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00" yWindow="1800" windowWidth="9890" windowHeight="10860" tabRatio="714" firstSheet="1" activeTab="1"/>
  </bookViews>
  <sheets>
    <sheet name="в округ" sheetId="25" state="hidden" r:id="rId1"/>
    <sheet name="на 01.04.15" sheetId="26" r:id="rId2"/>
    <sheet name="Свод перечень" sheetId="31" state="hidden" r:id="rId3"/>
    <sheet name="Свод (подробный)" sheetId="30" state="hidden" r:id="rId4"/>
  </sheets>
  <externalReferences>
    <externalReference r:id="rId5"/>
  </externalReferences>
  <definedNames>
    <definedName name="_xlnm._FilterDatabase" localSheetId="0" hidden="1">'в округ'!$A$4:$GC$149</definedName>
    <definedName name="_xlnm._FilterDatabase" localSheetId="1" hidden="1">'на 01.04.15'!$A$8:$CX$2792</definedName>
    <definedName name="Z_05C1E2BB_B583_44DD_A8AC_FBF87A053735_.wvu.FilterData" localSheetId="0" hidden="1">'в округ'!$A$4:$GC$149</definedName>
    <definedName name="Z_0BE9AF98_BA88_4321_9283_1EA99B41BFC4_.wvu.FilterData" localSheetId="1" hidden="1">'на 01.04.15'!$A$1:$CX$2622</definedName>
    <definedName name="Z_0E64C8DB_6016_4261_834D_5A1E5F34BA3B_.wvu.Cols" localSheetId="1" hidden="1">'на 01.04.15'!$L:$L,'на 01.04.15'!$O:$O</definedName>
    <definedName name="Z_0E64C8DB_6016_4261_834D_5A1E5F34BA3B_.wvu.FilterData" localSheetId="0" hidden="1">'в округ'!$A$4:$GC$149</definedName>
    <definedName name="Z_0E64C8DB_6016_4261_834D_5A1E5F34BA3B_.wvu.FilterData" localSheetId="1" hidden="1">'на 01.04.15'!$A$1:$CX$2622</definedName>
    <definedName name="Z_0E64C8DB_6016_4261_834D_5A1E5F34BA3B_.wvu.PrintArea" localSheetId="1" hidden="1">'на 01.04.15'!$A$1:$O$2622</definedName>
    <definedName name="Z_0E64C8DB_6016_4261_834D_5A1E5F34BA3B_.wvu.PrintTitles" localSheetId="1" hidden="1">'на 01.04.15'!$6:$9</definedName>
    <definedName name="Z_0E64C8DB_6016_4261_834D_5A1E5F34BA3B_.wvu.Rows" localSheetId="1" hidden="1">'на 01.04.15'!#REF!,'на 01.04.15'!#REF!,'на 01.04.15'!#REF!,'на 01.04.15'!#REF!,'на 01.04.15'!#REF!,'на 01.04.15'!#REF!,'на 01.04.15'!#REF!</definedName>
    <definedName name="Z_0F347635_AF46_422A_8E46_3D9973F40105_.wvu.FilterData" localSheetId="1" hidden="1">'на 01.04.15'!$A$1:$CX$2622</definedName>
    <definedName name="Z_1CAD7D5E_DB5B_4122_816D_9986189AB21A_.wvu.FilterData" localSheetId="0" hidden="1">'в округ'!$A$4:$GC$149</definedName>
    <definedName name="Z_1FF678B1_7F2B_4362_81E7_D3C79ED64B95_.wvu.FilterData" localSheetId="0" hidden="1">'в округ'!$A$4:$GC$149</definedName>
    <definedName name="Z_2BC5B056_7261_4B07_9236_7DBB54AEAE66_.wvu.FilterData" localSheetId="1" hidden="1">'на 01.04.15'!$A$1:$CX$2622</definedName>
    <definedName name="Z_2EBD5681_8D5A_48FC_A4E5_1409B99F0CB5_.wvu.FilterData" localSheetId="1" hidden="1">'на 01.04.15'!$A$1:$CX$2622</definedName>
    <definedName name="Z_37F8CE32_8CE8_4D95_9C0E_63112E6EFFE9_.wvu.Cols" localSheetId="0" hidden="1">'в округ'!$F:$J,'в округ'!$P:$AN</definedName>
    <definedName name="Z_37F8CE32_8CE8_4D95_9C0E_63112E6EFFE9_.wvu.Cols" localSheetId="1" hidden="1">'на 01.04.15'!$L:$L,'на 01.04.15'!$O:$O</definedName>
    <definedName name="Z_37F8CE32_8CE8_4D95_9C0E_63112E6EFFE9_.wvu.FilterData" localSheetId="0" hidden="1">'в округ'!$A$4:$GC$149</definedName>
    <definedName name="Z_37F8CE32_8CE8_4D95_9C0E_63112E6EFFE9_.wvu.FilterData" localSheetId="1" hidden="1">'на 01.04.15'!$A$1:$CX$2622</definedName>
    <definedName name="Z_37F8CE32_8CE8_4D95_9C0E_63112E6EFFE9_.wvu.PrintTitles" localSheetId="0" hidden="1">'в округ'!$3:$4</definedName>
    <definedName name="Z_37F8CE32_8CE8_4D95_9C0E_63112E6EFFE9_.wvu.PrintTitles" localSheetId="1" hidden="1">'на 01.04.15'!$6:$9</definedName>
    <definedName name="Z_37F8CE32_8CE8_4D95_9C0E_63112E6EFFE9_.wvu.Rows" localSheetId="1" hidden="1">'на 01.04.15'!#REF!,'на 01.04.15'!#REF!,'на 01.04.15'!#REF!,'на 01.04.15'!#REF!,'на 01.04.15'!$2622:$2622,'на 01.04.15'!#REF!,'на 01.04.15'!#REF!,'на 01.04.15'!#REF!,'на 01.04.15'!#REF!,'на 01.04.15'!#REF!,'на 01.04.15'!#REF!</definedName>
    <definedName name="Z_3A6ABBD8_D48E_4C23_9B12_171F8CC57157_.wvu.FilterData" localSheetId="1" hidden="1">'на 01.04.15'!$A$1:$CX$2622</definedName>
    <definedName name="Z_470E0935_D32D_4DCB_988E_31AC93895B39_.wvu.FilterData" localSheetId="0" hidden="1">'в округ'!$A$4:$GC$149</definedName>
    <definedName name="Z_5102D12C_D1FA_4E52_A3CA_626E5CCFA0A1_.wvu.Cols" localSheetId="1" hidden="1">'на 01.04.15'!$L:$L,'на 01.04.15'!$O:$O</definedName>
    <definedName name="Z_5102D12C_D1FA_4E52_A3CA_626E5CCFA0A1_.wvu.FilterData" localSheetId="0" hidden="1">'в округ'!$A$4:$GC$149</definedName>
    <definedName name="Z_5102D12C_D1FA_4E52_A3CA_626E5CCFA0A1_.wvu.FilterData" localSheetId="1" hidden="1">'на 01.04.15'!$A$1:$CX$2622</definedName>
    <definedName name="Z_5102D12C_D1FA_4E52_A3CA_626E5CCFA0A1_.wvu.PrintArea" localSheetId="1" hidden="1">'на 01.04.15'!$A$1:$O$2622</definedName>
    <definedName name="Z_5102D12C_D1FA_4E52_A3CA_626E5CCFA0A1_.wvu.PrintTitles" localSheetId="1" hidden="1">'на 01.04.15'!$6:$9</definedName>
    <definedName name="Z_5102D12C_D1FA_4E52_A3CA_626E5CCFA0A1_.wvu.Rows" localSheetId="1" hidden="1">'на 01.04.15'!#REF!,'на 01.04.15'!#REF!,'на 01.04.15'!#REF!,'на 01.04.15'!#REF!,'на 01.04.15'!#REF!,'на 01.04.15'!#REF!,'на 01.04.15'!#REF!</definedName>
    <definedName name="Z_5765586F_C5B2_493F_8FB7_FA91FBE8CDA7_.wvu.FilterData" localSheetId="1" hidden="1">'на 01.04.15'!$A$1:$CX$2622</definedName>
    <definedName name="Z_5ACEF3E7_457C_4A6F_BEEE_D7852CC61BC6_.wvu.FilterData" localSheetId="1" hidden="1">'на 01.04.15'!$A$1:$CX$2622</definedName>
    <definedName name="Z_5C5DCBC2_95DB_4E4C_8AF4_370EC8C28A06_.wvu.FilterData" localSheetId="1" hidden="1">'на 01.04.15'!$A$1:$CX$2622</definedName>
    <definedName name="Z_6274C716_07B4_47B1_B60B_06F62435EEF8_.wvu.FilterData" localSheetId="1" hidden="1">'на 01.04.15'!$A$1:$CX$2622</definedName>
    <definedName name="Z_62B6583F_C73F_4922_9E01_369775E8FBEC_.wvu.FilterData" localSheetId="0" hidden="1">'в округ'!$A$4:$GC$149</definedName>
    <definedName name="Z_6AA2CDFE_EA15_4876_8B89_01428EC8F24A_.wvu.FilterData" localSheetId="1" hidden="1">'на 01.04.15'!$A$1:$CX$2622</definedName>
    <definedName name="Z_6B06D0E0_99A0_4001_80F7_2C98CB300203_.wvu.FilterData" localSheetId="1" hidden="1">'на 01.04.15'!$A$1:$CX$2622</definedName>
    <definedName name="Z_6E2D6686_B9FD_4BBA_8CD4_95C6386F5509_.wvu.FilterData" localSheetId="0" hidden="1">'в округ'!$A$4:$GC$149</definedName>
    <definedName name="Z_71A7EC46_B819_41C9_937F_A1943CE3360C_.wvu.FilterData" localSheetId="1" hidden="1">'на 01.04.15'!$A$1:$CX$2622</definedName>
    <definedName name="Z_87689065_5D36_49C6_A107_57E87F0E8282_.wvu.Cols" localSheetId="0" hidden="1">'в округ'!$F:$J,'в округ'!$P:$AN</definedName>
    <definedName name="Z_87689065_5D36_49C6_A107_57E87F0E8282_.wvu.Cols" localSheetId="1" hidden="1">'на 01.04.15'!$L:$L,'на 01.04.15'!$O:$O</definedName>
    <definedName name="Z_87689065_5D36_49C6_A107_57E87F0E8282_.wvu.FilterData" localSheetId="0" hidden="1">'в округ'!$A$4:$GC$149</definedName>
    <definedName name="Z_87689065_5D36_49C6_A107_57E87F0E8282_.wvu.FilterData" localSheetId="1" hidden="1">'на 01.04.15'!$A$1:$CX$2622</definedName>
    <definedName name="Z_87689065_5D36_49C6_A107_57E87F0E8282_.wvu.PrintArea" localSheetId="1" hidden="1">'на 01.04.15'!$A$1:$O$2622</definedName>
    <definedName name="Z_87689065_5D36_49C6_A107_57E87F0E8282_.wvu.PrintTitles" localSheetId="0" hidden="1">'в округ'!$3:$4</definedName>
    <definedName name="Z_87689065_5D36_49C6_A107_57E87F0E8282_.wvu.PrintTitles" localSheetId="1" hidden="1">'на 01.04.15'!$6:$9</definedName>
    <definedName name="Z_87689065_5D36_49C6_A107_57E87F0E8282_.wvu.Rows" localSheetId="1" hidden="1">'на 01.04.15'!#REF!,'на 01.04.15'!#REF!,'на 01.04.15'!#REF!,'на 01.04.15'!#REF!,'на 01.04.15'!$2622:$2622,'на 01.04.15'!#REF!,'на 01.04.15'!#REF!,'на 01.04.15'!#REF!,'на 01.04.15'!#REF!,'на 01.04.15'!#REF!,'на 01.04.15'!#REF!</definedName>
    <definedName name="Z_87AE545F_036F_4E8B_9D04_AE59AB8BAC14_.wvu.FilterData" localSheetId="0" hidden="1">'в округ'!$A$4:$GC$143</definedName>
    <definedName name="Z_A0BEF664_8AF6_4F8A_85FB_02D27584A589_.wvu.FilterData" localSheetId="1" hidden="1">'на 01.04.15'!$A$1:$CX$2622</definedName>
    <definedName name="Z_A266E183_FF86_48AA_BB50_D4EA603547A7_.wvu.FilterData" localSheetId="1" hidden="1">'на 01.04.15'!$A$1:$CX$2622</definedName>
    <definedName name="Z_A71F42D4_0631_4E4A_B8B9_00375116036B_.wvu.FilterData" localSheetId="1" hidden="1">'на 01.04.15'!$A$1:$CX$2622</definedName>
    <definedName name="Z_B180D137_9F25_4AD4_9057_37928F1867A8_.wvu.FilterData" localSheetId="0" hidden="1">'в округ'!$A$4:$GC$149</definedName>
    <definedName name="Z_BE3E08A3_12F6_433C_B1DA_3940AA5B276C_.wvu.FilterData" localSheetId="1" hidden="1">'на 01.04.15'!$A$1:$CX$2622</definedName>
    <definedName name="Z_C8C7D91A_0101_429D_A7C4_25C2A366909A_.wvu.Cols" localSheetId="1" hidden="1">'на 01.04.15'!$L:$L,'на 01.04.15'!$O:$O</definedName>
    <definedName name="Z_C8C7D91A_0101_429D_A7C4_25C2A366909A_.wvu.FilterData" localSheetId="0" hidden="1">'в округ'!$A$4:$GC$149</definedName>
    <definedName name="Z_C8C7D91A_0101_429D_A7C4_25C2A366909A_.wvu.FilterData" localSheetId="1" hidden="1">'на 01.04.15'!$A$1:$CX$2622</definedName>
    <definedName name="Z_C8C7D91A_0101_429D_A7C4_25C2A366909A_.wvu.PrintArea" localSheetId="1" hidden="1">'на 01.04.15'!$A$1:$O$2622</definedName>
    <definedName name="Z_C8C7D91A_0101_429D_A7C4_25C2A366909A_.wvu.PrintTitles" localSheetId="1" hidden="1">'на 01.04.15'!$6:$9</definedName>
    <definedName name="Z_C8C7D91A_0101_429D_A7C4_25C2A366909A_.wvu.Rows" localSheetId="1" hidden="1">'на 01.04.15'!#REF!,'на 01.04.15'!#REF!,'на 01.04.15'!#REF!</definedName>
    <definedName name="Z_D2EDE974_FCD6_487A_8199_D87140B8470E_.wvu.FilterData" localSheetId="1" hidden="1">'на 01.04.15'!$A$1:$CX$2622</definedName>
    <definedName name="Z_F0790916_24B1_4785_B007_9E4F00BAB137_.wvu.FilterData" localSheetId="1" hidden="1">'на 01.04.15'!$A$1:$CX$2622</definedName>
    <definedName name="Z_F19F173E_A5A5_47BF_9A6F_F8E6325F9D67_.wvu.FilterData" localSheetId="1" hidden="1">'на 01.04.15'!$A$1:$CX$2622</definedName>
    <definedName name="Z_F34A559E_C968_43EF_B8C4_E91824AE9FDC_.wvu.FilterData" localSheetId="1" hidden="1">'на 01.04.15'!$A$1:$CX$2622</definedName>
    <definedName name="Z_FA1E759E_7EAD_416B_A6D8_F0CED597E913_.wvu.FilterData" localSheetId="1" hidden="1">'на 01.04.15'!$A$1:$CX$2622</definedName>
    <definedName name="Z_FCC33362_4BE7_4898_9F79_CAC713083011_.wvu.FilterData" localSheetId="1" hidden="1">'на 01.04.15'!$A$1:$CX$2622</definedName>
    <definedName name="Z_FF950377_AD7A_4748_A8D5_A6052E8F13FE_.wvu.FilterData" localSheetId="1" hidden="1">'на 01.04.15'!$A$1:$CX$2622</definedName>
    <definedName name="_xlnm.Print_Titles" localSheetId="1">'на 01.04.15'!$6:$9</definedName>
    <definedName name="_xlnm.Print_Titles" localSheetId="3">'Свод (подробный)'!$2:$3</definedName>
    <definedName name="_xlnm.Print_Titles" localSheetId="2">'Свод перечень'!$2:$3</definedName>
    <definedName name="_xlnm.Print_Area" localSheetId="1">'на 01.04.15'!$A$1:$N$2792</definedName>
    <definedName name="_xlnm.Print_Area" localSheetId="3">'Свод (подробный)'!$A$1:$L$212</definedName>
    <definedName name="_xlnm.Print_Area" localSheetId="2">'Свод перечень'!$A$1:$L$210</definedName>
  </definedNames>
  <calcPr calcId="144525" fullPrecision="0"/>
  <customWorkbookViews>
    <customWorkbookView name="Михайлова Ирина Ивановна - Личное представление" guid="{5102D12C-D1FA-4E52-A3CA-626E5CCFA0A1}" mergeInterval="0" personalView="1" maximized="1" windowWidth="1276" windowHeight="887" tabRatio="714" activeSheetId="26"/>
    <customWorkbookView name="Admin - Личное представление" guid="{0E64C8DB-6016-4261-834D-5A1E5F34BA3B}" mergeInterval="0" personalView="1" maximized="1" windowWidth="1276" windowHeight="699" tabRatio="714" activeSheetId="26"/>
    <customWorkbookView name="User - Личное представление" guid="{87689065-5D36-49C6-A107-57E87F0E8282}" mergeInterval="0" personalView="1" maximized="1" windowWidth="1276" windowHeight="799" tabRatio="713" activeSheetId="26"/>
    <customWorkbookView name="BLACKGIRL - Личное представление" guid="{37F8CE32-8CE8-4D95-9C0E-63112E6EFFE9}" mergeInterval="0" personalView="1" maximized="1" windowWidth="1020" windowHeight="576" tabRatio="713" activeSheetId="26"/>
    <customWorkbookView name="Пользователь - Личное представление" guid="{C8C7D91A-0101-429D-A7C4-25C2A366909A}" mergeInterval="0" personalView="1" maximized="1" windowWidth="1276" windowHeight="809" tabRatio="713" activeSheetId="26"/>
  </customWorkbookViews>
  <fileRecoveryPr autoRecover="0"/>
</workbook>
</file>

<file path=xl/calcChain.xml><?xml version="1.0" encoding="utf-8"?>
<calcChain xmlns="http://schemas.openxmlformats.org/spreadsheetml/2006/main">
  <c r="L478" i="26" l="1"/>
  <c r="K478" i="26"/>
  <c r="L1566" i="26"/>
  <c r="K1566" i="26"/>
  <c r="K1569" i="26"/>
  <c r="K1568" i="26"/>
  <c r="L1571" i="26"/>
  <c r="K1571" i="26"/>
  <c r="K1574" i="26"/>
  <c r="K1573" i="26"/>
  <c r="L1576" i="26"/>
  <c r="K1576" i="26"/>
  <c r="K1579" i="26"/>
  <c r="K2298" i="26"/>
  <c r="K643" i="26"/>
  <c r="J2307" i="26" l="1"/>
  <c r="I2307" i="26"/>
  <c r="G2307" i="26"/>
  <c r="K147" i="26"/>
  <c r="K27" i="26"/>
  <c r="K28" i="26"/>
  <c r="K29" i="26"/>
  <c r="R31" i="26" l="1"/>
  <c r="R32" i="26"/>
  <c r="R33" i="26"/>
  <c r="R34" i="26"/>
  <c r="R36" i="26"/>
  <c r="R37" i="26"/>
  <c r="R38" i="26"/>
  <c r="R39" i="26"/>
  <c r="R41" i="26"/>
  <c r="R42" i="26"/>
  <c r="R43" i="26"/>
  <c r="R44" i="26"/>
  <c r="R46" i="26"/>
  <c r="R47" i="26"/>
  <c r="R48" i="26"/>
  <c r="R49" i="26"/>
  <c r="R51" i="26"/>
  <c r="R52" i="26"/>
  <c r="R53" i="26"/>
  <c r="R54" i="26"/>
  <c r="R56" i="26"/>
  <c r="R57" i="26"/>
  <c r="R58" i="26"/>
  <c r="R59" i="26"/>
  <c r="R61" i="26"/>
  <c r="R62" i="26"/>
  <c r="R63" i="26"/>
  <c r="R64" i="26"/>
  <c r="R66" i="26"/>
  <c r="R67" i="26"/>
  <c r="R68" i="26"/>
  <c r="R69" i="26"/>
  <c r="R71" i="26"/>
  <c r="R72" i="26"/>
  <c r="R73" i="26"/>
  <c r="R74" i="26"/>
  <c r="R76" i="26"/>
  <c r="R77" i="26"/>
  <c r="R78" i="26"/>
  <c r="R79" i="26"/>
  <c r="R81" i="26"/>
  <c r="R82" i="26"/>
  <c r="R83" i="26"/>
  <c r="R84" i="26"/>
  <c r="R86" i="26"/>
  <c r="R87" i="26"/>
  <c r="R88" i="26"/>
  <c r="R89" i="26"/>
  <c r="R91" i="26"/>
  <c r="R92" i="26"/>
  <c r="R93" i="26"/>
  <c r="R94" i="26"/>
  <c r="R101" i="26"/>
  <c r="R102" i="26"/>
  <c r="R103" i="26"/>
  <c r="R104" i="26"/>
  <c r="R111" i="26"/>
  <c r="R112" i="26"/>
  <c r="R113" i="26"/>
  <c r="R114" i="26"/>
  <c r="R116" i="26"/>
  <c r="R117" i="26"/>
  <c r="R118" i="26"/>
  <c r="R119" i="26"/>
  <c r="R121" i="26"/>
  <c r="R122" i="26"/>
  <c r="R123" i="26"/>
  <c r="R124" i="26"/>
  <c r="R126" i="26"/>
  <c r="R127" i="26"/>
  <c r="R128" i="26"/>
  <c r="R129" i="26"/>
  <c r="R131" i="26"/>
  <c r="R132" i="26"/>
  <c r="R133" i="26"/>
  <c r="R134" i="26"/>
  <c r="R136" i="26"/>
  <c r="R137" i="26"/>
  <c r="R138" i="26"/>
  <c r="R139" i="26"/>
  <c r="R141" i="26"/>
  <c r="R142" i="26"/>
  <c r="R143" i="26"/>
  <c r="R144" i="26"/>
  <c r="R151" i="26"/>
  <c r="R152" i="26"/>
  <c r="R153" i="26"/>
  <c r="R154" i="26"/>
  <c r="R256" i="26"/>
  <c r="R257" i="26"/>
  <c r="R258" i="26"/>
  <c r="R259" i="26"/>
  <c r="R276" i="26"/>
  <c r="R277" i="26"/>
  <c r="R278" i="26"/>
  <c r="R279" i="26"/>
  <c r="R296" i="26"/>
  <c r="R297" i="26"/>
  <c r="R299" i="26"/>
  <c r="R306" i="26"/>
  <c r="R307" i="26"/>
  <c r="R308" i="26"/>
  <c r="R309" i="26"/>
  <c r="R341" i="26"/>
  <c r="R342" i="26"/>
  <c r="R343" i="26"/>
  <c r="R344" i="26"/>
  <c r="R346" i="26"/>
  <c r="R347" i="26"/>
  <c r="R348" i="26"/>
  <c r="R349" i="26"/>
  <c r="R351" i="26"/>
  <c r="R352" i="26"/>
  <c r="R353" i="26"/>
  <c r="R354" i="26"/>
  <c r="R378" i="26"/>
  <c r="R381" i="26"/>
  <c r="R382" i="26"/>
  <c r="R383" i="26"/>
  <c r="R384" i="26"/>
  <c r="R386" i="26"/>
  <c r="R387" i="26"/>
  <c r="R388" i="26"/>
  <c r="R389" i="26"/>
  <c r="R421" i="26"/>
  <c r="R422" i="26"/>
  <c r="R423" i="26"/>
  <c r="R424" i="26"/>
  <c r="R483" i="26"/>
  <c r="R489" i="26"/>
  <c r="R547" i="26"/>
  <c r="R548" i="26"/>
  <c r="R549" i="26"/>
  <c r="R550" i="26"/>
  <c r="R552" i="26"/>
  <c r="R553" i="26"/>
  <c r="R554" i="26"/>
  <c r="R555" i="26"/>
  <c r="R557" i="26"/>
  <c r="R558" i="26"/>
  <c r="R559" i="26"/>
  <c r="R560" i="26"/>
  <c r="R562" i="26"/>
  <c r="R563" i="26"/>
  <c r="R564" i="26"/>
  <c r="R565" i="26"/>
  <c r="R567" i="26"/>
  <c r="R568" i="26"/>
  <c r="R569" i="26"/>
  <c r="R570" i="26"/>
  <c r="R572" i="26"/>
  <c r="R573" i="26"/>
  <c r="R574" i="26"/>
  <c r="R575" i="26"/>
  <c r="R602" i="26"/>
  <c r="R605" i="26"/>
  <c r="R607" i="26"/>
  <c r="R610" i="26"/>
  <c r="R612" i="26"/>
  <c r="R613" i="26"/>
  <c r="R615" i="26"/>
  <c r="R627" i="26"/>
  <c r="R628" i="26"/>
  <c r="R629" i="26"/>
  <c r="R630" i="26"/>
  <c r="R643" i="26"/>
  <c r="R659" i="26"/>
  <c r="R678" i="26"/>
  <c r="R707" i="26"/>
  <c r="R708" i="26"/>
  <c r="R709" i="26"/>
  <c r="R710" i="26"/>
  <c r="R732" i="26"/>
  <c r="R733" i="26"/>
  <c r="R734" i="26"/>
  <c r="R735" i="26"/>
  <c r="R757" i="26"/>
  <c r="R758" i="26"/>
  <c r="R759" i="26"/>
  <c r="R760" i="26"/>
  <c r="R804" i="26"/>
  <c r="R832" i="26"/>
  <c r="R833" i="26"/>
  <c r="R834" i="26"/>
  <c r="R835" i="26"/>
  <c r="R847" i="26"/>
  <c r="R848" i="26"/>
  <c r="R849" i="26"/>
  <c r="R850" i="26"/>
  <c r="R852" i="26"/>
  <c r="R853" i="26"/>
  <c r="R854" i="26"/>
  <c r="R855" i="26"/>
  <c r="R872" i="26"/>
  <c r="R873" i="26"/>
  <c r="R874" i="26"/>
  <c r="R875" i="26"/>
  <c r="R959" i="26"/>
  <c r="R997" i="26"/>
  <c r="R998" i="26"/>
  <c r="R999" i="26"/>
  <c r="R1000" i="26"/>
  <c r="R1019" i="26"/>
  <c r="R1042" i="26"/>
  <c r="R1043" i="26"/>
  <c r="R1044" i="26"/>
  <c r="R1045" i="26"/>
  <c r="R1047" i="26"/>
  <c r="R1050" i="26"/>
  <c r="R1057" i="26"/>
  <c r="R1058" i="26"/>
  <c r="R1060" i="26"/>
  <c r="R1078" i="26"/>
  <c r="R1107" i="26"/>
  <c r="R1119" i="26"/>
  <c r="R1245" i="26"/>
  <c r="R1257" i="26"/>
  <c r="R1260" i="26"/>
  <c r="R1362" i="26"/>
  <c r="R1365" i="26"/>
  <c r="R1370" i="26"/>
  <c r="R1636" i="26"/>
  <c r="R1637" i="26"/>
  <c r="R1638" i="26"/>
  <c r="R1639" i="26"/>
  <c r="R1640" i="26"/>
  <c r="R1641" i="26"/>
  <c r="R1642" i="26"/>
  <c r="R1643" i="26"/>
  <c r="R1644" i="26"/>
  <c r="R1645" i="26"/>
  <c r="R1646" i="26"/>
  <c r="R1647" i="26"/>
  <c r="R1648" i="26"/>
  <c r="R1649" i="26"/>
  <c r="R1650" i="26"/>
  <c r="R1651" i="26"/>
  <c r="R1652" i="26"/>
  <c r="R1653" i="26"/>
  <c r="R1654" i="26"/>
  <c r="R1655" i="26"/>
  <c r="R1656" i="26"/>
  <c r="R1657" i="26"/>
  <c r="R1658" i="26"/>
  <c r="R1659" i="26"/>
  <c r="R1660" i="26"/>
  <c r="R1661" i="26"/>
  <c r="R1662" i="26"/>
  <c r="R1663" i="26"/>
  <c r="R1664" i="26"/>
  <c r="R1665" i="26"/>
  <c r="R1666" i="26"/>
  <c r="R1667" i="26"/>
  <c r="R1668" i="26"/>
  <c r="R1669" i="26"/>
  <c r="R1670" i="26"/>
  <c r="R1701" i="26"/>
  <c r="R1702" i="26"/>
  <c r="R1703" i="26"/>
  <c r="R1704" i="26"/>
  <c r="R1705" i="26"/>
  <c r="R1706" i="26"/>
  <c r="R1707" i="26"/>
  <c r="R1708" i="26"/>
  <c r="R1709" i="26"/>
  <c r="R1710" i="26"/>
  <c r="R1711" i="26"/>
  <c r="R1712" i="26"/>
  <c r="R1713" i="26"/>
  <c r="R1714" i="26"/>
  <c r="R1715" i="26"/>
  <c r="R1742" i="26"/>
  <c r="R1743" i="26"/>
  <c r="R1744" i="26"/>
  <c r="R1745" i="26"/>
  <c r="R1749" i="26"/>
  <c r="R1774" i="26"/>
  <c r="R1792" i="26"/>
  <c r="R1793" i="26"/>
  <c r="R1794" i="26"/>
  <c r="R1795" i="26"/>
  <c r="R1797" i="26"/>
  <c r="R1798" i="26"/>
  <c r="R1799" i="26"/>
  <c r="R1800" i="26"/>
  <c r="R1827" i="26"/>
  <c r="R1829" i="26"/>
  <c r="R1830" i="26"/>
  <c r="R1832" i="26"/>
  <c r="R1834" i="26"/>
  <c r="R1835" i="26"/>
  <c r="R1837" i="26"/>
  <c r="R1839" i="26"/>
  <c r="R1840" i="26"/>
  <c r="R1842" i="26"/>
  <c r="R1844" i="26"/>
  <c r="R1845" i="26"/>
  <c r="R1847" i="26"/>
  <c r="R1850" i="26"/>
  <c r="R1852" i="26"/>
  <c r="R1853" i="26"/>
  <c r="R1855" i="26"/>
  <c r="R1857" i="26"/>
  <c r="R1859" i="26"/>
  <c r="R1860" i="26"/>
  <c r="R1862" i="26"/>
  <c r="R1864" i="26"/>
  <c r="R1865" i="26"/>
  <c r="R1867" i="26"/>
  <c r="R1869" i="26"/>
  <c r="R1870" i="26"/>
  <c r="R1872" i="26"/>
  <c r="R1873" i="26"/>
  <c r="R1874" i="26"/>
  <c r="R1875" i="26"/>
  <c r="R1877" i="26"/>
  <c r="R1879" i="26"/>
  <c r="R1880" i="26"/>
  <c r="R1882" i="26"/>
  <c r="R1883" i="26"/>
  <c r="R1884" i="26"/>
  <c r="R1885" i="26"/>
  <c r="R1890" i="26"/>
  <c r="R1962" i="26"/>
  <c r="R1963" i="26"/>
  <c r="R1965" i="26"/>
  <c r="R1967" i="26"/>
  <c r="R1968" i="26"/>
  <c r="R1970" i="26"/>
  <c r="R2019" i="26"/>
  <c r="R2020" i="26"/>
  <c r="R2021" i="26"/>
  <c r="R2022" i="26"/>
  <c r="R2036" i="26"/>
  <c r="R2044" i="26"/>
  <c r="R2045" i="26"/>
  <c r="R2046" i="26"/>
  <c r="R2047" i="26"/>
  <c r="R2049" i="26"/>
  <c r="R2050" i="26"/>
  <c r="R2051" i="26"/>
  <c r="R2052" i="26"/>
  <c r="R2054" i="26"/>
  <c r="R2055" i="26"/>
  <c r="R2056" i="26"/>
  <c r="R2057" i="26"/>
  <c r="R2059" i="26"/>
  <c r="R2060" i="26"/>
  <c r="R2061" i="26"/>
  <c r="R2062" i="26"/>
  <c r="R2064" i="26"/>
  <c r="R2065" i="26"/>
  <c r="R2066" i="26"/>
  <c r="R2067" i="26"/>
  <c r="R2144" i="26"/>
  <c r="R2145" i="26"/>
  <c r="R2146" i="26"/>
  <c r="R2147" i="26"/>
  <c r="R2149" i="26"/>
  <c r="R2150" i="26"/>
  <c r="R2151" i="26"/>
  <c r="R2152" i="26"/>
  <c r="R2159" i="26"/>
  <c r="R2160" i="26"/>
  <c r="R2161" i="26"/>
  <c r="R2162" i="26"/>
  <c r="R2169" i="26"/>
  <c r="R2170" i="26"/>
  <c r="R2171" i="26"/>
  <c r="R2172" i="26"/>
  <c r="R2214" i="26"/>
  <c r="R2215" i="26"/>
  <c r="R2217" i="26"/>
  <c r="R2229" i="26"/>
  <c r="R2230" i="26"/>
  <c r="R2231" i="26"/>
  <c r="R2232" i="26"/>
  <c r="R2244" i="26"/>
  <c r="R2245" i="26"/>
  <c r="R2247" i="26"/>
  <c r="R2249" i="26"/>
  <c r="R2250" i="26"/>
  <c r="R2251" i="26"/>
  <c r="R2252" i="26"/>
  <c r="R2254" i="26"/>
  <c r="R2255" i="26"/>
  <c r="R2256" i="26"/>
  <c r="R2257" i="26"/>
  <c r="R2259" i="26"/>
  <c r="R2260" i="26"/>
  <c r="R2261" i="26"/>
  <c r="R2295" i="26"/>
  <c r="R2414" i="26"/>
  <c r="R2415" i="26"/>
  <c r="R2416" i="26"/>
  <c r="R2417" i="26"/>
  <c r="R2419" i="26"/>
  <c r="R2420" i="26"/>
  <c r="R2421" i="26"/>
  <c r="R2422" i="26"/>
  <c r="R2459" i="26"/>
  <c r="R2464" i="26"/>
  <c r="R2491" i="26"/>
  <c r="R2501" i="26"/>
  <c r="R2549" i="26"/>
  <c r="R2550" i="26"/>
  <c r="R2551" i="26"/>
  <c r="R2552" i="26"/>
  <c r="R2569" i="26"/>
  <c r="R2570" i="26"/>
  <c r="R2572" i="26"/>
  <c r="R2769" i="26"/>
  <c r="R2770" i="26"/>
  <c r="R2771" i="26"/>
  <c r="R2772" i="26"/>
  <c r="R2785" i="26"/>
  <c r="K1881" i="26" l="1"/>
  <c r="J1881" i="26"/>
  <c r="J1884" i="26"/>
  <c r="I1881" i="26"/>
  <c r="I1884" i="26"/>
  <c r="G1884" i="26"/>
  <c r="H1813" i="26" l="1"/>
  <c r="H1814" i="26"/>
  <c r="H1815" i="26"/>
  <c r="H1812" i="26"/>
  <c r="F1812" i="26"/>
  <c r="E543" i="26" l="1"/>
  <c r="E544" i="26"/>
  <c r="E545" i="26"/>
  <c r="E542" i="26"/>
  <c r="D542" i="26"/>
  <c r="D543" i="26"/>
  <c r="D544" i="26"/>
  <c r="D545" i="26"/>
  <c r="E1931" i="26" l="1"/>
  <c r="F1931" i="26"/>
  <c r="D1931" i="26"/>
  <c r="F1954" i="26"/>
  <c r="H894" i="26" l="1"/>
  <c r="F894" i="26"/>
  <c r="L909" i="26"/>
  <c r="R909" i="26" s="1"/>
  <c r="L996" i="26" l="1"/>
  <c r="J1214" i="26" l="1"/>
  <c r="J2477" i="26"/>
  <c r="J1989" i="26"/>
  <c r="H586" i="26" l="1"/>
  <c r="F586" i="26"/>
  <c r="K544" i="26"/>
  <c r="K543" i="26"/>
  <c r="H544" i="26"/>
  <c r="H534" i="26" s="1"/>
  <c r="H543" i="26"/>
  <c r="H533" i="26" s="1"/>
  <c r="F544" i="26"/>
  <c r="F534" i="26" s="1"/>
  <c r="F543" i="26"/>
  <c r="G543" i="26" l="1"/>
  <c r="J543" i="26"/>
  <c r="I543" i="26"/>
  <c r="L2792" i="26"/>
  <c r="K2792" i="26"/>
  <c r="J2792" i="26"/>
  <c r="I2792" i="26"/>
  <c r="G2792" i="26"/>
  <c r="M2791" i="26"/>
  <c r="L2791" i="26"/>
  <c r="R2791" i="26" s="1"/>
  <c r="J2791" i="26"/>
  <c r="I2791" i="26"/>
  <c r="G2791" i="26"/>
  <c r="M2790" i="26"/>
  <c r="L2790" i="26"/>
  <c r="R2790" i="26" s="1"/>
  <c r="J2790" i="26"/>
  <c r="I2790" i="26"/>
  <c r="G2790" i="26"/>
  <c r="K2789" i="26"/>
  <c r="J2789" i="26"/>
  <c r="I2789" i="26"/>
  <c r="G2789" i="26"/>
  <c r="K2788" i="26"/>
  <c r="H2788" i="26"/>
  <c r="F2788" i="26"/>
  <c r="E2788" i="26"/>
  <c r="D2788" i="26"/>
  <c r="K2787" i="26"/>
  <c r="J2787" i="26"/>
  <c r="I2787" i="26"/>
  <c r="G2787" i="26"/>
  <c r="M2786" i="26"/>
  <c r="L2786" i="26"/>
  <c r="R2786" i="26" s="1"/>
  <c r="J2786" i="26"/>
  <c r="I2786" i="26"/>
  <c r="G2786" i="26"/>
  <c r="M2785" i="26"/>
  <c r="J2785" i="26"/>
  <c r="I2785" i="26"/>
  <c r="G2785" i="26"/>
  <c r="K2784" i="26"/>
  <c r="J2784" i="26"/>
  <c r="I2784" i="26"/>
  <c r="G2784" i="26"/>
  <c r="H2783" i="26"/>
  <c r="F2783" i="26"/>
  <c r="E2783" i="26"/>
  <c r="D2783" i="26"/>
  <c r="H2782" i="26"/>
  <c r="F2782" i="26"/>
  <c r="E2782" i="26"/>
  <c r="D2782" i="26"/>
  <c r="K2781" i="26"/>
  <c r="H2781" i="26"/>
  <c r="F2781" i="26"/>
  <c r="E2781" i="26"/>
  <c r="D2781" i="26"/>
  <c r="K2780" i="26"/>
  <c r="H2780" i="26"/>
  <c r="F2780" i="26"/>
  <c r="E2780" i="26"/>
  <c r="D2780" i="26"/>
  <c r="K2779" i="26"/>
  <c r="H2779" i="26"/>
  <c r="F2779" i="26"/>
  <c r="E2779" i="26"/>
  <c r="D2779" i="26"/>
  <c r="K2777" i="26"/>
  <c r="J2777" i="26"/>
  <c r="I2777" i="26"/>
  <c r="G2777" i="26"/>
  <c r="M2776" i="26"/>
  <c r="L2776" i="26"/>
  <c r="J2776" i="26"/>
  <c r="I2776" i="26"/>
  <c r="G2776" i="26"/>
  <c r="M2775" i="26"/>
  <c r="L2775" i="26"/>
  <c r="J2775" i="26"/>
  <c r="I2775" i="26"/>
  <c r="G2775" i="26"/>
  <c r="K2774" i="26"/>
  <c r="J2774" i="26"/>
  <c r="I2774" i="26"/>
  <c r="G2774" i="26"/>
  <c r="H2773" i="26"/>
  <c r="F2773" i="26"/>
  <c r="E2773" i="26"/>
  <c r="D2773" i="26"/>
  <c r="M2772" i="26"/>
  <c r="M2771" i="26"/>
  <c r="M2770" i="26"/>
  <c r="M2769" i="26"/>
  <c r="L2768" i="26"/>
  <c r="K2768" i="26"/>
  <c r="H2768" i="26"/>
  <c r="F2768" i="26"/>
  <c r="E2768" i="26"/>
  <c r="D2768" i="26"/>
  <c r="H2767" i="26"/>
  <c r="F2767" i="26"/>
  <c r="F2762" i="26" s="1"/>
  <c r="E2767" i="26"/>
  <c r="D2767" i="26"/>
  <c r="D2762" i="26" s="1"/>
  <c r="K2766" i="26"/>
  <c r="K2761" i="26" s="1"/>
  <c r="H2766" i="26"/>
  <c r="F2766" i="26"/>
  <c r="F2761" i="26" s="1"/>
  <c r="E2766" i="26"/>
  <c r="E2761" i="26" s="1"/>
  <c r="D2766" i="26"/>
  <c r="D2761" i="26" s="1"/>
  <c r="K2765" i="26"/>
  <c r="K2760" i="26" s="1"/>
  <c r="H2765" i="26"/>
  <c r="H2760" i="26" s="1"/>
  <c r="F2765" i="26"/>
  <c r="F2760" i="26" s="1"/>
  <c r="E2765" i="26"/>
  <c r="D2765" i="26"/>
  <c r="K2764" i="26"/>
  <c r="K2759" i="26" s="1"/>
  <c r="H2764" i="26"/>
  <c r="H2759" i="26" s="1"/>
  <c r="F2764" i="26"/>
  <c r="F2759" i="26" s="1"/>
  <c r="E2764" i="26"/>
  <c r="E2759" i="26" s="1"/>
  <c r="D2764" i="26"/>
  <c r="D2759" i="26" s="1"/>
  <c r="H2761" i="26"/>
  <c r="D2760" i="26"/>
  <c r="K2757" i="26"/>
  <c r="H2757" i="26"/>
  <c r="I2757" i="26" s="1"/>
  <c r="G2757" i="26"/>
  <c r="H2756" i="26"/>
  <c r="J2756" i="26" s="1"/>
  <c r="E2756" i="26"/>
  <c r="K2755" i="26"/>
  <c r="H2755" i="26"/>
  <c r="J2755" i="26" s="1"/>
  <c r="G2755" i="26"/>
  <c r="K2754" i="26"/>
  <c r="H2754" i="26"/>
  <c r="I2754" i="26" s="1"/>
  <c r="G2754" i="26"/>
  <c r="F2753" i="26"/>
  <c r="H2753" i="26" s="1"/>
  <c r="E2753" i="26"/>
  <c r="D2753" i="26"/>
  <c r="F2752" i="26"/>
  <c r="E2752" i="26"/>
  <c r="D2752" i="26"/>
  <c r="F2751" i="26"/>
  <c r="D2751" i="26"/>
  <c r="F2750" i="26"/>
  <c r="E2750" i="26"/>
  <c r="D2750" i="26"/>
  <c r="F2749" i="26"/>
  <c r="E2749" i="26"/>
  <c r="D2749" i="26"/>
  <c r="K2747" i="26"/>
  <c r="H2747" i="26"/>
  <c r="J2747" i="26" s="1"/>
  <c r="G2747" i="26"/>
  <c r="H2746" i="26"/>
  <c r="J2746" i="26" s="1"/>
  <c r="E2746" i="26"/>
  <c r="K2745" i="26"/>
  <c r="H2745" i="26"/>
  <c r="J2745" i="26" s="1"/>
  <c r="G2745" i="26"/>
  <c r="K2744" i="26"/>
  <c r="H2744" i="26"/>
  <c r="I2744" i="26" s="1"/>
  <c r="G2744" i="26"/>
  <c r="F2743" i="26"/>
  <c r="H2743" i="26" s="1"/>
  <c r="D2743" i="26"/>
  <c r="F2742" i="26"/>
  <c r="E2742" i="26"/>
  <c r="D2742" i="26"/>
  <c r="K2741" i="26"/>
  <c r="F2741" i="26"/>
  <c r="E2741" i="26"/>
  <c r="D2741" i="26"/>
  <c r="H2740" i="26"/>
  <c r="J2740" i="26" s="1"/>
  <c r="F2740" i="26"/>
  <c r="E2740" i="26"/>
  <c r="D2740" i="26"/>
  <c r="F2739" i="26"/>
  <c r="E2739" i="26"/>
  <c r="D2739" i="26"/>
  <c r="K2737" i="26"/>
  <c r="H2737" i="26"/>
  <c r="H2732" i="26" s="1"/>
  <c r="J2732" i="26" s="1"/>
  <c r="G2737" i="26"/>
  <c r="H2736" i="26"/>
  <c r="J2736" i="26" s="1"/>
  <c r="E2736" i="26"/>
  <c r="K2735" i="26"/>
  <c r="H2735" i="26"/>
  <c r="G2735" i="26"/>
  <c r="K2734" i="26"/>
  <c r="H2734" i="26"/>
  <c r="G2734" i="26"/>
  <c r="F2733" i="26"/>
  <c r="H2733" i="26" s="1"/>
  <c r="D2733" i="26"/>
  <c r="F2732" i="26"/>
  <c r="E2732" i="26"/>
  <c r="D2732" i="26"/>
  <c r="F2731" i="26"/>
  <c r="D2731" i="26"/>
  <c r="F2730" i="26"/>
  <c r="E2730" i="26"/>
  <c r="D2730" i="26"/>
  <c r="F2729" i="26"/>
  <c r="E2729" i="26"/>
  <c r="D2729" i="26"/>
  <c r="K2727" i="26"/>
  <c r="H2727" i="26"/>
  <c r="J2727" i="26" s="1"/>
  <c r="G2727" i="26"/>
  <c r="H2726" i="26"/>
  <c r="J2726" i="26" s="1"/>
  <c r="E2726" i="26"/>
  <c r="K2725" i="26"/>
  <c r="H2725" i="26"/>
  <c r="J2725" i="26" s="1"/>
  <c r="G2725" i="26"/>
  <c r="K2724" i="26"/>
  <c r="H2724" i="26"/>
  <c r="J2724" i="26" s="1"/>
  <c r="G2724" i="26"/>
  <c r="F2723" i="26"/>
  <c r="H2723" i="26" s="1"/>
  <c r="D2723" i="26"/>
  <c r="K2722" i="26"/>
  <c r="H2722" i="26"/>
  <c r="J2722" i="26" s="1"/>
  <c r="G2722" i="26"/>
  <c r="H2721" i="26"/>
  <c r="E2721" i="26"/>
  <c r="K2720" i="26"/>
  <c r="H2720" i="26"/>
  <c r="J2720" i="26" s="1"/>
  <c r="G2720" i="26"/>
  <c r="K2719" i="26"/>
  <c r="H2719" i="26"/>
  <c r="G2719" i="26"/>
  <c r="F2718" i="26"/>
  <c r="H2718" i="26" s="1"/>
  <c r="J2718" i="26" s="1"/>
  <c r="D2718" i="26"/>
  <c r="F2717" i="26"/>
  <c r="F2712" i="26" s="1"/>
  <c r="E2717" i="26"/>
  <c r="D2717" i="26"/>
  <c r="D2712" i="26" s="1"/>
  <c r="F2716" i="26"/>
  <c r="F2711" i="26" s="1"/>
  <c r="D2716" i="26"/>
  <c r="D2711" i="26" s="1"/>
  <c r="F2715" i="26"/>
  <c r="F2710" i="26" s="1"/>
  <c r="E2715" i="26"/>
  <c r="D2715" i="26"/>
  <c r="D2710" i="26" s="1"/>
  <c r="F2714" i="26"/>
  <c r="E2714" i="26"/>
  <c r="D2714" i="26"/>
  <c r="D2709" i="26" s="1"/>
  <c r="E2709" i="26"/>
  <c r="K2702" i="26"/>
  <c r="H2702" i="26"/>
  <c r="J2702" i="26" s="1"/>
  <c r="G2702" i="26"/>
  <c r="J2701" i="26"/>
  <c r="E2701" i="26"/>
  <c r="K2700" i="26"/>
  <c r="H2700" i="26"/>
  <c r="J2700" i="26" s="1"/>
  <c r="G2700" i="26"/>
  <c r="K2699" i="26"/>
  <c r="H2699" i="26"/>
  <c r="J2699" i="26" s="1"/>
  <c r="G2699" i="26"/>
  <c r="F2698" i="26"/>
  <c r="E2698" i="26"/>
  <c r="D2698" i="26"/>
  <c r="F2697" i="26"/>
  <c r="F2687" i="26" s="1"/>
  <c r="E2697" i="26"/>
  <c r="D2697" i="26"/>
  <c r="K2696" i="26"/>
  <c r="J2696" i="26"/>
  <c r="I2696" i="26"/>
  <c r="G2696" i="26"/>
  <c r="F2695" i="26"/>
  <c r="F2685" i="26" s="1"/>
  <c r="E2695" i="26"/>
  <c r="D2695" i="26"/>
  <c r="D2685" i="26" s="1"/>
  <c r="D2680" i="26" s="1"/>
  <c r="F2694" i="26"/>
  <c r="E2694" i="26"/>
  <c r="D2694" i="26"/>
  <c r="D2684" i="26" s="1"/>
  <c r="D2679" i="26" s="1"/>
  <c r="K2692" i="26"/>
  <c r="H2692" i="26"/>
  <c r="J2692" i="26" s="1"/>
  <c r="G2692" i="26"/>
  <c r="H2691" i="26"/>
  <c r="J2691" i="26" s="1"/>
  <c r="E2691" i="26"/>
  <c r="K2690" i="26"/>
  <c r="H2690" i="26"/>
  <c r="J2690" i="26" s="1"/>
  <c r="G2690" i="26"/>
  <c r="K2689" i="26"/>
  <c r="H2689" i="26"/>
  <c r="J2689" i="26" s="1"/>
  <c r="G2689" i="26"/>
  <c r="F2688" i="26"/>
  <c r="H2688" i="26" s="1"/>
  <c r="D2688" i="26"/>
  <c r="H2686" i="26"/>
  <c r="J2686" i="26" s="1"/>
  <c r="E2686" i="26"/>
  <c r="D2682" i="26"/>
  <c r="F2681" i="26"/>
  <c r="D2681" i="26"/>
  <c r="K2677" i="26"/>
  <c r="H2677" i="26"/>
  <c r="J2677" i="26" s="1"/>
  <c r="G2677" i="26"/>
  <c r="K2676" i="26"/>
  <c r="H2676" i="26"/>
  <c r="J2676" i="26" s="1"/>
  <c r="G2676" i="26"/>
  <c r="K2675" i="26"/>
  <c r="H2675" i="26"/>
  <c r="J2675" i="26" s="1"/>
  <c r="G2675" i="26"/>
  <c r="K2674" i="26"/>
  <c r="H2674" i="26"/>
  <c r="J2674" i="26" s="1"/>
  <c r="G2674" i="26"/>
  <c r="F2673" i="26"/>
  <c r="H2673" i="26" s="1"/>
  <c r="E2673" i="26"/>
  <c r="D2673" i="26"/>
  <c r="K2672" i="26"/>
  <c r="H2672" i="26"/>
  <c r="J2672" i="26" s="1"/>
  <c r="G2672" i="26"/>
  <c r="J2671" i="26"/>
  <c r="E2671" i="26"/>
  <c r="K2670" i="26"/>
  <c r="H2670" i="26"/>
  <c r="J2670" i="26" s="1"/>
  <c r="G2670" i="26"/>
  <c r="K2669" i="26"/>
  <c r="H2669" i="26"/>
  <c r="J2669" i="26" s="1"/>
  <c r="G2669" i="26"/>
  <c r="F2668" i="26"/>
  <c r="H2668" i="26" s="1"/>
  <c r="E2668" i="26"/>
  <c r="D2668" i="26"/>
  <c r="K2667" i="26"/>
  <c r="H2667" i="26"/>
  <c r="J2667" i="26" s="1"/>
  <c r="G2667" i="26"/>
  <c r="H2666" i="26"/>
  <c r="J2666" i="26" s="1"/>
  <c r="E2666" i="26"/>
  <c r="K2665" i="26"/>
  <c r="H2665" i="26"/>
  <c r="J2665" i="26" s="1"/>
  <c r="G2665" i="26"/>
  <c r="K2664" i="26"/>
  <c r="H2664" i="26"/>
  <c r="J2664" i="26" s="1"/>
  <c r="G2664" i="26"/>
  <c r="F2663" i="26"/>
  <c r="H2663" i="26" s="1"/>
  <c r="D2663" i="26"/>
  <c r="K2662" i="26"/>
  <c r="H2662" i="26"/>
  <c r="J2662" i="26" s="1"/>
  <c r="G2662" i="26"/>
  <c r="H2661" i="26"/>
  <c r="J2661" i="26" s="1"/>
  <c r="E2661" i="26"/>
  <c r="K2660" i="26"/>
  <c r="H2660" i="26"/>
  <c r="J2660" i="26" s="1"/>
  <c r="G2660" i="26"/>
  <c r="K2659" i="26"/>
  <c r="H2659" i="26"/>
  <c r="J2659" i="26" s="1"/>
  <c r="G2659" i="26"/>
  <c r="F2658" i="26"/>
  <c r="H2658" i="26" s="1"/>
  <c r="E2658" i="26"/>
  <c r="D2658" i="26"/>
  <c r="F2657" i="26"/>
  <c r="E2657" i="26"/>
  <c r="D2657" i="26"/>
  <c r="F2656" i="26"/>
  <c r="D2656" i="26"/>
  <c r="F2655" i="26"/>
  <c r="E2655" i="26"/>
  <c r="D2655" i="26"/>
  <c r="F2654" i="26"/>
  <c r="E2654" i="26"/>
  <c r="D2654" i="26"/>
  <c r="K2652" i="26"/>
  <c r="H2651" i="26"/>
  <c r="E2651" i="26"/>
  <c r="E2647" i="26"/>
  <c r="D2647" i="26"/>
  <c r="F2646" i="26"/>
  <c r="D2646" i="26"/>
  <c r="K2637" i="26"/>
  <c r="H2637" i="26"/>
  <c r="H2632" i="26" s="1"/>
  <c r="G2637" i="26"/>
  <c r="M2636" i="26"/>
  <c r="L2636" i="26"/>
  <c r="R2636" i="26" s="1"/>
  <c r="J2636" i="26"/>
  <c r="I2636" i="26"/>
  <c r="G2636" i="26"/>
  <c r="K2635" i="26"/>
  <c r="H2635" i="26"/>
  <c r="J2635" i="26" s="1"/>
  <c r="G2635" i="26"/>
  <c r="K2634" i="26"/>
  <c r="H2634" i="26"/>
  <c r="J2634" i="26" s="1"/>
  <c r="G2634" i="26"/>
  <c r="F2633" i="26"/>
  <c r="H2633" i="26" s="1"/>
  <c r="E2633" i="26"/>
  <c r="D2633" i="26"/>
  <c r="F2632" i="26"/>
  <c r="E2632" i="26"/>
  <c r="D2632" i="26"/>
  <c r="K2631" i="26"/>
  <c r="H2631" i="26"/>
  <c r="F2631" i="26"/>
  <c r="E2631" i="26"/>
  <c r="D2631" i="26"/>
  <c r="F2630" i="26"/>
  <c r="E2630" i="26"/>
  <c r="D2630" i="26"/>
  <c r="F2629" i="26"/>
  <c r="E2629" i="26"/>
  <c r="D2629" i="26"/>
  <c r="K2627" i="26"/>
  <c r="H2627" i="26"/>
  <c r="J2627" i="26" s="1"/>
  <c r="G2627" i="26"/>
  <c r="J2626" i="26"/>
  <c r="E2626" i="26"/>
  <c r="K2625" i="26"/>
  <c r="H2625" i="26"/>
  <c r="G2625" i="26"/>
  <c r="K2624" i="26"/>
  <c r="H2624" i="26"/>
  <c r="G2624" i="26"/>
  <c r="F2623" i="26"/>
  <c r="E2623" i="26"/>
  <c r="D2623" i="26"/>
  <c r="F2622" i="26"/>
  <c r="E2622" i="26"/>
  <c r="D2622" i="26"/>
  <c r="H2621" i="26"/>
  <c r="J2621" i="26" s="1"/>
  <c r="F2621" i="26"/>
  <c r="D2621" i="26"/>
  <c r="F2620" i="26"/>
  <c r="E2620" i="26"/>
  <c r="D2620" i="26"/>
  <c r="F2619" i="26"/>
  <c r="E2619" i="26"/>
  <c r="D2619" i="26"/>
  <c r="K2617" i="26"/>
  <c r="H2617" i="26"/>
  <c r="G2617" i="26"/>
  <c r="K2616" i="26"/>
  <c r="J2616" i="26"/>
  <c r="I2616" i="26"/>
  <c r="G2616" i="26"/>
  <c r="K2615" i="26"/>
  <c r="H2615" i="26"/>
  <c r="J2615" i="26" s="1"/>
  <c r="G2615" i="26"/>
  <c r="K2614" i="26"/>
  <c r="H2614" i="26"/>
  <c r="J2614" i="26" s="1"/>
  <c r="G2614" i="26"/>
  <c r="F2613" i="26"/>
  <c r="H2613" i="26" s="1"/>
  <c r="E2613" i="26"/>
  <c r="D2613" i="26"/>
  <c r="K2612" i="26"/>
  <c r="H2612" i="26"/>
  <c r="J2612" i="26" s="1"/>
  <c r="G2612" i="26"/>
  <c r="J2611" i="26"/>
  <c r="E2611" i="26"/>
  <c r="K2610" i="26"/>
  <c r="H2610" i="26"/>
  <c r="J2610" i="26" s="1"/>
  <c r="G2610" i="26"/>
  <c r="K2609" i="26"/>
  <c r="H2609" i="26"/>
  <c r="J2609" i="26" s="1"/>
  <c r="G2609" i="26"/>
  <c r="F2608" i="26"/>
  <c r="H2608" i="26" s="1"/>
  <c r="D2608" i="26"/>
  <c r="K2607" i="26"/>
  <c r="H2607" i="26"/>
  <c r="J2607" i="26" s="1"/>
  <c r="G2607" i="26"/>
  <c r="M2606" i="26"/>
  <c r="L2606" i="26"/>
  <c r="R2606" i="26" s="1"/>
  <c r="J2606" i="26"/>
  <c r="I2606" i="26"/>
  <c r="G2606" i="26"/>
  <c r="K2605" i="26"/>
  <c r="H2605" i="26"/>
  <c r="J2605" i="26" s="1"/>
  <c r="G2605" i="26"/>
  <c r="K2604" i="26"/>
  <c r="H2604" i="26"/>
  <c r="J2604" i="26" s="1"/>
  <c r="G2604" i="26"/>
  <c r="F2603" i="26"/>
  <c r="H2603" i="26" s="1"/>
  <c r="E2603" i="26"/>
  <c r="D2603" i="26"/>
  <c r="K2602" i="26"/>
  <c r="H2602" i="26"/>
  <c r="J2602" i="26" s="1"/>
  <c r="G2602" i="26"/>
  <c r="K2601" i="26"/>
  <c r="J2601" i="26"/>
  <c r="I2601" i="26"/>
  <c r="G2601" i="26"/>
  <c r="K2600" i="26"/>
  <c r="H2600" i="26"/>
  <c r="J2600" i="26" s="1"/>
  <c r="G2600" i="26"/>
  <c r="K2599" i="26"/>
  <c r="H2599" i="26"/>
  <c r="J2599" i="26" s="1"/>
  <c r="G2599" i="26"/>
  <c r="F2598" i="26"/>
  <c r="E2598" i="26"/>
  <c r="D2598" i="26"/>
  <c r="F2597" i="26"/>
  <c r="F2592" i="26" s="1"/>
  <c r="E2597" i="26"/>
  <c r="D2597" i="26"/>
  <c r="D2592" i="26" s="1"/>
  <c r="H2596" i="26"/>
  <c r="F2596" i="26"/>
  <c r="D2596" i="26"/>
  <c r="F2595" i="26"/>
  <c r="F2590" i="26" s="1"/>
  <c r="E2595" i="26"/>
  <c r="D2595" i="26"/>
  <c r="D2590" i="26" s="1"/>
  <c r="F2594" i="26"/>
  <c r="E2594" i="26"/>
  <c r="D2594" i="26"/>
  <c r="K2567" i="26"/>
  <c r="J2567" i="26"/>
  <c r="I2567" i="26"/>
  <c r="G2567" i="26"/>
  <c r="K2566" i="26"/>
  <c r="J2566" i="26"/>
  <c r="I2566" i="26"/>
  <c r="G2566" i="26"/>
  <c r="K2565" i="26"/>
  <c r="J2565" i="26"/>
  <c r="I2565" i="26"/>
  <c r="G2565" i="26"/>
  <c r="K2564" i="26"/>
  <c r="J2564" i="26"/>
  <c r="I2564" i="26"/>
  <c r="G2564" i="26"/>
  <c r="H2563" i="26"/>
  <c r="F2563" i="26"/>
  <c r="E2563" i="26"/>
  <c r="D2563" i="26"/>
  <c r="K2562" i="26"/>
  <c r="J2562" i="26"/>
  <c r="I2562" i="26"/>
  <c r="G2562" i="26"/>
  <c r="K2561" i="26"/>
  <c r="J2561" i="26"/>
  <c r="I2561" i="26"/>
  <c r="G2561" i="26"/>
  <c r="K2560" i="26"/>
  <c r="J2560" i="26"/>
  <c r="I2560" i="26"/>
  <c r="G2560" i="26"/>
  <c r="K2559" i="26"/>
  <c r="J2559" i="26"/>
  <c r="I2559" i="26"/>
  <c r="G2559" i="26"/>
  <c r="H2558" i="26"/>
  <c r="F2558" i="26"/>
  <c r="E2558" i="26"/>
  <c r="D2558" i="26"/>
  <c r="H2557" i="26"/>
  <c r="F2557" i="26"/>
  <c r="E2557" i="26"/>
  <c r="D2557" i="26"/>
  <c r="H2556" i="26"/>
  <c r="F2556" i="26"/>
  <c r="E2556" i="26"/>
  <c r="D2556" i="26"/>
  <c r="H2555" i="26"/>
  <c r="F2555" i="26"/>
  <c r="E2555" i="26"/>
  <c r="D2555" i="26"/>
  <c r="H2554" i="26"/>
  <c r="F2554" i="26"/>
  <c r="E2554" i="26"/>
  <c r="D2554" i="26"/>
  <c r="H2553" i="26"/>
  <c r="F2553" i="26"/>
  <c r="E2553" i="26"/>
  <c r="D2553" i="26"/>
  <c r="M2552" i="26"/>
  <c r="J2552" i="26"/>
  <c r="I2552" i="26"/>
  <c r="G2552" i="26"/>
  <c r="M2551" i="26"/>
  <c r="J2551" i="26"/>
  <c r="I2551" i="26"/>
  <c r="G2551" i="26"/>
  <c r="M2550" i="26"/>
  <c r="J2550" i="26"/>
  <c r="I2550" i="26"/>
  <c r="G2550" i="26"/>
  <c r="M2549" i="26"/>
  <c r="J2549" i="26"/>
  <c r="I2549" i="26"/>
  <c r="G2549" i="26"/>
  <c r="L2548" i="26"/>
  <c r="K2548" i="26"/>
  <c r="H2548" i="26"/>
  <c r="F2548" i="26"/>
  <c r="E2548" i="26"/>
  <c r="D2548" i="26"/>
  <c r="K2547" i="26"/>
  <c r="J2547" i="26"/>
  <c r="I2547" i="26"/>
  <c r="G2547" i="26"/>
  <c r="K2546" i="26"/>
  <c r="J2546" i="26"/>
  <c r="I2546" i="26"/>
  <c r="G2546" i="26"/>
  <c r="K2545" i="26"/>
  <c r="J2545" i="26"/>
  <c r="I2545" i="26"/>
  <c r="G2545" i="26"/>
  <c r="K2544" i="26"/>
  <c r="J2544" i="26"/>
  <c r="I2544" i="26"/>
  <c r="G2544" i="26"/>
  <c r="H2543" i="26"/>
  <c r="F2543" i="26"/>
  <c r="E2543" i="26"/>
  <c r="D2543" i="26"/>
  <c r="K2542" i="26"/>
  <c r="J2542" i="26"/>
  <c r="I2542" i="26"/>
  <c r="G2542" i="26"/>
  <c r="K2541" i="26"/>
  <c r="J2541" i="26"/>
  <c r="I2541" i="26"/>
  <c r="G2541" i="26"/>
  <c r="K2540" i="26"/>
  <c r="J2540" i="26"/>
  <c r="I2540" i="26"/>
  <c r="G2540" i="26"/>
  <c r="K2539" i="26"/>
  <c r="J2539" i="26"/>
  <c r="I2539" i="26"/>
  <c r="G2539" i="26"/>
  <c r="H2538" i="26"/>
  <c r="F2538" i="26"/>
  <c r="E2538" i="26"/>
  <c r="D2538" i="26"/>
  <c r="K2537" i="26"/>
  <c r="J2537" i="26"/>
  <c r="I2537" i="26"/>
  <c r="G2537" i="26"/>
  <c r="K2536" i="26"/>
  <c r="J2536" i="26"/>
  <c r="I2536" i="26"/>
  <c r="G2536" i="26"/>
  <c r="K2535" i="26"/>
  <c r="J2535" i="26"/>
  <c r="I2535" i="26"/>
  <c r="G2535" i="26"/>
  <c r="K2534" i="26"/>
  <c r="J2534" i="26"/>
  <c r="I2534" i="26"/>
  <c r="G2534" i="26"/>
  <c r="H2533" i="26"/>
  <c r="F2533" i="26"/>
  <c r="E2533" i="26"/>
  <c r="D2533" i="26"/>
  <c r="K2532" i="26"/>
  <c r="J2532" i="26"/>
  <c r="I2532" i="26"/>
  <c r="G2532" i="26"/>
  <c r="K2531" i="26"/>
  <c r="J2531" i="26"/>
  <c r="I2531" i="26"/>
  <c r="G2531" i="26"/>
  <c r="K2530" i="26"/>
  <c r="J2530" i="26"/>
  <c r="I2530" i="26"/>
  <c r="G2530" i="26"/>
  <c r="K2529" i="26"/>
  <c r="J2529" i="26"/>
  <c r="I2529" i="26"/>
  <c r="G2529" i="26"/>
  <c r="H2528" i="26"/>
  <c r="F2528" i="26"/>
  <c r="E2528" i="26"/>
  <c r="D2528" i="26"/>
  <c r="K2527" i="26"/>
  <c r="J2527" i="26"/>
  <c r="I2527" i="26"/>
  <c r="G2527" i="26"/>
  <c r="K2526" i="26"/>
  <c r="J2526" i="26"/>
  <c r="I2526" i="26"/>
  <c r="G2526" i="26"/>
  <c r="K2525" i="26"/>
  <c r="J2525" i="26"/>
  <c r="I2525" i="26"/>
  <c r="G2525" i="26"/>
  <c r="K2524" i="26"/>
  <c r="J2524" i="26"/>
  <c r="I2524" i="26"/>
  <c r="G2524" i="26"/>
  <c r="H2523" i="26"/>
  <c r="F2523" i="26"/>
  <c r="E2523" i="26"/>
  <c r="D2523" i="26"/>
  <c r="J2522" i="26"/>
  <c r="E2522" i="26"/>
  <c r="D2522" i="26"/>
  <c r="D2512" i="26" s="1"/>
  <c r="H2521" i="26"/>
  <c r="H2511" i="26" s="1"/>
  <c r="F2521" i="26"/>
  <c r="F2518" i="26" s="1"/>
  <c r="E2521" i="26"/>
  <c r="D2521" i="26"/>
  <c r="D2511" i="26" s="1"/>
  <c r="J2520" i="26"/>
  <c r="E2520" i="26"/>
  <c r="D2520" i="26"/>
  <c r="D2510" i="26" s="1"/>
  <c r="D2505" i="26" s="1"/>
  <c r="J2519" i="26"/>
  <c r="E2519" i="26"/>
  <c r="D2519" i="26"/>
  <c r="D2509" i="26" s="1"/>
  <c r="K2517" i="26"/>
  <c r="J2517" i="26"/>
  <c r="I2517" i="26"/>
  <c r="G2517" i="26"/>
  <c r="K2516" i="26"/>
  <c r="J2516" i="26"/>
  <c r="I2516" i="26"/>
  <c r="G2516" i="26"/>
  <c r="K2515" i="26"/>
  <c r="J2515" i="26"/>
  <c r="I2515" i="26"/>
  <c r="G2515" i="26"/>
  <c r="K2514" i="26"/>
  <c r="J2514" i="26"/>
  <c r="I2514" i="26"/>
  <c r="G2514" i="26"/>
  <c r="H2513" i="26"/>
  <c r="F2513" i="26"/>
  <c r="E2513" i="26"/>
  <c r="D2513" i="26"/>
  <c r="H2512" i="26"/>
  <c r="F2512" i="26"/>
  <c r="H2510" i="26"/>
  <c r="F2510" i="26"/>
  <c r="H2509" i="26"/>
  <c r="F2509" i="26"/>
  <c r="E2509" i="26"/>
  <c r="K2502" i="26"/>
  <c r="J2502" i="26"/>
  <c r="I2502" i="26"/>
  <c r="G2502" i="26"/>
  <c r="M2501" i="26"/>
  <c r="J2501" i="26"/>
  <c r="I2501" i="26"/>
  <c r="G2501" i="26"/>
  <c r="K2500" i="26"/>
  <c r="J2500" i="26"/>
  <c r="I2500" i="26"/>
  <c r="G2500" i="26"/>
  <c r="K2499" i="26"/>
  <c r="J2499" i="26"/>
  <c r="I2499" i="26"/>
  <c r="G2499" i="26"/>
  <c r="K2498" i="26"/>
  <c r="H2498" i="26"/>
  <c r="F2498" i="26"/>
  <c r="E2498" i="26"/>
  <c r="D2498" i="26"/>
  <c r="K2497" i="26"/>
  <c r="J2497" i="26"/>
  <c r="I2497" i="26"/>
  <c r="G2497" i="26"/>
  <c r="M2496" i="26"/>
  <c r="L2496" i="26"/>
  <c r="R2496" i="26" s="1"/>
  <c r="J2496" i="26"/>
  <c r="I2496" i="26"/>
  <c r="G2496" i="26"/>
  <c r="K2495" i="26"/>
  <c r="J2495" i="26"/>
  <c r="I2495" i="26"/>
  <c r="G2495" i="26"/>
  <c r="K2494" i="26"/>
  <c r="J2494" i="26"/>
  <c r="I2494" i="26"/>
  <c r="G2494" i="26"/>
  <c r="H2493" i="26"/>
  <c r="F2493" i="26"/>
  <c r="E2493" i="26"/>
  <c r="D2493" i="26"/>
  <c r="K2492" i="26"/>
  <c r="J2492" i="26"/>
  <c r="I2492" i="26"/>
  <c r="G2492" i="26"/>
  <c r="M2491" i="26"/>
  <c r="J2491" i="26"/>
  <c r="I2491" i="26"/>
  <c r="G2491" i="26"/>
  <c r="K2490" i="26"/>
  <c r="J2490" i="26"/>
  <c r="I2490" i="26"/>
  <c r="G2490" i="26"/>
  <c r="K2489" i="26"/>
  <c r="J2489" i="26"/>
  <c r="I2489" i="26"/>
  <c r="G2489" i="26"/>
  <c r="H2488" i="26"/>
  <c r="F2488" i="26"/>
  <c r="E2488" i="26"/>
  <c r="D2488" i="26"/>
  <c r="K2487" i="26"/>
  <c r="J2487" i="26"/>
  <c r="I2487" i="26"/>
  <c r="G2487" i="26"/>
  <c r="K2486" i="26"/>
  <c r="J2486" i="26"/>
  <c r="I2486" i="26"/>
  <c r="G2486" i="26"/>
  <c r="K2485" i="26"/>
  <c r="J2485" i="26"/>
  <c r="I2485" i="26"/>
  <c r="G2485" i="26"/>
  <c r="K2484" i="26"/>
  <c r="J2484" i="26"/>
  <c r="I2484" i="26"/>
  <c r="G2484" i="26"/>
  <c r="H2483" i="26"/>
  <c r="F2483" i="26"/>
  <c r="E2483" i="26"/>
  <c r="D2483" i="26"/>
  <c r="M2262" i="26"/>
  <c r="L2262" i="26"/>
  <c r="R2262" i="26" s="1"/>
  <c r="J2262" i="26"/>
  <c r="I2262" i="26"/>
  <c r="G2262" i="26"/>
  <c r="M2261" i="26"/>
  <c r="J2261" i="26"/>
  <c r="I2261" i="26"/>
  <c r="G2261" i="26"/>
  <c r="M2260" i="26"/>
  <c r="J2260" i="26"/>
  <c r="I2260" i="26"/>
  <c r="G2260" i="26"/>
  <c r="M2259" i="26"/>
  <c r="J2259" i="26"/>
  <c r="I2259" i="26"/>
  <c r="G2259" i="26"/>
  <c r="L2258" i="26"/>
  <c r="K2258" i="26"/>
  <c r="H2258" i="26"/>
  <c r="F2258" i="26"/>
  <c r="E2258" i="26"/>
  <c r="R2258" i="26" s="1"/>
  <c r="D2258" i="26"/>
  <c r="M2257" i="26"/>
  <c r="J2257" i="26"/>
  <c r="I2257" i="26"/>
  <c r="G2257" i="26"/>
  <c r="M2256" i="26"/>
  <c r="J2256" i="26"/>
  <c r="I2256" i="26"/>
  <c r="G2256" i="26"/>
  <c r="M2255" i="26"/>
  <c r="J2255" i="26"/>
  <c r="I2255" i="26"/>
  <c r="G2255" i="26"/>
  <c r="M2254" i="26"/>
  <c r="J2254" i="26"/>
  <c r="I2254" i="26"/>
  <c r="G2254" i="26"/>
  <c r="L2253" i="26"/>
  <c r="K2253" i="26"/>
  <c r="H2253" i="26"/>
  <c r="F2253" i="26"/>
  <c r="E2253" i="26"/>
  <c r="R2253" i="26" s="1"/>
  <c r="D2253" i="26"/>
  <c r="M2252" i="26"/>
  <c r="J2252" i="26"/>
  <c r="I2252" i="26"/>
  <c r="G2252" i="26"/>
  <c r="M2251" i="26"/>
  <c r="J2251" i="26"/>
  <c r="I2251" i="26"/>
  <c r="G2251" i="26"/>
  <c r="M2250" i="26"/>
  <c r="J2250" i="26"/>
  <c r="I2250" i="26"/>
  <c r="G2250" i="26"/>
  <c r="M2249" i="26"/>
  <c r="J2249" i="26"/>
  <c r="I2249" i="26"/>
  <c r="G2249" i="26"/>
  <c r="L2248" i="26"/>
  <c r="K2248" i="26"/>
  <c r="F2248" i="26"/>
  <c r="J2248" i="26" s="1"/>
  <c r="E2248" i="26"/>
  <c r="D2248" i="26"/>
  <c r="M2247" i="26"/>
  <c r="J2247" i="26"/>
  <c r="I2247" i="26"/>
  <c r="G2247" i="26"/>
  <c r="M2246" i="26"/>
  <c r="L2246" i="26"/>
  <c r="R2246" i="26" s="1"/>
  <c r="J2246" i="26"/>
  <c r="I2246" i="26"/>
  <c r="G2246" i="26"/>
  <c r="M2245" i="26"/>
  <c r="J2245" i="26"/>
  <c r="I2245" i="26"/>
  <c r="G2245" i="26"/>
  <c r="M2244" i="26"/>
  <c r="J2244" i="26"/>
  <c r="I2244" i="26"/>
  <c r="G2244" i="26"/>
  <c r="L2243" i="26"/>
  <c r="K2243" i="26"/>
  <c r="H2243" i="26"/>
  <c r="F2243" i="26"/>
  <c r="E2243" i="26"/>
  <c r="R2243" i="26" s="1"/>
  <c r="D2243" i="26"/>
  <c r="L2242" i="26"/>
  <c r="K2242" i="26"/>
  <c r="H2242" i="26"/>
  <c r="F2242" i="26"/>
  <c r="E2242" i="26"/>
  <c r="R2242" i="26" s="1"/>
  <c r="D2242" i="26"/>
  <c r="L2241" i="26"/>
  <c r="K2241" i="26"/>
  <c r="H2241" i="26"/>
  <c r="F2241" i="26"/>
  <c r="E2241" i="26"/>
  <c r="R2241" i="26" s="1"/>
  <c r="D2241" i="26"/>
  <c r="L2240" i="26"/>
  <c r="K2240" i="26"/>
  <c r="H2240" i="26"/>
  <c r="F2240" i="26"/>
  <c r="E2240" i="26"/>
  <c r="R2240" i="26" s="1"/>
  <c r="D2240" i="26"/>
  <c r="L2239" i="26"/>
  <c r="K2239" i="26"/>
  <c r="H2239" i="26"/>
  <c r="F2239" i="26"/>
  <c r="E2239" i="26"/>
  <c r="R2239" i="26" s="1"/>
  <c r="D2239" i="26"/>
  <c r="L2238" i="26"/>
  <c r="K2238" i="26"/>
  <c r="H2238" i="26"/>
  <c r="F2238" i="26"/>
  <c r="E2238" i="26"/>
  <c r="R2238" i="26" s="1"/>
  <c r="D2238" i="26"/>
  <c r="K2237" i="26"/>
  <c r="J2237" i="26"/>
  <c r="I2237" i="26"/>
  <c r="G2237" i="26"/>
  <c r="M2236" i="26"/>
  <c r="L2236" i="26"/>
  <c r="R2236" i="26" s="1"/>
  <c r="J2236" i="26"/>
  <c r="I2236" i="26"/>
  <c r="G2236" i="26"/>
  <c r="K2235" i="26"/>
  <c r="J2235" i="26"/>
  <c r="I2235" i="26"/>
  <c r="G2235" i="26"/>
  <c r="K2234" i="26"/>
  <c r="J2234" i="26"/>
  <c r="I2234" i="26"/>
  <c r="G2234" i="26"/>
  <c r="F2233" i="26"/>
  <c r="J2233" i="26" s="1"/>
  <c r="E2233" i="26"/>
  <c r="D2233" i="26"/>
  <c r="M2232" i="26"/>
  <c r="J2232" i="26"/>
  <c r="I2232" i="26"/>
  <c r="G2232" i="26"/>
  <c r="M2231" i="26"/>
  <c r="J2231" i="26"/>
  <c r="I2231" i="26"/>
  <c r="G2231" i="26"/>
  <c r="M2230" i="26"/>
  <c r="J2230" i="26"/>
  <c r="I2230" i="26"/>
  <c r="G2230" i="26"/>
  <c r="M2229" i="26"/>
  <c r="J2229" i="26"/>
  <c r="I2229" i="26"/>
  <c r="G2229" i="26"/>
  <c r="L2228" i="26"/>
  <c r="K2228" i="26"/>
  <c r="F2228" i="26"/>
  <c r="J2228" i="26" s="1"/>
  <c r="E2228" i="26"/>
  <c r="D2228" i="26"/>
  <c r="K2227" i="26"/>
  <c r="J2227" i="26"/>
  <c r="I2227" i="26"/>
  <c r="G2227" i="26"/>
  <c r="K2226" i="26"/>
  <c r="J2226" i="26"/>
  <c r="I2226" i="26"/>
  <c r="G2226" i="26"/>
  <c r="K2225" i="26"/>
  <c r="J2225" i="26"/>
  <c r="I2225" i="26"/>
  <c r="G2225" i="26"/>
  <c r="K2224" i="26"/>
  <c r="J2224" i="26"/>
  <c r="I2224" i="26"/>
  <c r="G2224" i="26"/>
  <c r="J2223" i="26"/>
  <c r="E2223" i="26"/>
  <c r="D2223" i="26"/>
  <c r="H2222" i="26"/>
  <c r="F2222" i="26"/>
  <c r="E2222" i="26"/>
  <c r="D2222" i="26"/>
  <c r="H2221" i="26"/>
  <c r="F2221" i="26"/>
  <c r="E2221" i="26"/>
  <c r="D2221" i="26"/>
  <c r="H2220" i="26"/>
  <c r="F2220" i="26"/>
  <c r="E2220" i="26"/>
  <c r="D2220" i="26"/>
  <c r="H2219" i="26"/>
  <c r="F2219" i="26"/>
  <c r="E2219" i="26"/>
  <c r="D2219" i="26"/>
  <c r="H2218" i="26"/>
  <c r="F2218" i="26"/>
  <c r="E2218" i="26"/>
  <c r="D2218" i="26"/>
  <c r="M2217" i="26"/>
  <c r="J2217" i="26"/>
  <c r="I2217" i="26"/>
  <c r="G2217" i="26"/>
  <c r="K2216" i="26"/>
  <c r="J2216" i="26"/>
  <c r="I2216" i="26"/>
  <c r="G2216" i="26"/>
  <c r="M2215" i="26"/>
  <c r="J2215" i="26"/>
  <c r="I2215" i="26"/>
  <c r="G2215" i="26"/>
  <c r="M2214" i="26"/>
  <c r="J2214" i="26"/>
  <c r="I2214" i="26"/>
  <c r="G2214" i="26"/>
  <c r="K2213" i="26"/>
  <c r="H2213" i="26"/>
  <c r="F2213" i="26"/>
  <c r="E2213" i="26"/>
  <c r="D2213" i="26"/>
  <c r="K2212" i="26"/>
  <c r="J2212" i="26"/>
  <c r="I2212" i="26"/>
  <c r="G2212" i="26"/>
  <c r="M2211" i="26"/>
  <c r="L2211" i="26"/>
  <c r="R2211" i="26" s="1"/>
  <c r="J2211" i="26"/>
  <c r="I2211" i="26"/>
  <c r="G2211" i="26"/>
  <c r="K2210" i="26"/>
  <c r="J2210" i="26"/>
  <c r="I2210" i="26"/>
  <c r="G2210" i="26"/>
  <c r="K2209" i="26"/>
  <c r="J2209" i="26"/>
  <c r="I2209" i="26"/>
  <c r="G2209" i="26"/>
  <c r="H2208" i="26"/>
  <c r="F2208" i="26"/>
  <c r="E2208" i="26"/>
  <c r="D2208" i="26"/>
  <c r="K2207" i="26"/>
  <c r="J2207" i="26"/>
  <c r="I2207" i="26"/>
  <c r="G2207" i="26"/>
  <c r="K2206" i="26"/>
  <c r="J2206" i="26"/>
  <c r="I2206" i="26"/>
  <c r="G2206" i="26"/>
  <c r="K2205" i="26"/>
  <c r="J2205" i="26"/>
  <c r="I2205" i="26"/>
  <c r="G2205" i="26"/>
  <c r="K2204" i="26"/>
  <c r="J2204" i="26"/>
  <c r="I2204" i="26"/>
  <c r="G2204" i="26"/>
  <c r="H2203" i="26"/>
  <c r="F2203" i="26"/>
  <c r="E2203" i="26"/>
  <c r="D2203" i="26"/>
  <c r="K2202" i="26"/>
  <c r="J2202" i="26"/>
  <c r="I2202" i="26"/>
  <c r="G2202" i="26"/>
  <c r="M2201" i="26"/>
  <c r="L2201" i="26"/>
  <c r="R2201" i="26" s="1"/>
  <c r="J2201" i="26"/>
  <c r="I2201" i="26"/>
  <c r="G2201" i="26"/>
  <c r="K2200" i="26"/>
  <c r="J2200" i="26"/>
  <c r="I2200" i="26"/>
  <c r="G2200" i="26"/>
  <c r="K2199" i="26"/>
  <c r="J2199" i="26"/>
  <c r="I2199" i="26"/>
  <c r="G2199" i="26"/>
  <c r="J2198" i="26"/>
  <c r="E2198" i="26"/>
  <c r="D2198" i="26"/>
  <c r="K2197" i="26"/>
  <c r="J2197" i="26"/>
  <c r="I2197" i="26"/>
  <c r="G2197" i="26"/>
  <c r="M2196" i="26"/>
  <c r="L2196" i="26"/>
  <c r="R2196" i="26" s="1"/>
  <c r="J2196" i="26"/>
  <c r="I2196" i="26"/>
  <c r="G2196" i="26"/>
  <c r="K2195" i="26"/>
  <c r="J2195" i="26"/>
  <c r="I2195" i="26"/>
  <c r="G2195" i="26"/>
  <c r="K2194" i="26"/>
  <c r="J2194" i="26"/>
  <c r="I2194" i="26"/>
  <c r="G2194" i="26"/>
  <c r="J2193" i="26"/>
  <c r="E2193" i="26"/>
  <c r="D2193" i="26"/>
  <c r="K2192" i="26"/>
  <c r="J2192" i="26"/>
  <c r="I2192" i="26"/>
  <c r="G2192" i="26"/>
  <c r="M2191" i="26"/>
  <c r="L2191" i="26"/>
  <c r="R2191" i="26" s="1"/>
  <c r="J2191" i="26"/>
  <c r="I2191" i="26"/>
  <c r="G2191" i="26"/>
  <c r="K2190" i="26"/>
  <c r="J2190" i="26"/>
  <c r="I2190" i="26"/>
  <c r="G2190" i="26"/>
  <c r="K2189" i="26"/>
  <c r="J2189" i="26"/>
  <c r="I2189" i="26"/>
  <c r="G2189" i="26"/>
  <c r="J2188" i="26"/>
  <c r="E2188" i="26"/>
  <c r="D2188" i="26"/>
  <c r="K2187" i="26"/>
  <c r="J2187" i="26"/>
  <c r="I2187" i="26"/>
  <c r="G2187" i="26"/>
  <c r="M2186" i="26"/>
  <c r="L2186" i="26"/>
  <c r="R2186" i="26" s="1"/>
  <c r="J2186" i="26"/>
  <c r="I2186" i="26"/>
  <c r="G2186" i="26"/>
  <c r="K2185" i="26"/>
  <c r="J2185" i="26"/>
  <c r="I2185" i="26"/>
  <c r="G2185" i="26"/>
  <c r="K2184" i="26"/>
  <c r="J2184" i="26"/>
  <c r="I2184" i="26"/>
  <c r="G2184" i="26"/>
  <c r="H2183" i="26"/>
  <c r="F2183" i="26"/>
  <c r="E2183" i="26"/>
  <c r="D2183" i="26"/>
  <c r="K2182" i="26"/>
  <c r="J2182" i="26"/>
  <c r="I2182" i="26"/>
  <c r="G2182" i="26"/>
  <c r="M2181" i="26"/>
  <c r="L2181" i="26"/>
  <c r="R2181" i="26" s="1"/>
  <c r="J2181" i="26"/>
  <c r="I2181" i="26"/>
  <c r="G2181" i="26"/>
  <c r="K2180" i="26"/>
  <c r="J2180" i="26"/>
  <c r="I2180" i="26"/>
  <c r="G2180" i="26"/>
  <c r="K2179" i="26"/>
  <c r="J2179" i="26"/>
  <c r="I2179" i="26"/>
  <c r="G2179" i="26"/>
  <c r="H2178" i="26"/>
  <c r="F2178" i="26"/>
  <c r="E2178" i="26"/>
  <c r="D2178" i="26"/>
  <c r="K2177" i="26"/>
  <c r="J2177" i="26"/>
  <c r="I2177" i="26"/>
  <c r="G2177" i="26"/>
  <c r="M2176" i="26"/>
  <c r="L2176" i="26"/>
  <c r="R2176" i="26" s="1"/>
  <c r="J2176" i="26"/>
  <c r="I2176" i="26"/>
  <c r="G2176" i="26"/>
  <c r="K2175" i="26"/>
  <c r="J2175" i="26"/>
  <c r="I2175" i="26"/>
  <c r="G2175" i="26"/>
  <c r="K2174" i="26"/>
  <c r="J2174" i="26"/>
  <c r="I2174" i="26"/>
  <c r="G2174" i="26"/>
  <c r="H2173" i="26"/>
  <c r="F2173" i="26"/>
  <c r="E2173" i="26"/>
  <c r="D2173" i="26"/>
  <c r="M2172" i="26"/>
  <c r="I2172" i="26"/>
  <c r="G2172" i="26"/>
  <c r="M2171" i="26"/>
  <c r="I2171" i="26"/>
  <c r="G2171" i="26"/>
  <c r="M2170" i="26"/>
  <c r="I2170" i="26"/>
  <c r="G2170" i="26"/>
  <c r="M2169" i="26"/>
  <c r="I2169" i="26"/>
  <c r="G2169" i="26"/>
  <c r="L2168" i="26"/>
  <c r="K2168" i="26"/>
  <c r="H2168" i="26"/>
  <c r="F2168" i="26"/>
  <c r="E2168" i="26"/>
  <c r="D2168" i="26"/>
  <c r="H2167" i="26"/>
  <c r="F2167" i="26"/>
  <c r="E2167" i="26"/>
  <c r="D2167" i="26"/>
  <c r="H2166" i="26"/>
  <c r="F2166" i="26"/>
  <c r="E2166" i="26"/>
  <c r="D2166" i="26"/>
  <c r="H2165" i="26"/>
  <c r="F2165" i="26"/>
  <c r="E2165" i="26"/>
  <c r="D2165" i="26"/>
  <c r="H2164" i="26"/>
  <c r="F2164" i="26"/>
  <c r="E2164" i="26"/>
  <c r="D2164" i="26"/>
  <c r="L2163" i="26"/>
  <c r="M2162" i="26"/>
  <c r="I2162" i="26"/>
  <c r="G2162" i="26"/>
  <c r="M2161" i="26"/>
  <c r="I2161" i="26"/>
  <c r="G2161" i="26"/>
  <c r="M2160" i="26"/>
  <c r="I2160" i="26"/>
  <c r="G2160" i="26"/>
  <c r="M2159" i="26"/>
  <c r="I2159" i="26"/>
  <c r="G2159" i="26"/>
  <c r="L2158" i="26"/>
  <c r="K2158" i="26"/>
  <c r="H2158" i="26"/>
  <c r="F2158" i="26"/>
  <c r="E2158" i="26"/>
  <c r="R2158" i="26" s="1"/>
  <c r="D2158" i="26"/>
  <c r="L2157" i="26"/>
  <c r="K2157" i="26"/>
  <c r="F2157" i="26"/>
  <c r="E2157" i="26"/>
  <c r="D2157" i="26"/>
  <c r="L2156" i="26"/>
  <c r="K2156" i="26"/>
  <c r="F2156" i="26"/>
  <c r="E2156" i="26"/>
  <c r="D2156" i="26"/>
  <c r="L2155" i="26"/>
  <c r="K2155" i="26"/>
  <c r="F2155" i="26"/>
  <c r="E2155" i="26"/>
  <c r="D2155" i="26"/>
  <c r="L2154" i="26"/>
  <c r="K2154" i="26"/>
  <c r="F2154" i="26"/>
  <c r="E2154" i="26"/>
  <c r="D2154" i="26"/>
  <c r="H2153" i="26"/>
  <c r="M2152" i="26"/>
  <c r="I2152" i="26"/>
  <c r="G2152" i="26"/>
  <c r="M2151" i="26"/>
  <c r="I2151" i="26"/>
  <c r="G2151" i="26"/>
  <c r="M2150" i="26"/>
  <c r="I2150" i="26"/>
  <c r="G2150" i="26"/>
  <c r="M2149" i="26"/>
  <c r="I2149" i="26"/>
  <c r="G2149" i="26"/>
  <c r="L2148" i="26"/>
  <c r="K2148" i="26"/>
  <c r="H2148" i="26"/>
  <c r="F2148" i="26"/>
  <c r="E2148" i="26"/>
  <c r="D2148" i="26"/>
  <c r="M2147" i="26"/>
  <c r="I2147" i="26"/>
  <c r="G2147" i="26"/>
  <c r="M2146" i="26"/>
  <c r="I2146" i="26"/>
  <c r="G2146" i="26"/>
  <c r="M2145" i="26"/>
  <c r="I2145" i="26"/>
  <c r="G2145" i="26"/>
  <c r="M2144" i="26"/>
  <c r="I2144" i="26"/>
  <c r="G2144" i="26"/>
  <c r="L2143" i="26"/>
  <c r="K2143" i="26"/>
  <c r="F2143" i="26"/>
  <c r="E2143" i="26"/>
  <c r="D2143" i="26"/>
  <c r="K2142" i="26"/>
  <c r="H2142" i="26"/>
  <c r="F2142" i="26"/>
  <c r="E2142" i="26"/>
  <c r="D2142" i="26"/>
  <c r="K2141" i="26"/>
  <c r="H2141" i="26"/>
  <c r="F2141" i="26"/>
  <c r="E2141" i="26"/>
  <c r="D2141" i="26"/>
  <c r="K2140" i="26"/>
  <c r="H2140" i="26"/>
  <c r="F2140" i="26"/>
  <c r="E2140" i="26"/>
  <c r="D2140" i="26"/>
  <c r="K2139" i="26"/>
  <c r="H2139" i="26"/>
  <c r="F2139" i="26"/>
  <c r="E2139" i="26"/>
  <c r="D2139" i="26"/>
  <c r="K2127" i="26"/>
  <c r="J2127" i="26"/>
  <c r="I2127" i="26"/>
  <c r="G2127" i="26"/>
  <c r="M2126" i="26"/>
  <c r="L2126" i="26"/>
  <c r="J2126" i="26"/>
  <c r="I2126" i="26"/>
  <c r="G2126" i="26"/>
  <c r="K2125" i="26"/>
  <c r="J2125" i="26"/>
  <c r="I2125" i="26"/>
  <c r="G2125" i="26"/>
  <c r="K2124" i="26"/>
  <c r="J2124" i="26"/>
  <c r="I2124" i="26"/>
  <c r="G2124" i="26"/>
  <c r="H2123" i="26"/>
  <c r="H2118" i="26" s="1"/>
  <c r="F2123" i="26"/>
  <c r="F2118" i="26" s="1"/>
  <c r="E2123" i="26"/>
  <c r="D2123" i="26"/>
  <c r="D2118" i="26" s="1"/>
  <c r="F2122" i="26"/>
  <c r="J2122" i="26" s="1"/>
  <c r="E2122" i="26"/>
  <c r="D2122" i="26"/>
  <c r="K2121" i="26"/>
  <c r="F2121" i="26"/>
  <c r="J2121" i="26" s="1"/>
  <c r="E2121" i="26"/>
  <c r="D2121" i="26"/>
  <c r="F2120" i="26"/>
  <c r="J2120" i="26" s="1"/>
  <c r="E2120" i="26"/>
  <c r="D2120" i="26"/>
  <c r="F2119" i="26"/>
  <c r="J2119" i="26" s="1"/>
  <c r="E2119" i="26"/>
  <c r="D2119" i="26"/>
  <c r="K2117" i="26"/>
  <c r="J2117" i="26"/>
  <c r="I2117" i="26"/>
  <c r="G2117" i="26"/>
  <c r="K2116" i="26"/>
  <c r="J2116" i="26"/>
  <c r="I2116" i="26"/>
  <c r="G2116" i="26"/>
  <c r="K2115" i="26"/>
  <c r="J2115" i="26"/>
  <c r="I2115" i="26"/>
  <c r="G2115" i="26"/>
  <c r="K2114" i="26"/>
  <c r="J2114" i="26"/>
  <c r="I2114" i="26"/>
  <c r="G2114" i="26"/>
  <c r="H2113" i="26"/>
  <c r="F2113" i="26"/>
  <c r="E2113" i="26"/>
  <c r="D2113" i="26"/>
  <c r="H2112" i="26"/>
  <c r="F2112" i="26"/>
  <c r="E2112" i="26"/>
  <c r="D2112" i="26"/>
  <c r="H2111" i="26"/>
  <c r="F2111" i="26"/>
  <c r="E2111" i="26"/>
  <c r="D2111" i="26"/>
  <c r="H2110" i="26"/>
  <c r="F2110" i="26"/>
  <c r="E2110" i="26"/>
  <c r="D2110" i="26"/>
  <c r="H2109" i="26"/>
  <c r="F2109" i="26"/>
  <c r="E2109" i="26"/>
  <c r="D2109" i="26"/>
  <c r="H2108" i="26"/>
  <c r="F2108" i="26"/>
  <c r="E2108" i="26"/>
  <c r="D2108" i="26"/>
  <c r="K2107" i="26"/>
  <c r="J2107" i="26"/>
  <c r="I2107" i="26"/>
  <c r="G2107" i="26"/>
  <c r="M2106" i="26"/>
  <c r="L2106" i="26"/>
  <c r="R2106" i="26" s="1"/>
  <c r="J2106" i="26"/>
  <c r="I2106" i="26"/>
  <c r="G2106" i="26"/>
  <c r="K2105" i="26"/>
  <c r="J2105" i="26"/>
  <c r="I2105" i="26"/>
  <c r="G2105" i="26"/>
  <c r="K2104" i="26"/>
  <c r="J2104" i="26"/>
  <c r="I2104" i="26"/>
  <c r="G2104" i="26"/>
  <c r="H2103" i="26"/>
  <c r="F2103" i="26"/>
  <c r="E2103" i="26"/>
  <c r="D2103" i="26"/>
  <c r="D2098" i="26" s="1"/>
  <c r="F2102" i="26"/>
  <c r="J2102" i="26" s="1"/>
  <c r="E2102" i="26"/>
  <c r="D2102" i="26"/>
  <c r="K2101" i="26"/>
  <c r="H2101" i="26"/>
  <c r="F2101" i="26"/>
  <c r="E2101" i="26"/>
  <c r="D2101" i="26"/>
  <c r="F2100" i="26"/>
  <c r="E2100" i="26"/>
  <c r="D2100" i="26"/>
  <c r="H2099" i="26"/>
  <c r="F2099" i="26"/>
  <c r="E2099" i="26"/>
  <c r="D2099" i="26"/>
  <c r="K2097" i="26"/>
  <c r="J2097" i="26"/>
  <c r="I2097" i="26"/>
  <c r="G2097" i="26"/>
  <c r="K2096" i="26"/>
  <c r="J2096" i="26"/>
  <c r="I2096" i="26"/>
  <c r="G2096" i="26"/>
  <c r="K2095" i="26"/>
  <c r="J2095" i="26"/>
  <c r="I2095" i="26"/>
  <c r="G2095" i="26"/>
  <c r="K2094" i="26"/>
  <c r="J2094" i="26"/>
  <c r="I2094" i="26"/>
  <c r="G2094" i="26"/>
  <c r="H2093" i="26"/>
  <c r="F2093" i="26"/>
  <c r="E2093" i="26"/>
  <c r="D2093" i="26"/>
  <c r="K2092" i="26"/>
  <c r="J2092" i="26"/>
  <c r="I2092" i="26"/>
  <c r="G2092" i="26"/>
  <c r="M2091" i="26"/>
  <c r="L2091" i="26"/>
  <c r="R2091" i="26" s="1"/>
  <c r="J2091" i="26"/>
  <c r="I2091" i="26"/>
  <c r="G2091" i="26"/>
  <c r="K2090" i="26"/>
  <c r="J2090" i="26"/>
  <c r="I2090" i="26"/>
  <c r="G2090" i="26"/>
  <c r="K2089" i="26"/>
  <c r="J2089" i="26"/>
  <c r="I2089" i="26"/>
  <c r="G2089" i="26"/>
  <c r="H2088" i="26"/>
  <c r="F2088" i="26"/>
  <c r="E2088" i="26"/>
  <c r="D2088" i="26"/>
  <c r="K2087" i="26"/>
  <c r="J2087" i="26"/>
  <c r="I2087" i="26"/>
  <c r="G2087" i="26"/>
  <c r="M2086" i="26"/>
  <c r="L2086" i="26"/>
  <c r="R2086" i="26" s="1"/>
  <c r="J2086" i="26"/>
  <c r="I2086" i="26"/>
  <c r="G2086" i="26"/>
  <c r="K2085" i="26"/>
  <c r="J2085" i="26"/>
  <c r="I2085" i="26"/>
  <c r="G2085" i="26"/>
  <c r="K2084" i="26"/>
  <c r="J2084" i="26"/>
  <c r="I2084" i="26"/>
  <c r="G2084" i="26"/>
  <c r="H2083" i="26"/>
  <c r="F2083" i="26"/>
  <c r="E2083" i="26"/>
  <c r="D2083" i="26"/>
  <c r="H2082" i="26"/>
  <c r="F2082" i="26"/>
  <c r="E2082" i="26"/>
  <c r="D2082" i="26"/>
  <c r="D2077" i="26" s="1"/>
  <c r="H2081" i="26"/>
  <c r="H2076" i="26" s="1"/>
  <c r="F2081" i="26"/>
  <c r="E2081" i="26"/>
  <c r="D2081" i="26"/>
  <c r="H2080" i="26"/>
  <c r="H2075" i="26" s="1"/>
  <c r="F2080" i="26"/>
  <c r="E2080" i="26"/>
  <c r="D2080" i="26"/>
  <c r="D2075" i="26" s="1"/>
  <c r="H2079" i="26"/>
  <c r="H2078" i="26" s="1"/>
  <c r="F2079" i="26"/>
  <c r="F2074" i="26" s="1"/>
  <c r="E2079" i="26"/>
  <c r="D2079" i="26"/>
  <c r="D2074" i="26" s="1"/>
  <c r="H2077" i="26"/>
  <c r="K2072" i="26"/>
  <c r="J2072" i="26"/>
  <c r="I2072" i="26"/>
  <c r="G2072" i="26"/>
  <c r="M2071" i="26"/>
  <c r="L2071" i="26"/>
  <c r="J2071" i="26"/>
  <c r="I2071" i="26"/>
  <c r="G2071" i="26"/>
  <c r="K2070" i="26"/>
  <c r="J2070" i="26"/>
  <c r="I2070" i="26"/>
  <c r="G2070" i="26"/>
  <c r="K2069" i="26"/>
  <c r="J2069" i="26"/>
  <c r="I2069" i="26"/>
  <c r="G2069" i="26"/>
  <c r="H2068" i="26"/>
  <c r="F2068" i="26"/>
  <c r="E2068" i="26"/>
  <c r="D2068" i="26"/>
  <c r="M2067" i="26"/>
  <c r="J2067" i="26"/>
  <c r="I2067" i="26"/>
  <c r="G2067" i="26"/>
  <c r="M2066" i="26"/>
  <c r="J2066" i="26"/>
  <c r="I2066" i="26"/>
  <c r="G2066" i="26"/>
  <c r="M2065" i="26"/>
  <c r="J2065" i="26"/>
  <c r="I2065" i="26"/>
  <c r="G2065" i="26"/>
  <c r="M2064" i="26"/>
  <c r="J2064" i="26"/>
  <c r="I2064" i="26"/>
  <c r="G2064" i="26"/>
  <c r="L2063" i="26"/>
  <c r="K2063" i="26"/>
  <c r="H2063" i="26"/>
  <c r="F2063" i="26"/>
  <c r="E2063" i="26"/>
  <c r="R2063" i="26" s="1"/>
  <c r="D2063" i="26"/>
  <c r="M2062" i="26"/>
  <c r="J2062" i="26"/>
  <c r="I2062" i="26"/>
  <c r="G2062" i="26"/>
  <c r="M2061" i="26"/>
  <c r="J2061" i="26"/>
  <c r="I2061" i="26"/>
  <c r="G2061" i="26"/>
  <c r="M2060" i="26"/>
  <c r="J2060" i="26"/>
  <c r="I2060" i="26"/>
  <c r="G2060" i="26"/>
  <c r="M2059" i="26"/>
  <c r="J2059" i="26"/>
  <c r="I2059" i="26"/>
  <c r="G2059" i="26"/>
  <c r="L2058" i="26"/>
  <c r="K2058" i="26"/>
  <c r="H2058" i="26"/>
  <c r="F2058" i="26"/>
  <c r="E2058" i="26"/>
  <c r="R2058" i="26" s="1"/>
  <c r="D2058" i="26"/>
  <c r="M2057" i="26"/>
  <c r="J2057" i="26"/>
  <c r="I2057" i="26"/>
  <c r="G2057" i="26"/>
  <c r="M2056" i="26"/>
  <c r="J2056" i="26"/>
  <c r="I2056" i="26"/>
  <c r="G2056" i="26"/>
  <c r="M2055" i="26"/>
  <c r="J2055" i="26"/>
  <c r="I2055" i="26"/>
  <c r="G2055" i="26"/>
  <c r="M2054" i="26"/>
  <c r="J2054" i="26"/>
  <c r="I2054" i="26"/>
  <c r="G2054" i="26"/>
  <c r="L2053" i="26"/>
  <c r="K2053" i="26"/>
  <c r="H2053" i="26"/>
  <c r="F2053" i="26"/>
  <c r="E2053" i="26"/>
  <c r="R2053" i="26" s="1"/>
  <c r="D2053" i="26"/>
  <c r="M2052" i="26"/>
  <c r="J2052" i="26"/>
  <c r="I2052" i="26"/>
  <c r="G2052" i="26"/>
  <c r="M2051" i="26"/>
  <c r="J2051" i="26"/>
  <c r="I2051" i="26"/>
  <c r="G2051" i="26"/>
  <c r="M2050" i="26"/>
  <c r="J2050" i="26"/>
  <c r="I2050" i="26"/>
  <c r="G2050" i="26"/>
  <c r="M2049" i="26"/>
  <c r="J2049" i="26"/>
  <c r="I2049" i="26"/>
  <c r="G2049" i="26"/>
  <c r="L2048" i="26"/>
  <c r="K2048" i="26"/>
  <c r="H2048" i="26"/>
  <c r="F2048" i="26"/>
  <c r="E2048" i="26"/>
  <c r="R2048" i="26" s="1"/>
  <c r="D2048" i="26"/>
  <c r="M2047" i="26"/>
  <c r="J2047" i="26"/>
  <c r="I2047" i="26"/>
  <c r="G2047" i="26"/>
  <c r="M2046" i="26"/>
  <c r="J2046" i="26"/>
  <c r="I2046" i="26"/>
  <c r="G2046" i="26"/>
  <c r="M2045" i="26"/>
  <c r="J2045" i="26"/>
  <c r="I2045" i="26"/>
  <c r="G2045" i="26"/>
  <c r="M2044" i="26"/>
  <c r="J2044" i="26"/>
  <c r="I2044" i="26"/>
  <c r="G2044" i="26"/>
  <c r="K2043" i="26"/>
  <c r="H2043" i="26"/>
  <c r="F2043" i="26"/>
  <c r="E2043" i="26"/>
  <c r="D2043" i="26"/>
  <c r="H2042" i="26"/>
  <c r="H2032" i="26" s="1"/>
  <c r="F2042" i="26"/>
  <c r="F2032" i="26" s="1"/>
  <c r="E2042" i="26"/>
  <c r="D2042" i="26"/>
  <c r="D2032" i="26" s="1"/>
  <c r="K2041" i="26"/>
  <c r="H2041" i="26"/>
  <c r="H2031" i="26" s="1"/>
  <c r="F2041" i="26"/>
  <c r="F2031" i="26" s="1"/>
  <c r="E2041" i="26"/>
  <c r="D2041" i="26"/>
  <c r="D2031" i="26" s="1"/>
  <c r="H2040" i="26"/>
  <c r="F2040" i="26"/>
  <c r="E2040" i="26"/>
  <c r="D2040" i="26"/>
  <c r="D2030" i="26" s="1"/>
  <c r="H2039" i="26"/>
  <c r="F2039" i="26"/>
  <c r="E2039" i="26"/>
  <c r="D2039" i="26"/>
  <c r="D2029" i="26" s="1"/>
  <c r="K2037" i="26"/>
  <c r="J2037" i="26"/>
  <c r="I2037" i="26"/>
  <c r="G2037" i="26"/>
  <c r="M2036" i="26"/>
  <c r="J2036" i="26"/>
  <c r="I2036" i="26"/>
  <c r="G2036" i="26"/>
  <c r="K2035" i="26"/>
  <c r="R2035" i="26" s="1"/>
  <c r="J2035" i="26"/>
  <c r="I2035" i="26"/>
  <c r="G2035" i="26"/>
  <c r="K2034" i="26"/>
  <c r="J2034" i="26"/>
  <c r="I2034" i="26"/>
  <c r="G2034" i="26"/>
  <c r="L2033" i="26"/>
  <c r="H2033" i="26"/>
  <c r="F2033" i="26"/>
  <c r="E2033" i="26"/>
  <c r="D2033" i="26"/>
  <c r="F2030" i="26"/>
  <c r="L2030" i="26" s="1"/>
  <c r="H2029" i="26"/>
  <c r="M1045" i="26"/>
  <c r="J1045" i="26"/>
  <c r="I1045" i="26"/>
  <c r="G1045" i="26"/>
  <c r="M1044" i="26"/>
  <c r="J1044" i="26"/>
  <c r="I1044" i="26"/>
  <c r="G1044" i="26"/>
  <c r="M1043" i="26"/>
  <c r="J1043" i="26"/>
  <c r="I1043" i="26"/>
  <c r="G1043" i="26"/>
  <c r="M1042" i="26"/>
  <c r="J1042" i="26"/>
  <c r="I1042" i="26"/>
  <c r="G1042" i="26"/>
  <c r="L1041" i="26"/>
  <c r="K1041" i="26"/>
  <c r="H1041" i="26"/>
  <c r="F1041" i="26"/>
  <c r="E1041" i="26"/>
  <c r="D1041" i="26"/>
  <c r="K1040" i="26"/>
  <c r="J1040" i="26"/>
  <c r="I1040" i="26"/>
  <c r="G1040" i="26"/>
  <c r="K1039" i="26"/>
  <c r="J1039" i="26"/>
  <c r="G1039" i="26"/>
  <c r="K1038" i="26"/>
  <c r="J1038" i="26"/>
  <c r="I1038" i="26"/>
  <c r="G1038" i="26"/>
  <c r="K1037" i="26"/>
  <c r="J1037" i="26"/>
  <c r="I1037" i="26"/>
  <c r="G1037" i="26"/>
  <c r="F1036" i="26"/>
  <c r="E1036" i="26"/>
  <c r="D1036" i="26"/>
  <c r="H1035" i="26"/>
  <c r="F1035" i="26"/>
  <c r="E1035" i="26"/>
  <c r="D1035" i="26"/>
  <c r="F1034" i="26"/>
  <c r="E1034" i="26"/>
  <c r="D1034" i="26"/>
  <c r="K1033" i="26"/>
  <c r="H1033" i="26"/>
  <c r="F1033" i="26"/>
  <c r="E1033" i="26"/>
  <c r="D1033" i="26"/>
  <c r="H1032" i="26"/>
  <c r="F1032" i="26"/>
  <c r="E1032" i="26"/>
  <c r="D1032" i="26"/>
  <c r="K1030" i="26"/>
  <c r="H1030" i="26"/>
  <c r="J1030" i="26" s="1"/>
  <c r="G1030" i="26"/>
  <c r="K1029" i="26"/>
  <c r="H1029" i="26"/>
  <c r="G1029" i="26"/>
  <c r="K1028" i="26"/>
  <c r="H1028" i="26"/>
  <c r="J1028" i="26" s="1"/>
  <c r="G1028" i="26"/>
  <c r="K1027" i="26"/>
  <c r="J1027" i="26"/>
  <c r="I1027" i="26"/>
  <c r="G1027" i="26"/>
  <c r="F1026" i="26"/>
  <c r="E1026" i="26"/>
  <c r="D1026" i="26"/>
  <c r="F1025" i="26"/>
  <c r="E1025" i="26"/>
  <c r="D1025" i="26"/>
  <c r="F1024" i="26"/>
  <c r="E1024" i="26"/>
  <c r="D1024" i="26"/>
  <c r="F1023" i="26"/>
  <c r="E1023" i="26"/>
  <c r="D1023" i="26"/>
  <c r="H1022" i="26"/>
  <c r="F1022" i="26"/>
  <c r="E1022" i="26"/>
  <c r="D1022" i="26"/>
  <c r="K1020" i="26"/>
  <c r="J1020" i="26"/>
  <c r="I1020" i="26"/>
  <c r="G1020" i="26"/>
  <c r="M1019" i="26"/>
  <c r="J1019" i="26"/>
  <c r="I1019" i="26"/>
  <c r="G1019" i="26"/>
  <c r="K1018" i="26"/>
  <c r="J1018" i="26"/>
  <c r="I1018" i="26"/>
  <c r="G1018" i="26"/>
  <c r="K1017" i="26"/>
  <c r="J1017" i="26"/>
  <c r="I1017" i="26"/>
  <c r="G1017" i="26"/>
  <c r="K1016" i="26"/>
  <c r="H1016" i="26"/>
  <c r="F1016" i="26"/>
  <c r="E1016" i="26"/>
  <c r="D1016" i="26"/>
  <c r="K1015" i="26"/>
  <c r="J1015" i="26"/>
  <c r="I1015" i="26"/>
  <c r="G1015" i="26"/>
  <c r="M1014" i="26"/>
  <c r="L1014" i="26"/>
  <c r="R1014" i="26" s="1"/>
  <c r="J1014" i="26"/>
  <c r="I1014" i="26"/>
  <c r="G1014" i="26"/>
  <c r="K1013" i="26"/>
  <c r="J1013" i="26"/>
  <c r="I1013" i="26"/>
  <c r="G1013" i="26"/>
  <c r="K1012" i="26"/>
  <c r="J1012" i="26"/>
  <c r="I1012" i="26"/>
  <c r="G1012" i="26"/>
  <c r="H1011" i="26"/>
  <c r="F1011" i="26"/>
  <c r="E1011" i="26"/>
  <c r="D1011" i="26"/>
  <c r="M1010" i="26"/>
  <c r="L1010" i="26"/>
  <c r="R1010" i="26" s="1"/>
  <c r="J1010" i="26"/>
  <c r="I1010" i="26"/>
  <c r="G1010" i="26"/>
  <c r="M1009" i="26"/>
  <c r="L1009" i="26"/>
  <c r="R1009" i="26" s="1"/>
  <c r="J1009" i="26"/>
  <c r="I1009" i="26"/>
  <c r="G1009" i="26"/>
  <c r="M1008" i="26"/>
  <c r="L1008" i="26"/>
  <c r="R1008" i="26" s="1"/>
  <c r="J1008" i="26"/>
  <c r="I1008" i="26"/>
  <c r="G1008" i="26"/>
  <c r="M1007" i="26"/>
  <c r="L1007" i="26"/>
  <c r="R1007" i="26" s="1"/>
  <c r="J1007" i="26"/>
  <c r="I1007" i="26"/>
  <c r="G1007" i="26"/>
  <c r="K1006" i="26"/>
  <c r="H1006" i="26"/>
  <c r="F1006" i="26"/>
  <c r="E1006" i="26"/>
  <c r="D1006" i="26"/>
  <c r="H1005" i="26"/>
  <c r="F1005" i="26"/>
  <c r="E1005" i="26"/>
  <c r="D1005" i="26"/>
  <c r="K1004" i="26"/>
  <c r="H1004" i="26"/>
  <c r="F1004" i="26"/>
  <c r="E1004" i="26"/>
  <c r="D1004" i="26"/>
  <c r="H1003" i="26"/>
  <c r="F1003" i="26"/>
  <c r="E1003" i="26"/>
  <c r="D1003" i="26"/>
  <c r="H1002" i="26"/>
  <c r="F1002" i="26"/>
  <c r="E1002" i="26"/>
  <c r="D1002" i="26"/>
  <c r="M1000" i="26"/>
  <c r="J1000" i="26"/>
  <c r="I1000" i="26"/>
  <c r="G1000" i="26"/>
  <c r="M999" i="26"/>
  <c r="J999" i="26"/>
  <c r="I999" i="26"/>
  <c r="G999" i="26"/>
  <c r="M998" i="26"/>
  <c r="J998" i="26"/>
  <c r="I998" i="26"/>
  <c r="G998" i="26"/>
  <c r="M997" i="26"/>
  <c r="J997" i="26"/>
  <c r="I997" i="26"/>
  <c r="G997" i="26"/>
  <c r="K996" i="26"/>
  <c r="H996" i="26"/>
  <c r="F996" i="26"/>
  <c r="E996" i="26"/>
  <c r="D996" i="26"/>
  <c r="K995" i="26"/>
  <c r="J995" i="26"/>
  <c r="I995" i="26"/>
  <c r="G995" i="26"/>
  <c r="K994" i="26"/>
  <c r="J994" i="26"/>
  <c r="I994" i="26"/>
  <c r="G994" i="26"/>
  <c r="K993" i="26"/>
  <c r="J993" i="26"/>
  <c r="I993" i="26"/>
  <c r="G993" i="26"/>
  <c r="K992" i="26"/>
  <c r="J992" i="26"/>
  <c r="I992" i="26"/>
  <c r="G992" i="26"/>
  <c r="H991" i="26"/>
  <c r="F991" i="26"/>
  <c r="E991" i="26"/>
  <c r="D991" i="26"/>
  <c r="K990" i="26"/>
  <c r="J990" i="26"/>
  <c r="I990" i="26"/>
  <c r="G990" i="26"/>
  <c r="K989" i="26"/>
  <c r="J989" i="26"/>
  <c r="I989" i="26"/>
  <c r="G989" i="26"/>
  <c r="K988" i="26"/>
  <c r="J988" i="26"/>
  <c r="I988" i="26"/>
  <c r="G988" i="26"/>
  <c r="K987" i="26"/>
  <c r="J987" i="26"/>
  <c r="I987" i="26"/>
  <c r="G987" i="26"/>
  <c r="H986" i="26"/>
  <c r="F986" i="26"/>
  <c r="E986" i="26"/>
  <c r="H985" i="26"/>
  <c r="F985" i="26"/>
  <c r="E985" i="26"/>
  <c r="D985" i="26"/>
  <c r="H984" i="26"/>
  <c r="F984" i="26"/>
  <c r="E984" i="26"/>
  <c r="D984" i="26"/>
  <c r="H983" i="26"/>
  <c r="F983" i="26"/>
  <c r="E983" i="26"/>
  <c r="D983" i="26"/>
  <c r="H982" i="26"/>
  <c r="F982" i="26"/>
  <c r="E982" i="26"/>
  <c r="K975" i="26"/>
  <c r="J975" i="26"/>
  <c r="I975" i="26"/>
  <c r="G975" i="26"/>
  <c r="K974" i="26"/>
  <c r="J974" i="26"/>
  <c r="I974" i="26"/>
  <c r="G974" i="26"/>
  <c r="K973" i="26"/>
  <c r="J973" i="26"/>
  <c r="I973" i="26"/>
  <c r="G973" i="26"/>
  <c r="K972" i="26"/>
  <c r="J972" i="26"/>
  <c r="I972" i="26"/>
  <c r="G972" i="26"/>
  <c r="H971" i="26"/>
  <c r="F971" i="26"/>
  <c r="E971" i="26"/>
  <c r="D971" i="26"/>
  <c r="H970" i="26"/>
  <c r="F970" i="26"/>
  <c r="E970" i="26"/>
  <c r="D970" i="26"/>
  <c r="H969" i="26"/>
  <c r="F969" i="26"/>
  <c r="E969" i="26"/>
  <c r="D969" i="26"/>
  <c r="H968" i="26"/>
  <c r="F968" i="26"/>
  <c r="E968" i="26"/>
  <c r="D968" i="26"/>
  <c r="H967" i="26"/>
  <c r="F967" i="26"/>
  <c r="E967" i="26"/>
  <c r="D967" i="26"/>
  <c r="H966" i="26"/>
  <c r="F966" i="26"/>
  <c r="E966" i="26"/>
  <c r="D966" i="26"/>
  <c r="K965" i="26"/>
  <c r="J965" i="26"/>
  <c r="I965" i="26"/>
  <c r="G965" i="26"/>
  <c r="M964" i="26"/>
  <c r="L964" i="26"/>
  <c r="R964" i="26" s="1"/>
  <c r="J964" i="26"/>
  <c r="I964" i="26"/>
  <c r="G964" i="26"/>
  <c r="M963" i="26"/>
  <c r="L963" i="26"/>
  <c r="R963" i="26" s="1"/>
  <c r="J963" i="26"/>
  <c r="I963" i="26"/>
  <c r="G963" i="26"/>
  <c r="K962" i="26"/>
  <c r="J962" i="26"/>
  <c r="I962" i="26"/>
  <c r="G962" i="26"/>
  <c r="H961" i="26"/>
  <c r="F961" i="26"/>
  <c r="E961" i="26"/>
  <c r="D961" i="26"/>
  <c r="K960" i="26"/>
  <c r="J960" i="26"/>
  <c r="I960" i="26"/>
  <c r="G960" i="26"/>
  <c r="M959" i="26"/>
  <c r="J959" i="26"/>
  <c r="I959" i="26"/>
  <c r="G959" i="26"/>
  <c r="K958" i="26"/>
  <c r="J958" i="26"/>
  <c r="I958" i="26"/>
  <c r="G958" i="26"/>
  <c r="K957" i="26"/>
  <c r="J957" i="26"/>
  <c r="I957" i="26"/>
  <c r="G957" i="26"/>
  <c r="K956" i="26"/>
  <c r="H956" i="26"/>
  <c r="F956" i="26"/>
  <c r="E956" i="26"/>
  <c r="D956" i="26"/>
  <c r="M955" i="26"/>
  <c r="L955" i="26"/>
  <c r="R955" i="26" s="1"/>
  <c r="J955" i="26"/>
  <c r="I955" i="26"/>
  <c r="G955" i="26"/>
  <c r="M954" i="26"/>
  <c r="L954" i="26"/>
  <c r="R954" i="26" s="1"/>
  <c r="J954" i="26"/>
  <c r="I954" i="26"/>
  <c r="G954" i="26"/>
  <c r="M953" i="26"/>
  <c r="L953" i="26"/>
  <c r="R953" i="26" s="1"/>
  <c r="J953" i="26"/>
  <c r="I953" i="26"/>
  <c r="G953" i="26"/>
  <c r="M952" i="26"/>
  <c r="L952" i="26"/>
  <c r="R952" i="26" s="1"/>
  <c r="J952" i="26"/>
  <c r="I952" i="26"/>
  <c r="G952" i="26"/>
  <c r="K951" i="26"/>
  <c r="H951" i="26"/>
  <c r="F951" i="26"/>
  <c r="E951" i="26"/>
  <c r="D951" i="26"/>
  <c r="K950" i="26"/>
  <c r="H950" i="26"/>
  <c r="F950" i="26"/>
  <c r="F945" i="26" s="1"/>
  <c r="E950" i="26"/>
  <c r="D950" i="26"/>
  <c r="D945" i="26" s="1"/>
  <c r="K949" i="26"/>
  <c r="K944" i="26" s="1"/>
  <c r="H949" i="26"/>
  <c r="H944" i="26" s="1"/>
  <c r="F949" i="26"/>
  <c r="F944" i="26" s="1"/>
  <c r="E949" i="26"/>
  <c r="D949" i="26"/>
  <c r="D944" i="26" s="1"/>
  <c r="K948" i="26"/>
  <c r="H948" i="26"/>
  <c r="H943" i="26" s="1"/>
  <c r="F948" i="26"/>
  <c r="F943" i="26" s="1"/>
  <c r="E948" i="26"/>
  <c r="D948" i="26"/>
  <c r="D943" i="26" s="1"/>
  <c r="H947" i="26"/>
  <c r="H942" i="26" s="1"/>
  <c r="F947" i="26"/>
  <c r="F942" i="26" s="1"/>
  <c r="E947" i="26"/>
  <c r="D947" i="26"/>
  <c r="D942" i="26" s="1"/>
  <c r="H945" i="26"/>
  <c r="K942" i="26"/>
  <c r="K940" i="26"/>
  <c r="J940" i="26"/>
  <c r="I940" i="26"/>
  <c r="G940" i="26"/>
  <c r="K939" i="26"/>
  <c r="J939" i="26"/>
  <c r="I939" i="26"/>
  <c r="G939" i="26"/>
  <c r="K938" i="26"/>
  <c r="J938" i="26"/>
  <c r="I938" i="26"/>
  <c r="G938" i="26"/>
  <c r="K937" i="26"/>
  <c r="J937" i="26"/>
  <c r="I937" i="26"/>
  <c r="G937" i="26"/>
  <c r="H936" i="26"/>
  <c r="F936" i="26"/>
  <c r="E936" i="26"/>
  <c r="D936" i="26"/>
  <c r="K935" i="26"/>
  <c r="J935" i="26"/>
  <c r="I935" i="26"/>
  <c r="G935" i="26"/>
  <c r="L934" i="26"/>
  <c r="R934" i="26" s="1"/>
  <c r="M934" i="26"/>
  <c r="J934" i="26"/>
  <c r="I934" i="26"/>
  <c r="G934" i="26"/>
  <c r="K933" i="26"/>
  <c r="J933" i="26"/>
  <c r="I933" i="26"/>
  <c r="G933" i="26"/>
  <c r="K932" i="26"/>
  <c r="J932" i="26"/>
  <c r="I932" i="26"/>
  <c r="G932" i="26"/>
  <c r="H931" i="26"/>
  <c r="F931" i="26"/>
  <c r="E931" i="26"/>
  <c r="D931" i="26"/>
  <c r="K930" i="26"/>
  <c r="J930" i="26"/>
  <c r="I930" i="26"/>
  <c r="G930" i="26"/>
  <c r="K929" i="26"/>
  <c r="J929" i="26"/>
  <c r="I929" i="26"/>
  <c r="G929" i="26"/>
  <c r="K928" i="26"/>
  <c r="J928" i="26"/>
  <c r="I928" i="26"/>
  <c r="G928" i="26"/>
  <c r="K927" i="26"/>
  <c r="J927" i="26"/>
  <c r="I927" i="26"/>
  <c r="G927" i="26"/>
  <c r="H926" i="26"/>
  <c r="F926" i="26"/>
  <c r="E926" i="26"/>
  <c r="D926" i="26"/>
  <c r="H925" i="26"/>
  <c r="H915" i="26" s="1"/>
  <c r="F925" i="26"/>
  <c r="F915" i="26" s="1"/>
  <c r="E925" i="26"/>
  <c r="D925" i="26"/>
  <c r="D915" i="26" s="1"/>
  <c r="H924" i="26"/>
  <c r="H914" i="26" s="1"/>
  <c r="F924" i="26"/>
  <c r="F914" i="26" s="1"/>
  <c r="E924" i="26"/>
  <c r="D924" i="26"/>
  <c r="D914" i="26" s="1"/>
  <c r="H923" i="26"/>
  <c r="H913" i="26" s="1"/>
  <c r="F923" i="26"/>
  <c r="F913" i="26" s="1"/>
  <c r="E923" i="26"/>
  <c r="D923" i="26"/>
  <c r="D913" i="26" s="1"/>
  <c r="H922" i="26"/>
  <c r="H912" i="26" s="1"/>
  <c r="F922" i="26"/>
  <c r="F912" i="26" s="1"/>
  <c r="E922" i="26"/>
  <c r="D922" i="26"/>
  <c r="D912" i="26" s="1"/>
  <c r="D911" i="26" s="1"/>
  <c r="H921" i="26"/>
  <c r="F921" i="26"/>
  <c r="E921" i="26"/>
  <c r="D921" i="26"/>
  <c r="K920" i="26"/>
  <c r="J920" i="26"/>
  <c r="I920" i="26"/>
  <c r="G920" i="26"/>
  <c r="K919" i="26"/>
  <c r="J919" i="26"/>
  <c r="I919" i="26"/>
  <c r="G919" i="26"/>
  <c r="K918" i="26"/>
  <c r="J918" i="26"/>
  <c r="I918" i="26"/>
  <c r="G918" i="26"/>
  <c r="K917" i="26"/>
  <c r="J917" i="26"/>
  <c r="I917" i="26"/>
  <c r="G917" i="26"/>
  <c r="H916" i="26"/>
  <c r="F916" i="26"/>
  <c r="E916" i="26"/>
  <c r="D916" i="26"/>
  <c r="K910" i="26"/>
  <c r="J910" i="26"/>
  <c r="I910" i="26"/>
  <c r="G910" i="26"/>
  <c r="M909" i="26"/>
  <c r="J909" i="26"/>
  <c r="I909" i="26"/>
  <c r="G909" i="26"/>
  <c r="K908" i="26"/>
  <c r="J908" i="26"/>
  <c r="I908" i="26"/>
  <c r="G908" i="26"/>
  <c r="K907" i="26"/>
  <c r="J907" i="26"/>
  <c r="I907" i="26"/>
  <c r="G907" i="26"/>
  <c r="H906" i="26"/>
  <c r="F906" i="26"/>
  <c r="E906" i="26"/>
  <c r="D906" i="26"/>
  <c r="K905" i="26"/>
  <c r="J905" i="26"/>
  <c r="I905" i="26"/>
  <c r="G905" i="26"/>
  <c r="M904" i="26"/>
  <c r="J904" i="26"/>
  <c r="I904" i="26"/>
  <c r="G904" i="26"/>
  <c r="K903" i="26"/>
  <c r="J903" i="26"/>
  <c r="I903" i="26"/>
  <c r="G903" i="26"/>
  <c r="K902" i="26"/>
  <c r="J902" i="26"/>
  <c r="I902" i="26"/>
  <c r="G902" i="26"/>
  <c r="H901" i="26"/>
  <c r="F901" i="26"/>
  <c r="E901" i="26"/>
  <c r="D901" i="26"/>
  <c r="K900" i="26"/>
  <c r="J900" i="26"/>
  <c r="I900" i="26"/>
  <c r="G900" i="26"/>
  <c r="K899" i="26"/>
  <c r="J899" i="26"/>
  <c r="I899" i="26"/>
  <c r="G899" i="26"/>
  <c r="M898" i="26"/>
  <c r="J898" i="26"/>
  <c r="I898" i="26"/>
  <c r="G898" i="26"/>
  <c r="K897" i="26"/>
  <c r="J897" i="26"/>
  <c r="I897" i="26"/>
  <c r="G897" i="26"/>
  <c r="H896" i="26"/>
  <c r="F896" i="26"/>
  <c r="E896" i="26"/>
  <c r="D896" i="26"/>
  <c r="H895" i="26"/>
  <c r="F895" i="26"/>
  <c r="F885" i="26" s="1"/>
  <c r="E895" i="26"/>
  <c r="D895" i="26"/>
  <c r="D885" i="26" s="1"/>
  <c r="J894" i="26"/>
  <c r="E894" i="26"/>
  <c r="D894" i="26"/>
  <c r="D884" i="26" s="1"/>
  <c r="H893" i="26"/>
  <c r="F893" i="26"/>
  <c r="F883" i="26" s="1"/>
  <c r="E893" i="26"/>
  <c r="D893" i="26"/>
  <c r="D883" i="26" s="1"/>
  <c r="H892" i="26"/>
  <c r="H882" i="26" s="1"/>
  <c r="F892" i="26"/>
  <c r="E892" i="26"/>
  <c r="D892" i="26"/>
  <c r="D882" i="26" s="1"/>
  <c r="K890" i="26"/>
  <c r="I890" i="26"/>
  <c r="K889" i="26"/>
  <c r="J889" i="26"/>
  <c r="I889" i="26"/>
  <c r="G889" i="26"/>
  <c r="K888" i="26"/>
  <c r="I888" i="26"/>
  <c r="K887" i="26"/>
  <c r="I887" i="26"/>
  <c r="H886" i="26"/>
  <c r="F886" i="26"/>
  <c r="E886" i="26"/>
  <c r="D886" i="26"/>
  <c r="H884" i="26"/>
  <c r="F884" i="26"/>
  <c r="H883" i="26"/>
  <c r="M875" i="26"/>
  <c r="J875" i="26"/>
  <c r="I875" i="26"/>
  <c r="G875" i="26"/>
  <c r="M874" i="26"/>
  <c r="J874" i="26"/>
  <c r="I874" i="26"/>
  <c r="G874" i="26"/>
  <c r="M873" i="26"/>
  <c r="J873" i="26"/>
  <c r="I873" i="26"/>
  <c r="G873" i="26"/>
  <c r="M872" i="26"/>
  <c r="J872" i="26"/>
  <c r="I872" i="26"/>
  <c r="G872" i="26"/>
  <c r="L871" i="26"/>
  <c r="K871" i="26"/>
  <c r="H871" i="26"/>
  <c r="F871" i="26"/>
  <c r="E871" i="26"/>
  <c r="D871" i="26"/>
  <c r="L870" i="26"/>
  <c r="K870" i="26"/>
  <c r="H870" i="26"/>
  <c r="F870" i="26"/>
  <c r="E870" i="26"/>
  <c r="D870" i="26"/>
  <c r="L869" i="26"/>
  <c r="K869" i="26"/>
  <c r="H869" i="26"/>
  <c r="F869" i="26"/>
  <c r="E869" i="26"/>
  <c r="D869" i="26"/>
  <c r="L868" i="26"/>
  <c r="K868" i="26"/>
  <c r="H868" i="26"/>
  <c r="F868" i="26"/>
  <c r="E868" i="26"/>
  <c r="D868" i="26"/>
  <c r="L867" i="26"/>
  <c r="K867" i="26"/>
  <c r="H867" i="26"/>
  <c r="F867" i="26"/>
  <c r="E867" i="26"/>
  <c r="D867" i="26"/>
  <c r="L866" i="26"/>
  <c r="K866" i="26"/>
  <c r="H866" i="26"/>
  <c r="F866" i="26"/>
  <c r="E866" i="26"/>
  <c r="D866" i="26"/>
  <c r="K865" i="26"/>
  <c r="H865" i="26"/>
  <c r="J865" i="26" s="1"/>
  <c r="G865" i="26"/>
  <c r="K864" i="26"/>
  <c r="H864" i="26"/>
  <c r="J864" i="26" s="1"/>
  <c r="G864" i="26"/>
  <c r="K863" i="26"/>
  <c r="J863" i="26"/>
  <c r="I863" i="26"/>
  <c r="G863" i="26"/>
  <c r="K862" i="26"/>
  <c r="J862" i="26"/>
  <c r="I862" i="26"/>
  <c r="G862" i="26"/>
  <c r="F861" i="26"/>
  <c r="E861" i="26"/>
  <c r="D861" i="26"/>
  <c r="H860" i="26"/>
  <c r="F860" i="26"/>
  <c r="E860" i="26"/>
  <c r="D860" i="26"/>
  <c r="F859" i="26"/>
  <c r="E859" i="26"/>
  <c r="D859" i="26"/>
  <c r="H858" i="26"/>
  <c r="F858" i="26"/>
  <c r="E858" i="26"/>
  <c r="D858" i="26"/>
  <c r="H857" i="26"/>
  <c r="F857" i="26"/>
  <c r="E857" i="26"/>
  <c r="D857" i="26"/>
  <c r="J855" i="26"/>
  <c r="I855" i="26"/>
  <c r="G855" i="26"/>
  <c r="M854" i="26"/>
  <c r="J854" i="26"/>
  <c r="I854" i="26"/>
  <c r="G854" i="26"/>
  <c r="M853" i="26"/>
  <c r="J853" i="26"/>
  <c r="I853" i="26"/>
  <c r="G853" i="26"/>
  <c r="M852" i="26"/>
  <c r="J852" i="26"/>
  <c r="I852" i="26"/>
  <c r="G852" i="26"/>
  <c r="L851" i="26"/>
  <c r="K851" i="26"/>
  <c r="H851" i="26"/>
  <c r="F851" i="26"/>
  <c r="E851" i="26"/>
  <c r="D851" i="26"/>
  <c r="M850" i="26"/>
  <c r="J850" i="26"/>
  <c r="I850" i="26"/>
  <c r="G850" i="26"/>
  <c r="M849" i="26"/>
  <c r="J849" i="26"/>
  <c r="I849" i="26"/>
  <c r="G849" i="26"/>
  <c r="M848" i="26"/>
  <c r="J848" i="26"/>
  <c r="I848" i="26"/>
  <c r="G848" i="26"/>
  <c r="M847" i="26"/>
  <c r="J847" i="26"/>
  <c r="I847" i="26"/>
  <c r="G847" i="26"/>
  <c r="K846" i="26"/>
  <c r="F846" i="26"/>
  <c r="J846" i="26" s="1"/>
  <c r="E846" i="26"/>
  <c r="D846" i="26"/>
  <c r="K845" i="26"/>
  <c r="H845" i="26"/>
  <c r="F845" i="26"/>
  <c r="E845" i="26"/>
  <c r="D845" i="26"/>
  <c r="K844" i="26"/>
  <c r="H844" i="26"/>
  <c r="F844" i="26"/>
  <c r="E844" i="26"/>
  <c r="D844" i="26"/>
  <c r="K843" i="26"/>
  <c r="H843" i="26"/>
  <c r="F843" i="26"/>
  <c r="E843" i="26"/>
  <c r="D843" i="26"/>
  <c r="K842" i="26"/>
  <c r="H842" i="26"/>
  <c r="F842" i="26"/>
  <c r="E842" i="26"/>
  <c r="D842" i="26"/>
  <c r="L841" i="26"/>
  <c r="M840" i="26"/>
  <c r="L840" i="26"/>
  <c r="R840" i="26" s="1"/>
  <c r="J840" i="26"/>
  <c r="I840" i="26"/>
  <c r="G840" i="26"/>
  <c r="M839" i="26"/>
  <c r="L839" i="26"/>
  <c r="J839" i="26"/>
  <c r="I839" i="26"/>
  <c r="G839" i="26"/>
  <c r="K838" i="26"/>
  <c r="J838" i="26"/>
  <c r="I838" i="26"/>
  <c r="G838" i="26"/>
  <c r="M837" i="26"/>
  <c r="L837" i="26"/>
  <c r="R837" i="26" s="1"/>
  <c r="J837" i="26"/>
  <c r="I837" i="26"/>
  <c r="G837" i="26"/>
  <c r="H836" i="26"/>
  <c r="F836" i="26"/>
  <c r="E836" i="26"/>
  <c r="D836" i="26"/>
  <c r="M835" i="26"/>
  <c r="J835" i="26"/>
  <c r="I835" i="26"/>
  <c r="G835" i="26"/>
  <c r="M834" i="26"/>
  <c r="J834" i="26"/>
  <c r="I834" i="26"/>
  <c r="G834" i="26"/>
  <c r="M833" i="26"/>
  <c r="J833" i="26"/>
  <c r="I833" i="26"/>
  <c r="G833" i="26"/>
  <c r="M832" i="26"/>
  <c r="J832" i="26"/>
  <c r="I832" i="26"/>
  <c r="G832" i="26"/>
  <c r="L831" i="26"/>
  <c r="K831" i="26"/>
  <c r="F831" i="26"/>
  <c r="J831" i="26" s="1"/>
  <c r="E831" i="26"/>
  <c r="D831" i="26"/>
  <c r="K830" i="26"/>
  <c r="H830" i="26"/>
  <c r="F830" i="26"/>
  <c r="E830" i="26"/>
  <c r="D830" i="26"/>
  <c r="K829" i="26"/>
  <c r="H829" i="26"/>
  <c r="F829" i="26"/>
  <c r="E829" i="26"/>
  <c r="D829" i="26"/>
  <c r="H828" i="26"/>
  <c r="F828" i="26"/>
  <c r="E828" i="26"/>
  <c r="D828" i="26"/>
  <c r="K827" i="26"/>
  <c r="H827" i="26"/>
  <c r="F827" i="26"/>
  <c r="F822" i="26" s="1"/>
  <c r="E827" i="26"/>
  <c r="D827" i="26"/>
  <c r="L825" i="26"/>
  <c r="K822" i="26"/>
  <c r="K820" i="26"/>
  <c r="J820" i="26"/>
  <c r="I820" i="26"/>
  <c r="G820" i="26"/>
  <c r="M819" i="26"/>
  <c r="L819" i="26"/>
  <c r="R819" i="26" s="1"/>
  <c r="J819" i="26"/>
  <c r="I819" i="26"/>
  <c r="G819" i="26"/>
  <c r="K818" i="26"/>
  <c r="J818" i="26"/>
  <c r="I818" i="26"/>
  <c r="G818" i="26"/>
  <c r="K817" i="26"/>
  <c r="J817" i="26"/>
  <c r="I817" i="26"/>
  <c r="G817" i="26"/>
  <c r="H816" i="26"/>
  <c r="F816" i="26"/>
  <c r="E816" i="26"/>
  <c r="D816" i="26"/>
  <c r="K815" i="26"/>
  <c r="J815" i="26"/>
  <c r="I815" i="26"/>
  <c r="G815" i="26"/>
  <c r="K814" i="26"/>
  <c r="H814" i="26"/>
  <c r="J814" i="26" s="1"/>
  <c r="G814" i="26"/>
  <c r="K813" i="26"/>
  <c r="J813" i="26"/>
  <c r="I813" i="26"/>
  <c r="G813" i="26"/>
  <c r="K812" i="26"/>
  <c r="J812" i="26"/>
  <c r="I812" i="26"/>
  <c r="G812" i="26"/>
  <c r="F811" i="26"/>
  <c r="E811" i="26"/>
  <c r="D811" i="26"/>
  <c r="H810" i="26"/>
  <c r="F810" i="26"/>
  <c r="E810" i="26"/>
  <c r="D810" i="26"/>
  <c r="F809" i="26"/>
  <c r="E809" i="26"/>
  <c r="D809" i="26"/>
  <c r="H808" i="26"/>
  <c r="F808" i="26"/>
  <c r="E808" i="26"/>
  <c r="D808" i="26"/>
  <c r="H807" i="26"/>
  <c r="F807" i="26"/>
  <c r="E807" i="26"/>
  <c r="D807" i="26"/>
  <c r="K805" i="26"/>
  <c r="J805" i="26"/>
  <c r="I805" i="26"/>
  <c r="G805" i="26"/>
  <c r="M804" i="26"/>
  <c r="J804" i="26"/>
  <c r="I804" i="26"/>
  <c r="G804" i="26"/>
  <c r="K803" i="26"/>
  <c r="J803" i="26"/>
  <c r="I803" i="26"/>
  <c r="G803" i="26"/>
  <c r="K802" i="26"/>
  <c r="J802" i="26"/>
  <c r="I802" i="26"/>
  <c r="G802" i="26"/>
  <c r="L801" i="26"/>
  <c r="H801" i="26"/>
  <c r="F801" i="26"/>
  <c r="E801" i="26"/>
  <c r="D801" i="26"/>
  <c r="K800" i="26"/>
  <c r="J800" i="26"/>
  <c r="I800" i="26"/>
  <c r="G800" i="26"/>
  <c r="L799" i="26"/>
  <c r="R799" i="26" s="1"/>
  <c r="J799" i="26"/>
  <c r="I799" i="26"/>
  <c r="G799" i="26"/>
  <c r="K798" i="26"/>
  <c r="J798" i="26"/>
  <c r="I798" i="26"/>
  <c r="G798" i="26"/>
  <c r="K797" i="26"/>
  <c r="J797" i="26"/>
  <c r="I797" i="26"/>
  <c r="G797" i="26"/>
  <c r="H796" i="26"/>
  <c r="F796" i="26"/>
  <c r="E796" i="26"/>
  <c r="D796" i="26"/>
  <c r="K795" i="26"/>
  <c r="J795" i="26"/>
  <c r="I795" i="26"/>
  <c r="G795" i="26"/>
  <c r="K794" i="26"/>
  <c r="J794" i="26"/>
  <c r="I794" i="26"/>
  <c r="G794" i="26"/>
  <c r="K793" i="26"/>
  <c r="J793" i="26"/>
  <c r="I793" i="26"/>
  <c r="G793" i="26"/>
  <c r="K792" i="26"/>
  <c r="J792" i="26"/>
  <c r="I792" i="26"/>
  <c r="G792" i="26"/>
  <c r="H791" i="26"/>
  <c r="F791" i="26"/>
  <c r="E791" i="26"/>
  <c r="D791" i="26"/>
  <c r="K790" i="26"/>
  <c r="I790" i="26"/>
  <c r="G790" i="26"/>
  <c r="K789" i="26"/>
  <c r="H789" i="26"/>
  <c r="I789" i="26" s="1"/>
  <c r="G789" i="26"/>
  <c r="K788" i="26"/>
  <c r="I788" i="26"/>
  <c r="G788" i="26"/>
  <c r="K787" i="26"/>
  <c r="I787" i="26"/>
  <c r="G787" i="26"/>
  <c r="F786" i="26"/>
  <c r="E786" i="26"/>
  <c r="D786" i="26"/>
  <c r="K785" i="26"/>
  <c r="J785" i="26"/>
  <c r="I785" i="26"/>
  <c r="G785" i="26"/>
  <c r="K784" i="26"/>
  <c r="J784" i="26"/>
  <c r="I784" i="26"/>
  <c r="G784" i="26"/>
  <c r="K783" i="26"/>
  <c r="J783" i="26"/>
  <c r="I783" i="26"/>
  <c r="G783" i="26"/>
  <c r="K782" i="26"/>
  <c r="J782" i="26"/>
  <c r="I782" i="26"/>
  <c r="G782" i="26"/>
  <c r="H781" i="26"/>
  <c r="F781" i="26"/>
  <c r="E781" i="26"/>
  <c r="D781" i="26"/>
  <c r="K780" i="26"/>
  <c r="J780" i="26"/>
  <c r="I780" i="26"/>
  <c r="G780" i="26"/>
  <c r="K779" i="26"/>
  <c r="J779" i="26"/>
  <c r="I779" i="26"/>
  <c r="G779" i="26"/>
  <c r="K778" i="26"/>
  <c r="J778" i="26"/>
  <c r="I778" i="26"/>
  <c r="G778" i="26"/>
  <c r="K777" i="26"/>
  <c r="J777" i="26"/>
  <c r="I777" i="26"/>
  <c r="G777" i="26"/>
  <c r="H776" i="26"/>
  <c r="F776" i="26"/>
  <c r="E776" i="26"/>
  <c r="D776" i="26"/>
  <c r="H775" i="26"/>
  <c r="F775" i="26"/>
  <c r="E775" i="26"/>
  <c r="D775" i="26"/>
  <c r="F774" i="26"/>
  <c r="E774" i="26"/>
  <c r="D774" i="26"/>
  <c r="H773" i="26"/>
  <c r="F773" i="26"/>
  <c r="E773" i="26"/>
  <c r="D773" i="26"/>
  <c r="H772" i="26"/>
  <c r="F772" i="26"/>
  <c r="E772" i="26"/>
  <c r="D772" i="26"/>
  <c r="K770" i="26"/>
  <c r="J770" i="26"/>
  <c r="I770" i="26"/>
  <c r="G770" i="26"/>
  <c r="K769" i="26"/>
  <c r="J769" i="26"/>
  <c r="I769" i="26"/>
  <c r="G769" i="26"/>
  <c r="K768" i="26"/>
  <c r="J768" i="26"/>
  <c r="I768" i="26"/>
  <c r="G768" i="26"/>
  <c r="K767" i="26"/>
  <c r="J767" i="26"/>
  <c r="I767" i="26"/>
  <c r="G767" i="26"/>
  <c r="H766" i="26"/>
  <c r="F766" i="26"/>
  <c r="E766" i="26"/>
  <c r="D766" i="26"/>
  <c r="K765" i="26"/>
  <c r="J765" i="26"/>
  <c r="I765" i="26"/>
  <c r="G765" i="26"/>
  <c r="M764" i="26"/>
  <c r="J764" i="26"/>
  <c r="I764" i="26"/>
  <c r="G764" i="26"/>
  <c r="K763" i="26"/>
  <c r="J763" i="26"/>
  <c r="I763" i="26"/>
  <c r="G763" i="26"/>
  <c r="K762" i="26"/>
  <c r="J762" i="26"/>
  <c r="I762" i="26"/>
  <c r="G762" i="26"/>
  <c r="H761" i="26"/>
  <c r="F761" i="26"/>
  <c r="E761" i="26"/>
  <c r="D761" i="26"/>
  <c r="M760" i="26"/>
  <c r="J760" i="26"/>
  <c r="I760" i="26"/>
  <c r="G760" i="26"/>
  <c r="M759" i="26"/>
  <c r="J759" i="26"/>
  <c r="I759" i="26"/>
  <c r="G759" i="26"/>
  <c r="M758" i="26"/>
  <c r="J758" i="26"/>
  <c r="I758" i="26"/>
  <c r="G758" i="26"/>
  <c r="M757" i="26"/>
  <c r="J757" i="26"/>
  <c r="I757" i="26"/>
  <c r="G757" i="26"/>
  <c r="K756" i="26"/>
  <c r="H756" i="26"/>
  <c r="F756" i="26"/>
  <c r="E756" i="26"/>
  <c r="D756" i="26"/>
  <c r="K755" i="26"/>
  <c r="J755" i="26"/>
  <c r="I755" i="26"/>
  <c r="G755" i="26"/>
  <c r="K754" i="26"/>
  <c r="H754" i="26"/>
  <c r="J754" i="26" s="1"/>
  <c r="G754" i="26"/>
  <c r="K753" i="26"/>
  <c r="J753" i="26"/>
  <c r="I753" i="26"/>
  <c r="G753" i="26"/>
  <c r="K752" i="26"/>
  <c r="J752" i="26"/>
  <c r="I752" i="26"/>
  <c r="G752" i="26"/>
  <c r="F751" i="26"/>
  <c r="E751" i="26"/>
  <c r="D751" i="26"/>
  <c r="H750" i="26"/>
  <c r="F750" i="26"/>
  <c r="E750" i="26"/>
  <c r="D750" i="26"/>
  <c r="F749" i="26"/>
  <c r="E749" i="26"/>
  <c r="D749" i="26"/>
  <c r="H748" i="26"/>
  <c r="F748" i="26"/>
  <c r="E748" i="26"/>
  <c r="D748" i="26"/>
  <c r="H747" i="26"/>
  <c r="F747" i="26"/>
  <c r="E747" i="26"/>
  <c r="D747" i="26"/>
  <c r="K745" i="26"/>
  <c r="J745" i="26"/>
  <c r="I745" i="26"/>
  <c r="G745" i="26"/>
  <c r="K744" i="26"/>
  <c r="J744" i="26"/>
  <c r="I744" i="26"/>
  <c r="G744" i="26"/>
  <c r="K743" i="26"/>
  <c r="J743" i="26"/>
  <c r="I743" i="26"/>
  <c r="G743" i="26"/>
  <c r="K742" i="26"/>
  <c r="J742" i="26"/>
  <c r="I742" i="26"/>
  <c r="G742" i="26"/>
  <c r="H741" i="26"/>
  <c r="F741" i="26"/>
  <c r="E741" i="26"/>
  <c r="D741" i="26"/>
  <c r="K740" i="26"/>
  <c r="J740" i="26"/>
  <c r="I740" i="26"/>
  <c r="G740" i="26"/>
  <c r="L739" i="26"/>
  <c r="R739" i="26" s="1"/>
  <c r="M739" i="26"/>
  <c r="J739" i="26"/>
  <c r="I739" i="26"/>
  <c r="G739" i="26"/>
  <c r="K738" i="26"/>
  <c r="J738" i="26"/>
  <c r="I738" i="26"/>
  <c r="G738" i="26"/>
  <c r="K737" i="26"/>
  <c r="J737" i="26"/>
  <c r="I737" i="26"/>
  <c r="G737" i="26"/>
  <c r="H736" i="26"/>
  <c r="F736" i="26"/>
  <c r="E736" i="26"/>
  <c r="D736" i="26"/>
  <c r="M735" i="26"/>
  <c r="J735" i="26"/>
  <c r="I735" i="26"/>
  <c r="G735" i="26"/>
  <c r="M734" i="26"/>
  <c r="J734" i="26"/>
  <c r="I734" i="26"/>
  <c r="G734" i="26"/>
  <c r="M733" i="26"/>
  <c r="J733" i="26"/>
  <c r="I733" i="26"/>
  <c r="G733" i="26"/>
  <c r="M732" i="26"/>
  <c r="J732" i="26"/>
  <c r="I732" i="26"/>
  <c r="G732" i="26"/>
  <c r="L731" i="26"/>
  <c r="K731" i="26"/>
  <c r="H731" i="26"/>
  <c r="F731" i="26"/>
  <c r="E731" i="26"/>
  <c r="D731" i="26"/>
  <c r="K730" i="26"/>
  <c r="J730" i="26"/>
  <c r="I730" i="26"/>
  <c r="G730" i="26"/>
  <c r="K729" i="26"/>
  <c r="H729" i="26"/>
  <c r="J729" i="26" s="1"/>
  <c r="G729" i="26"/>
  <c r="K728" i="26"/>
  <c r="J728" i="26"/>
  <c r="I728" i="26"/>
  <c r="G728" i="26"/>
  <c r="K727" i="26"/>
  <c r="J727" i="26"/>
  <c r="I727" i="26"/>
  <c r="G727" i="26"/>
  <c r="F726" i="26"/>
  <c r="E726" i="26"/>
  <c r="D726" i="26"/>
  <c r="H725" i="26"/>
  <c r="F725" i="26"/>
  <c r="E725" i="26"/>
  <c r="D725" i="26"/>
  <c r="F724" i="26"/>
  <c r="E724" i="26"/>
  <c r="D724" i="26"/>
  <c r="H723" i="26"/>
  <c r="F723" i="26"/>
  <c r="E723" i="26"/>
  <c r="D723" i="26"/>
  <c r="H722" i="26"/>
  <c r="F722" i="26"/>
  <c r="E722" i="26"/>
  <c r="D722" i="26"/>
  <c r="K720" i="26"/>
  <c r="J720" i="26"/>
  <c r="I720" i="26"/>
  <c r="G720" i="26"/>
  <c r="K719" i="26"/>
  <c r="J719" i="26"/>
  <c r="I719" i="26"/>
  <c r="G719" i="26"/>
  <c r="K718" i="26"/>
  <c r="J718" i="26"/>
  <c r="I718" i="26"/>
  <c r="G718" i="26"/>
  <c r="K717" i="26"/>
  <c r="J717" i="26"/>
  <c r="I717" i="26"/>
  <c r="G717" i="26"/>
  <c r="H716" i="26"/>
  <c r="F716" i="26"/>
  <c r="E716" i="26"/>
  <c r="D716" i="26"/>
  <c r="K715" i="26"/>
  <c r="J715" i="26"/>
  <c r="I715" i="26"/>
  <c r="G715" i="26"/>
  <c r="K714" i="26"/>
  <c r="J714" i="26"/>
  <c r="I714" i="26"/>
  <c r="G714" i="26"/>
  <c r="K713" i="26"/>
  <c r="J713" i="26"/>
  <c r="I713" i="26"/>
  <c r="G713" i="26"/>
  <c r="K712" i="26"/>
  <c r="J712" i="26"/>
  <c r="I712" i="26"/>
  <c r="G712" i="26"/>
  <c r="H711" i="26"/>
  <c r="F711" i="26"/>
  <c r="E711" i="26"/>
  <c r="D711" i="26"/>
  <c r="M710" i="26"/>
  <c r="J710" i="26"/>
  <c r="I710" i="26"/>
  <c r="G710" i="26"/>
  <c r="M709" i="26"/>
  <c r="J709" i="26"/>
  <c r="I709" i="26"/>
  <c r="G709" i="26"/>
  <c r="M708" i="26"/>
  <c r="J708" i="26"/>
  <c r="I708" i="26"/>
  <c r="G708" i="26"/>
  <c r="M707" i="26"/>
  <c r="J707" i="26"/>
  <c r="I707" i="26"/>
  <c r="G707" i="26"/>
  <c r="L706" i="26"/>
  <c r="K706" i="26"/>
  <c r="H706" i="26"/>
  <c r="F706" i="26"/>
  <c r="E706" i="26"/>
  <c r="D706" i="26"/>
  <c r="K705" i="26"/>
  <c r="J705" i="26"/>
  <c r="I705" i="26"/>
  <c r="G705" i="26"/>
  <c r="K704" i="26"/>
  <c r="J704" i="26"/>
  <c r="I704" i="26"/>
  <c r="G704" i="26"/>
  <c r="K703" i="26"/>
  <c r="J703" i="26"/>
  <c r="I703" i="26"/>
  <c r="G703" i="26"/>
  <c r="K702" i="26"/>
  <c r="J702" i="26"/>
  <c r="I702" i="26"/>
  <c r="G702" i="26"/>
  <c r="H701" i="26"/>
  <c r="F701" i="26"/>
  <c r="E701" i="26"/>
  <c r="D701" i="26"/>
  <c r="H700" i="26"/>
  <c r="F700" i="26"/>
  <c r="E700" i="26"/>
  <c r="D700" i="26"/>
  <c r="H699" i="26"/>
  <c r="F699" i="26"/>
  <c r="E699" i="26"/>
  <c r="D699" i="26"/>
  <c r="K698" i="26"/>
  <c r="H698" i="26"/>
  <c r="F698" i="26"/>
  <c r="E698" i="26"/>
  <c r="D698" i="26"/>
  <c r="H697" i="26"/>
  <c r="F697" i="26"/>
  <c r="E697" i="26"/>
  <c r="D697" i="26"/>
  <c r="K690" i="26"/>
  <c r="J690" i="26"/>
  <c r="I690" i="26"/>
  <c r="K689" i="26"/>
  <c r="J689" i="26"/>
  <c r="I689" i="26"/>
  <c r="G689" i="26"/>
  <c r="K688" i="26"/>
  <c r="J688" i="26"/>
  <c r="I688" i="26"/>
  <c r="G688" i="26"/>
  <c r="K687" i="26"/>
  <c r="J687" i="26"/>
  <c r="I687" i="26"/>
  <c r="G687" i="26"/>
  <c r="H686" i="26"/>
  <c r="F686" i="26"/>
  <c r="E686" i="26"/>
  <c r="D686" i="26"/>
  <c r="K685" i="26"/>
  <c r="J685" i="26"/>
  <c r="I685" i="26"/>
  <c r="K684" i="26"/>
  <c r="J684" i="26"/>
  <c r="I684" i="26"/>
  <c r="G684" i="26"/>
  <c r="M683" i="26"/>
  <c r="L683" i="26"/>
  <c r="R683" i="26" s="1"/>
  <c r="J683" i="26"/>
  <c r="I683" i="26"/>
  <c r="G683" i="26"/>
  <c r="K682" i="26"/>
  <c r="J682" i="26"/>
  <c r="I682" i="26"/>
  <c r="G682" i="26"/>
  <c r="H681" i="26"/>
  <c r="F681" i="26"/>
  <c r="E681" i="26"/>
  <c r="D681" i="26"/>
  <c r="K680" i="26"/>
  <c r="J680" i="26"/>
  <c r="I680" i="26"/>
  <c r="K679" i="26"/>
  <c r="J679" i="26"/>
  <c r="I679" i="26"/>
  <c r="G679" i="26"/>
  <c r="M678" i="26"/>
  <c r="J678" i="26"/>
  <c r="I678" i="26"/>
  <c r="G678" i="26"/>
  <c r="K677" i="26"/>
  <c r="J677" i="26"/>
  <c r="I677" i="26"/>
  <c r="G677" i="26"/>
  <c r="H676" i="26"/>
  <c r="F676" i="26"/>
  <c r="E676" i="26"/>
  <c r="D676" i="26"/>
  <c r="K675" i="26"/>
  <c r="J675" i="26"/>
  <c r="I675" i="26"/>
  <c r="G675" i="26"/>
  <c r="K674" i="26"/>
  <c r="J674" i="26"/>
  <c r="I674" i="26"/>
  <c r="G674" i="26"/>
  <c r="K673" i="26"/>
  <c r="J673" i="26"/>
  <c r="I673" i="26"/>
  <c r="G673" i="26"/>
  <c r="K672" i="26"/>
  <c r="J672" i="26"/>
  <c r="I672" i="26"/>
  <c r="G672" i="26"/>
  <c r="H671" i="26"/>
  <c r="F671" i="26"/>
  <c r="E671" i="26"/>
  <c r="D671" i="26"/>
  <c r="K670" i="26"/>
  <c r="J670" i="26"/>
  <c r="I670" i="26"/>
  <c r="G670" i="26"/>
  <c r="M669" i="26"/>
  <c r="L669" i="26"/>
  <c r="R669" i="26" s="1"/>
  <c r="J669" i="26"/>
  <c r="I669" i="26"/>
  <c r="G669" i="26"/>
  <c r="K668" i="26"/>
  <c r="J668" i="26"/>
  <c r="I668" i="26"/>
  <c r="G668" i="26"/>
  <c r="K667" i="26"/>
  <c r="J667" i="26"/>
  <c r="I667" i="26"/>
  <c r="G667" i="26"/>
  <c r="H666" i="26"/>
  <c r="F666" i="26"/>
  <c r="E666" i="26"/>
  <c r="D666" i="26"/>
  <c r="K665" i="26"/>
  <c r="J665" i="26"/>
  <c r="I665" i="26"/>
  <c r="G665" i="26"/>
  <c r="K664" i="26"/>
  <c r="J664" i="26"/>
  <c r="I664" i="26"/>
  <c r="G664" i="26"/>
  <c r="K663" i="26"/>
  <c r="J663" i="26"/>
  <c r="I663" i="26"/>
  <c r="G663" i="26"/>
  <c r="K662" i="26"/>
  <c r="J662" i="26"/>
  <c r="I662" i="26"/>
  <c r="G662" i="26"/>
  <c r="H661" i="26"/>
  <c r="F661" i="26"/>
  <c r="E661" i="26"/>
  <c r="D661" i="26"/>
  <c r="K660" i="26"/>
  <c r="J660" i="26"/>
  <c r="I660" i="26"/>
  <c r="G660" i="26"/>
  <c r="M659" i="26"/>
  <c r="J659" i="26"/>
  <c r="I659" i="26"/>
  <c r="G659" i="26"/>
  <c r="K658" i="26"/>
  <c r="J658" i="26"/>
  <c r="I658" i="26"/>
  <c r="G658" i="26"/>
  <c r="K657" i="26"/>
  <c r="J657" i="26"/>
  <c r="I657" i="26"/>
  <c r="G657" i="26"/>
  <c r="H656" i="26"/>
  <c r="F656" i="26"/>
  <c r="E656" i="26"/>
  <c r="D656" i="26"/>
  <c r="K655" i="26"/>
  <c r="J655" i="26"/>
  <c r="I655" i="26"/>
  <c r="G655" i="26"/>
  <c r="K654" i="26"/>
  <c r="J654" i="26"/>
  <c r="I654" i="26"/>
  <c r="G654" i="26"/>
  <c r="M653" i="26"/>
  <c r="L653" i="26"/>
  <c r="R653" i="26" s="1"/>
  <c r="J653" i="26"/>
  <c r="I653" i="26"/>
  <c r="G653" i="26"/>
  <c r="K652" i="26"/>
  <c r="J652" i="26"/>
  <c r="I652" i="26"/>
  <c r="G652" i="26"/>
  <c r="H651" i="26"/>
  <c r="F651" i="26"/>
  <c r="E651" i="26"/>
  <c r="D651" i="26"/>
  <c r="H650" i="26"/>
  <c r="F650" i="26"/>
  <c r="E650" i="26"/>
  <c r="D650" i="26"/>
  <c r="H649" i="26"/>
  <c r="F649" i="26"/>
  <c r="E649" i="26"/>
  <c r="D649" i="26"/>
  <c r="H648" i="26"/>
  <c r="F648" i="26"/>
  <c r="E648" i="26"/>
  <c r="D648" i="26"/>
  <c r="H647" i="26"/>
  <c r="F647" i="26"/>
  <c r="E647" i="26"/>
  <c r="D647" i="26"/>
  <c r="K645" i="26"/>
  <c r="J645" i="26"/>
  <c r="I645" i="26"/>
  <c r="G645" i="26"/>
  <c r="M644" i="26"/>
  <c r="L644" i="26"/>
  <c r="R644" i="26" s="1"/>
  <c r="J644" i="26"/>
  <c r="I644" i="26"/>
  <c r="G644" i="26"/>
  <c r="M643" i="26"/>
  <c r="J643" i="26"/>
  <c r="I643" i="26"/>
  <c r="G643" i="26"/>
  <c r="M642" i="26"/>
  <c r="L642" i="26"/>
  <c r="J642" i="26"/>
  <c r="I642" i="26"/>
  <c r="G642" i="26"/>
  <c r="K641" i="26"/>
  <c r="H641" i="26"/>
  <c r="F641" i="26"/>
  <c r="E641" i="26"/>
  <c r="D641" i="26"/>
  <c r="H640" i="26"/>
  <c r="F640" i="26"/>
  <c r="E640" i="26"/>
  <c r="D640" i="26"/>
  <c r="K639" i="26"/>
  <c r="H639" i="26"/>
  <c r="F639" i="26"/>
  <c r="E639" i="26"/>
  <c r="D639" i="26"/>
  <c r="L638" i="26"/>
  <c r="K638" i="26"/>
  <c r="H638" i="26"/>
  <c r="F638" i="26"/>
  <c r="E638" i="26"/>
  <c r="D638" i="26"/>
  <c r="K637" i="26"/>
  <c r="H637" i="26"/>
  <c r="F637" i="26"/>
  <c r="E637" i="26"/>
  <c r="D637" i="26"/>
  <c r="K635" i="26"/>
  <c r="J635" i="26"/>
  <c r="I635" i="26"/>
  <c r="L634" i="26"/>
  <c r="R634" i="26" s="1"/>
  <c r="J634" i="26"/>
  <c r="I634" i="26"/>
  <c r="G634" i="26"/>
  <c r="K633" i="26"/>
  <c r="J633" i="26"/>
  <c r="I633" i="26"/>
  <c r="G633" i="26"/>
  <c r="K632" i="26"/>
  <c r="J632" i="26"/>
  <c r="I632" i="26"/>
  <c r="G632" i="26"/>
  <c r="H631" i="26"/>
  <c r="F631" i="26"/>
  <c r="E631" i="26"/>
  <c r="D631" i="26"/>
  <c r="M630" i="26"/>
  <c r="J630" i="26"/>
  <c r="I630" i="26"/>
  <c r="G630" i="26"/>
  <c r="M629" i="26"/>
  <c r="J629" i="26"/>
  <c r="I629" i="26"/>
  <c r="G629" i="26"/>
  <c r="M628" i="26"/>
  <c r="J628" i="26"/>
  <c r="I628" i="26"/>
  <c r="G628" i="26"/>
  <c r="M627" i="26"/>
  <c r="J627" i="26"/>
  <c r="I627" i="26"/>
  <c r="G627" i="26"/>
  <c r="L626" i="26"/>
  <c r="K626" i="26"/>
  <c r="H626" i="26"/>
  <c r="F626" i="26"/>
  <c r="E626" i="26"/>
  <c r="D626" i="26"/>
  <c r="K625" i="26"/>
  <c r="J625" i="26"/>
  <c r="I625" i="26"/>
  <c r="G625" i="26"/>
  <c r="K624" i="26"/>
  <c r="J624" i="26"/>
  <c r="I624" i="26"/>
  <c r="G624" i="26"/>
  <c r="K623" i="26"/>
  <c r="J623" i="26"/>
  <c r="I623" i="26"/>
  <c r="G623" i="26"/>
  <c r="K622" i="26"/>
  <c r="J622" i="26"/>
  <c r="I622" i="26"/>
  <c r="G622" i="26"/>
  <c r="H621" i="26"/>
  <c r="F621" i="26"/>
  <c r="E621" i="26"/>
  <c r="D621" i="26"/>
  <c r="H620" i="26"/>
  <c r="F620" i="26"/>
  <c r="E620" i="26"/>
  <c r="D620" i="26"/>
  <c r="K619" i="26"/>
  <c r="H619" i="26"/>
  <c r="F619" i="26"/>
  <c r="E619" i="26"/>
  <c r="D619" i="26"/>
  <c r="H618" i="26"/>
  <c r="F618" i="26"/>
  <c r="E618" i="26"/>
  <c r="D618" i="26"/>
  <c r="H617" i="26"/>
  <c r="F617" i="26"/>
  <c r="E617" i="26"/>
  <c r="D617" i="26"/>
  <c r="M615" i="26"/>
  <c r="J615" i="26"/>
  <c r="I615" i="26"/>
  <c r="G615" i="26"/>
  <c r="M614" i="26"/>
  <c r="L614" i="26"/>
  <c r="R614" i="26" s="1"/>
  <c r="J614" i="26"/>
  <c r="I614" i="26"/>
  <c r="G614" i="26"/>
  <c r="M613" i="26"/>
  <c r="J613" i="26"/>
  <c r="I613" i="26"/>
  <c r="G613" i="26"/>
  <c r="M612" i="26"/>
  <c r="J612" i="26"/>
  <c r="I612" i="26"/>
  <c r="G612" i="26"/>
  <c r="L611" i="26"/>
  <c r="K611" i="26"/>
  <c r="H611" i="26"/>
  <c r="F611" i="26"/>
  <c r="E611" i="26"/>
  <c r="D611" i="26"/>
  <c r="M610" i="26"/>
  <c r="J610" i="26"/>
  <c r="I610" i="26"/>
  <c r="G610" i="26"/>
  <c r="K609" i="26"/>
  <c r="J609" i="26"/>
  <c r="I609" i="26"/>
  <c r="G609" i="26"/>
  <c r="K608" i="26"/>
  <c r="R608" i="26" s="1"/>
  <c r="J608" i="26"/>
  <c r="I608" i="26"/>
  <c r="G608" i="26"/>
  <c r="M607" i="26"/>
  <c r="J607" i="26"/>
  <c r="I607" i="26"/>
  <c r="G607" i="26"/>
  <c r="L606" i="26"/>
  <c r="H606" i="26"/>
  <c r="F606" i="26"/>
  <c r="E606" i="26"/>
  <c r="D606" i="26"/>
  <c r="M605" i="26"/>
  <c r="J605" i="26"/>
  <c r="I605" i="26"/>
  <c r="G605" i="26"/>
  <c r="K604" i="26"/>
  <c r="J604" i="26"/>
  <c r="I604" i="26"/>
  <c r="G604" i="26"/>
  <c r="K603" i="26"/>
  <c r="J603" i="26"/>
  <c r="I603" i="26"/>
  <c r="G603" i="26"/>
  <c r="M602" i="26"/>
  <c r="J602" i="26"/>
  <c r="I602" i="26"/>
  <c r="G602" i="26"/>
  <c r="L601" i="26"/>
  <c r="H601" i="26"/>
  <c r="F601" i="26"/>
  <c r="E601" i="26"/>
  <c r="D601" i="26"/>
  <c r="L600" i="26"/>
  <c r="K600" i="26"/>
  <c r="F600" i="26"/>
  <c r="J600" i="26" s="1"/>
  <c r="E600" i="26"/>
  <c r="D600" i="26"/>
  <c r="L599" i="26"/>
  <c r="F599" i="26"/>
  <c r="J599" i="26" s="1"/>
  <c r="E599" i="26"/>
  <c r="D599" i="26"/>
  <c r="D579" i="26" s="1"/>
  <c r="L598" i="26"/>
  <c r="F598" i="26"/>
  <c r="J598" i="26" s="1"/>
  <c r="E598" i="26"/>
  <c r="D598" i="26"/>
  <c r="D578" i="26" s="1"/>
  <c r="L597" i="26"/>
  <c r="K597" i="26"/>
  <c r="F597" i="26"/>
  <c r="J597" i="26" s="1"/>
  <c r="E597" i="26"/>
  <c r="D597" i="26"/>
  <c r="H596" i="26"/>
  <c r="K595" i="26"/>
  <c r="J595" i="26"/>
  <c r="I595" i="26"/>
  <c r="G595" i="26"/>
  <c r="K594" i="26"/>
  <c r="J594" i="26"/>
  <c r="I594" i="26"/>
  <c r="G594" i="26"/>
  <c r="K593" i="26"/>
  <c r="J593" i="26"/>
  <c r="I593" i="26"/>
  <c r="G593" i="26"/>
  <c r="K592" i="26"/>
  <c r="J592" i="26"/>
  <c r="I592" i="26"/>
  <c r="G592" i="26"/>
  <c r="H591" i="26"/>
  <c r="F591" i="26"/>
  <c r="E591" i="26"/>
  <c r="D591" i="26"/>
  <c r="K590" i="26"/>
  <c r="J590" i="26"/>
  <c r="I590" i="26"/>
  <c r="G590" i="26"/>
  <c r="K589" i="26"/>
  <c r="J589" i="26"/>
  <c r="I589" i="26"/>
  <c r="G589" i="26"/>
  <c r="K588" i="26"/>
  <c r="J588" i="26"/>
  <c r="I588" i="26"/>
  <c r="G588" i="26"/>
  <c r="K587" i="26"/>
  <c r="J587" i="26"/>
  <c r="I587" i="26"/>
  <c r="G587" i="26"/>
  <c r="J586" i="26"/>
  <c r="E586" i="26"/>
  <c r="D586" i="26"/>
  <c r="K585" i="26"/>
  <c r="J585" i="26"/>
  <c r="I585" i="26"/>
  <c r="G585" i="26"/>
  <c r="M584" i="26"/>
  <c r="L584" i="26"/>
  <c r="R584" i="26" s="1"/>
  <c r="J584" i="26"/>
  <c r="I584" i="26"/>
  <c r="G584" i="26"/>
  <c r="M583" i="26"/>
  <c r="L583" i="26"/>
  <c r="R583" i="26" s="1"/>
  <c r="J583" i="26"/>
  <c r="I583" i="26"/>
  <c r="G583" i="26"/>
  <c r="K582" i="26"/>
  <c r="J582" i="26"/>
  <c r="I582" i="26"/>
  <c r="G582" i="26"/>
  <c r="H581" i="26"/>
  <c r="F581" i="26"/>
  <c r="E581" i="26"/>
  <c r="D581" i="26"/>
  <c r="H580" i="26"/>
  <c r="H579" i="26"/>
  <c r="F579" i="26"/>
  <c r="H578" i="26"/>
  <c r="H577" i="26"/>
  <c r="D577" i="26"/>
  <c r="M575" i="26"/>
  <c r="J575" i="26"/>
  <c r="I575" i="26"/>
  <c r="G575" i="26"/>
  <c r="M574" i="26"/>
  <c r="J574" i="26"/>
  <c r="I574" i="26"/>
  <c r="G574" i="26"/>
  <c r="M573" i="26"/>
  <c r="J573" i="26"/>
  <c r="I573" i="26"/>
  <c r="G573" i="26"/>
  <c r="M572" i="26"/>
  <c r="J572" i="26"/>
  <c r="I572" i="26"/>
  <c r="G572" i="26"/>
  <c r="L571" i="26"/>
  <c r="K571" i="26"/>
  <c r="H571" i="26"/>
  <c r="F571" i="26"/>
  <c r="E571" i="26"/>
  <c r="D571" i="26"/>
  <c r="M570" i="26"/>
  <c r="J570" i="26"/>
  <c r="I570" i="26"/>
  <c r="G570" i="26"/>
  <c r="M569" i="26"/>
  <c r="J569" i="26"/>
  <c r="I569" i="26"/>
  <c r="G569" i="26"/>
  <c r="M568" i="26"/>
  <c r="J568" i="26"/>
  <c r="I568" i="26"/>
  <c r="G568" i="26"/>
  <c r="M567" i="26"/>
  <c r="J567" i="26"/>
  <c r="I567" i="26"/>
  <c r="G567" i="26"/>
  <c r="L566" i="26"/>
  <c r="K566" i="26"/>
  <c r="H566" i="26"/>
  <c r="F566" i="26"/>
  <c r="E566" i="26"/>
  <c r="D566" i="26"/>
  <c r="M565" i="26"/>
  <c r="J565" i="26"/>
  <c r="I565" i="26"/>
  <c r="G565" i="26"/>
  <c r="M564" i="26"/>
  <c r="J564" i="26"/>
  <c r="I564" i="26"/>
  <c r="G564" i="26"/>
  <c r="M563" i="26"/>
  <c r="J563" i="26"/>
  <c r="I563" i="26"/>
  <c r="G563" i="26"/>
  <c r="M562" i="26"/>
  <c r="J562" i="26"/>
  <c r="I562" i="26"/>
  <c r="G562" i="26"/>
  <c r="L561" i="26"/>
  <c r="K561" i="26"/>
  <c r="H561" i="26"/>
  <c r="F561" i="26"/>
  <c r="E561" i="26"/>
  <c r="D561" i="26"/>
  <c r="M560" i="26"/>
  <c r="J560" i="26"/>
  <c r="I560" i="26"/>
  <c r="G560" i="26"/>
  <c r="M559" i="26"/>
  <c r="J559" i="26"/>
  <c r="I559" i="26"/>
  <c r="G559" i="26"/>
  <c r="M558" i="26"/>
  <c r="J558" i="26"/>
  <c r="I558" i="26"/>
  <c r="G558" i="26"/>
  <c r="M557" i="26"/>
  <c r="J557" i="26"/>
  <c r="I557" i="26"/>
  <c r="G557" i="26"/>
  <c r="L556" i="26"/>
  <c r="K556" i="26"/>
  <c r="H556" i="26"/>
  <c r="F556" i="26"/>
  <c r="E556" i="26"/>
  <c r="D556" i="26"/>
  <c r="M555" i="26"/>
  <c r="J555" i="26"/>
  <c r="I555" i="26"/>
  <c r="G555" i="26"/>
  <c r="M554" i="26"/>
  <c r="J554" i="26"/>
  <c r="I554" i="26"/>
  <c r="G554" i="26"/>
  <c r="M553" i="26"/>
  <c r="J553" i="26"/>
  <c r="I553" i="26"/>
  <c r="G553" i="26"/>
  <c r="M552" i="26"/>
  <c r="J552" i="26"/>
  <c r="I552" i="26"/>
  <c r="G552" i="26"/>
  <c r="L551" i="26"/>
  <c r="K551" i="26"/>
  <c r="H551" i="26"/>
  <c r="F551" i="26"/>
  <c r="E551" i="26"/>
  <c r="D551" i="26"/>
  <c r="M550" i="26"/>
  <c r="J550" i="26"/>
  <c r="I550" i="26"/>
  <c r="G550" i="26"/>
  <c r="M549" i="26"/>
  <c r="J549" i="26"/>
  <c r="I549" i="26"/>
  <c r="G549" i="26"/>
  <c r="M548" i="26"/>
  <c r="J548" i="26"/>
  <c r="I548" i="26"/>
  <c r="G548" i="26"/>
  <c r="M547" i="26"/>
  <c r="J547" i="26"/>
  <c r="I547" i="26"/>
  <c r="G547" i="26"/>
  <c r="L546" i="26"/>
  <c r="K546" i="26"/>
  <c r="H546" i="26"/>
  <c r="F546" i="26"/>
  <c r="E546" i="26"/>
  <c r="D546" i="26"/>
  <c r="L545" i="26"/>
  <c r="K545" i="26"/>
  <c r="H545" i="26"/>
  <c r="F545" i="26"/>
  <c r="E535" i="26"/>
  <c r="D535" i="26"/>
  <c r="D520" i="26" s="1"/>
  <c r="L544" i="26"/>
  <c r="R544" i="26" s="1"/>
  <c r="M544" i="26"/>
  <c r="G544" i="26"/>
  <c r="D534" i="26"/>
  <c r="D519" i="26" s="1"/>
  <c r="L543" i="26"/>
  <c r="R543" i="26" s="1"/>
  <c r="M543" i="26"/>
  <c r="D533" i="26"/>
  <c r="D518" i="26" s="1"/>
  <c r="L542" i="26"/>
  <c r="K542" i="26"/>
  <c r="H542" i="26"/>
  <c r="F542" i="26"/>
  <c r="E532" i="26"/>
  <c r="D532" i="26"/>
  <c r="D517" i="26" s="1"/>
  <c r="K540" i="26"/>
  <c r="J540" i="26"/>
  <c r="I540" i="26"/>
  <c r="G540" i="26"/>
  <c r="M539" i="26"/>
  <c r="L539" i="26"/>
  <c r="R539" i="26" s="1"/>
  <c r="J539" i="26"/>
  <c r="I539" i="26"/>
  <c r="G539" i="26"/>
  <c r="M538" i="26"/>
  <c r="L538" i="26"/>
  <c r="R538" i="26" s="1"/>
  <c r="J538" i="26"/>
  <c r="I538" i="26"/>
  <c r="G538" i="26"/>
  <c r="M537" i="26"/>
  <c r="L537" i="26"/>
  <c r="R537" i="26" s="1"/>
  <c r="J537" i="26"/>
  <c r="I537" i="26"/>
  <c r="G537" i="26"/>
  <c r="H536" i="26"/>
  <c r="F536" i="26"/>
  <c r="E536" i="26"/>
  <c r="D536" i="26"/>
  <c r="H535" i="26"/>
  <c r="H520" i="26" s="1"/>
  <c r="E534" i="26"/>
  <c r="K533" i="26"/>
  <c r="E533" i="26"/>
  <c r="H532" i="26"/>
  <c r="K530" i="26"/>
  <c r="J530" i="26"/>
  <c r="I530" i="26"/>
  <c r="G530" i="26"/>
  <c r="K529" i="26"/>
  <c r="J529" i="26"/>
  <c r="I529" i="26"/>
  <c r="G529" i="26"/>
  <c r="K528" i="26"/>
  <c r="J528" i="26"/>
  <c r="I528" i="26"/>
  <c r="G528" i="26"/>
  <c r="K527" i="26"/>
  <c r="J527" i="26"/>
  <c r="I527" i="26"/>
  <c r="G527" i="26"/>
  <c r="H526" i="26"/>
  <c r="F526" i="26"/>
  <c r="E526" i="26"/>
  <c r="D526" i="26"/>
  <c r="M525" i="26"/>
  <c r="L525" i="26"/>
  <c r="R525" i="26" s="1"/>
  <c r="J525" i="26"/>
  <c r="I525" i="26"/>
  <c r="G525" i="26"/>
  <c r="M524" i="26"/>
  <c r="L524" i="26"/>
  <c r="R524" i="26" s="1"/>
  <c r="J524" i="26"/>
  <c r="I524" i="26"/>
  <c r="M523" i="26"/>
  <c r="L523" i="26"/>
  <c r="R523" i="26" s="1"/>
  <c r="J523" i="26"/>
  <c r="I523" i="26"/>
  <c r="K522" i="26"/>
  <c r="J522" i="26"/>
  <c r="I522" i="26"/>
  <c r="G522" i="26"/>
  <c r="H521" i="26"/>
  <c r="F521" i="26"/>
  <c r="E521" i="26"/>
  <c r="D521" i="26"/>
  <c r="H519" i="26"/>
  <c r="H518" i="26"/>
  <c r="K444" i="26"/>
  <c r="J444" i="26"/>
  <c r="I444" i="26"/>
  <c r="G444" i="26"/>
  <c r="K443" i="26"/>
  <c r="J443" i="26"/>
  <c r="I443" i="26"/>
  <c r="G443" i="26"/>
  <c r="K442" i="26"/>
  <c r="J442" i="26"/>
  <c r="I442" i="26"/>
  <c r="G442" i="26"/>
  <c r="K441" i="26"/>
  <c r="J441" i="26"/>
  <c r="I441" i="26"/>
  <c r="G441" i="26"/>
  <c r="H440" i="26"/>
  <c r="F440" i="26"/>
  <c r="E440" i="26"/>
  <c r="D440" i="26"/>
  <c r="K439" i="26"/>
  <c r="J439" i="26"/>
  <c r="I439" i="26"/>
  <c r="G439" i="26"/>
  <c r="K438" i="26"/>
  <c r="J438" i="26"/>
  <c r="I438" i="26"/>
  <c r="G438" i="26"/>
  <c r="K437" i="26"/>
  <c r="J437" i="26"/>
  <c r="I437" i="26"/>
  <c r="G437" i="26"/>
  <c r="K436" i="26"/>
  <c r="J436" i="26"/>
  <c r="I436" i="26"/>
  <c r="G436" i="26"/>
  <c r="H435" i="26"/>
  <c r="F435" i="26"/>
  <c r="E435" i="26"/>
  <c r="D435" i="26"/>
  <c r="K434" i="26"/>
  <c r="J434" i="26"/>
  <c r="I434" i="26"/>
  <c r="G434" i="26"/>
  <c r="K433" i="26"/>
  <c r="J433" i="26"/>
  <c r="I433" i="26"/>
  <c r="K432" i="26"/>
  <c r="J432" i="26"/>
  <c r="I432" i="26"/>
  <c r="K431" i="26"/>
  <c r="J431" i="26"/>
  <c r="I431" i="26"/>
  <c r="H430" i="26"/>
  <c r="F430" i="26"/>
  <c r="E430" i="26"/>
  <c r="D430" i="26"/>
  <c r="K429" i="26"/>
  <c r="J429" i="26"/>
  <c r="I429" i="26"/>
  <c r="G429" i="26"/>
  <c r="K428" i="26"/>
  <c r="J428" i="26"/>
  <c r="I428" i="26"/>
  <c r="G428" i="26"/>
  <c r="K427" i="26"/>
  <c r="J427" i="26"/>
  <c r="I427" i="26"/>
  <c r="G427" i="26"/>
  <c r="K426" i="26"/>
  <c r="J426" i="26"/>
  <c r="I426" i="26"/>
  <c r="G426" i="26"/>
  <c r="H425" i="26"/>
  <c r="F425" i="26"/>
  <c r="E425" i="26"/>
  <c r="D425" i="26"/>
  <c r="M424" i="26"/>
  <c r="J424" i="26"/>
  <c r="I424" i="26"/>
  <c r="G424" i="26"/>
  <c r="M423" i="26"/>
  <c r="J423" i="26"/>
  <c r="I423" i="26"/>
  <c r="G423" i="26"/>
  <c r="M422" i="26"/>
  <c r="J422" i="26"/>
  <c r="I422" i="26"/>
  <c r="G422" i="26"/>
  <c r="M421" i="26"/>
  <c r="J421" i="26"/>
  <c r="I421" i="26"/>
  <c r="G421" i="26"/>
  <c r="K420" i="26"/>
  <c r="H420" i="26"/>
  <c r="F420" i="26"/>
  <c r="E420" i="26"/>
  <c r="D420" i="26"/>
  <c r="K419" i="26"/>
  <c r="J419" i="26"/>
  <c r="I419" i="26"/>
  <c r="G419" i="26"/>
  <c r="K418" i="26"/>
  <c r="J418" i="26"/>
  <c r="I418" i="26"/>
  <c r="G418" i="26"/>
  <c r="K417" i="26"/>
  <c r="J417" i="26"/>
  <c r="I417" i="26"/>
  <c r="G417" i="26"/>
  <c r="K416" i="26"/>
  <c r="J416" i="26"/>
  <c r="I416" i="26"/>
  <c r="G416" i="26"/>
  <c r="H415" i="26"/>
  <c r="F415" i="26"/>
  <c r="E415" i="26"/>
  <c r="D415" i="26"/>
  <c r="K414" i="26"/>
  <c r="J414" i="26"/>
  <c r="I414" i="26"/>
  <c r="G414" i="26"/>
  <c r="K413" i="26"/>
  <c r="J413" i="26"/>
  <c r="I413" i="26"/>
  <c r="G413" i="26"/>
  <c r="K412" i="26"/>
  <c r="J412" i="26"/>
  <c r="I412" i="26"/>
  <c r="G412" i="26"/>
  <c r="K411" i="26"/>
  <c r="J411" i="26"/>
  <c r="I411" i="26"/>
  <c r="G411" i="26"/>
  <c r="H410" i="26"/>
  <c r="F410" i="26"/>
  <c r="E410" i="26"/>
  <c r="D410" i="26"/>
  <c r="H409" i="26"/>
  <c r="F409" i="26"/>
  <c r="E409" i="26"/>
  <c r="D409" i="26"/>
  <c r="F408" i="26"/>
  <c r="J408" i="26" s="1"/>
  <c r="E408" i="26"/>
  <c r="D408" i="26"/>
  <c r="F407" i="26"/>
  <c r="J407" i="26" s="1"/>
  <c r="E407" i="26"/>
  <c r="D407" i="26"/>
  <c r="F406" i="26"/>
  <c r="J406" i="26" s="1"/>
  <c r="E406" i="26"/>
  <c r="D406" i="26"/>
  <c r="K404" i="26"/>
  <c r="J404" i="26"/>
  <c r="I404" i="26"/>
  <c r="G404" i="26"/>
  <c r="K403" i="26"/>
  <c r="J403" i="26"/>
  <c r="I403" i="26"/>
  <c r="G403" i="26"/>
  <c r="K402" i="26"/>
  <c r="J402" i="26"/>
  <c r="I402" i="26"/>
  <c r="G402" i="26"/>
  <c r="K401" i="26"/>
  <c r="J401" i="26"/>
  <c r="I401" i="26"/>
  <c r="G401" i="26"/>
  <c r="J400" i="26"/>
  <c r="E400" i="26"/>
  <c r="D400" i="26"/>
  <c r="K399" i="26"/>
  <c r="J399" i="26"/>
  <c r="I399" i="26"/>
  <c r="G399" i="26"/>
  <c r="K398" i="26"/>
  <c r="J398" i="26"/>
  <c r="I398" i="26"/>
  <c r="G398" i="26"/>
  <c r="K397" i="26"/>
  <c r="J397" i="26"/>
  <c r="I397" i="26"/>
  <c r="G397" i="26"/>
  <c r="K396" i="26"/>
  <c r="J396" i="26"/>
  <c r="I396" i="26"/>
  <c r="G396" i="26"/>
  <c r="H395" i="26"/>
  <c r="F395" i="26"/>
  <c r="E395" i="26"/>
  <c r="D395" i="26"/>
  <c r="J394" i="26"/>
  <c r="E394" i="26"/>
  <c r="D394" i="26"/>
  <c r="J393" i="26"/>
  <c r="E393" i="26"/>
  <c r="D393" i="26"/>
  <c r="J392" i="26"/>
  <c r="E392" i="26"/>
  <c r="D392" i="26"/>
  <c r="F391" i="26"/>
  <c r="E391" i="26"/>
  <c r="D391" i="26"/>
  <c r="H390" i="26"/>
  <c r="F390" i="26"/>
  <c r="M389" i="26"/>
  <c r="J389" i="26"/>
  <c r="I389" i="26"/>
  <c r="G389" i="26"/>
  <c r="M388" i="26"/>
  <c r="J388" i="26"/>
  <c r="I388" i="26"/>
  <c r="G388" i="26"/>
  <c r="M387" i="26"/>
  <c r="J387" i="26"/>
  <c r="I387" i="26"/>
  <c r="G387" i="26"/>
  <c r="M386" i="26"/>
  <c r="J386" i="26"/>
  <c r="I386" i="26"/>
  <c r="G386" i="26"/>
  <c r="L385" i="26"/>
  <c r="K385" i="26"/>
  <c r="H385" i="26"/>
  <c r="F385" i="26"/>
  <c r="E385" i="26"/>
  <c r="D385" i="26"/>
  <c r="M384" i="26"/>
  <c r="J384" i="26"/>
  <c r="I384" i="26"/>
  <c r="G384" i="26"/>
  <c r="M383" i="26"/>
  <c r="J383" i="26"/>
  <c r="I383" i="26"/>
  <c r="G383" i="26"/>
  <c r="M382" i="26"/>
  <c r="J382" i="26"/>
  <c r="I382" i="26"/>
  <c r="G382" i="26"/>
  <c r="M381" i="26"/>
  <c r="J381" i="26"/>
  <c r="I381" i="26"/>
  <c r="G381" i="26"/>
  <c r="L380" i="26"/>
  <c r="K380" i="26"/>
  <c r="H380" i="26"/>
  <c r="F380" i="26"/>
  <c r="E380" i="26"/>
  <c r="D380" i="26"/>
  <c r="K379" i="26"/>
  <c r="J379" i="26"/>
  <c r="I379" i="26"/>
  <c r="G379" i="26"/>
  <c r="M378" i="26"/>
  <c r="J378" i="26"/>
  <c r="I378" i="26"/>
  <c r="G378" i="26"/>
  <c r="K377" i="26"/>
  <c r="J377" i="26"/>
  <c r="I377" i="26"/>
  <c r="G377" i="26"/>
  <c r="K376" i="26"/>
  <c r="J376" i="26"/>
  <c r="I376" i="26"/>
  <c r="G376" i="26"/>
  <c r="H375" i="26"/>
  <c r="F375" i="26"/>
  <c r="E375" i="26"/>
  <c r="D375" i="26"/>
  <c r="K374" i="26"/>
  <c r="J374" i="26"/>
  <c r="I374" i="26"/>
  <c r="G374" i="26"/>
  <c r="K373" i="26"/>
  <c r="J373" i="26"/>
  <c r="I373" i="26"/>
  <c r="G373" i="26"/>
  <c r="K372" i="26"/>
  <c r="J372" i="26"/>
  <c r="I372" i="26"/>
  <c r="G372" i="26"/>
  <c r="K371" i="26"/>
  <c r="J371" i="26"/>
  <c r="I371" i="26"/>
  <c r="G371" i="26"/>
  <c r="H370" i="26"/>
  <c r="F370" i="26"/>
  <c r="E370" i="26"/>
  <c r="D370" i="26"/>
  <c r="K369" i="26"/>
  <c r="J369" i="26"/>
  <c r="I369" i="26"/>
  <c r="G369" i="26"/>
  <c r="K368" i="26"/>
  <c r="J368" i="26"/>
  <c r="I368" i="26"/>
  <c r="G368" i="26"/>
  <c r="K367" i="26"/>
  <c r="J367" i="26"/>
  <c r="I367" i="26"/>
  <c r="G367" i="26"/>
  <c r="K366" i="26"/>
  <c r="J366" i="26"/>
  <c r="I366" i="26"/>
  <c r="G366" i="26"/>
  <c r="H365" i="26"/>
  <c r="F365" i="26"/>
  <c r="E365" i="26"/>
  <c r="D365" i="26"/>
  <c r="K364" i="26"/>
  <c r="J364" i="26"/>
  <c r="I364" i="26"/>
  <c r="G364" i="26"/>
  <c r="K363" i="26"/>
  <c r="J363" i="26"/>
  <c r="I363" i="26"/>
  <c r="G363" i="26"/>
  <c r="K362" i="26"/>
  <c r="J362" i="26"/>
  <c r="I362" i="26"/>
  <c r="G362" i="26"/>
  <c r="K361" i="26"/>
  <c r="J361" i="26"/>
  <c r="I361" i="26"/>
  <c r="G361" i="26"/>
  <c r="J360" i="26"/>
  <c r="E360" i="26"/>
  <c r="D360" i="26"/>
  <c r="H359" i="26"/>
  <c r="F359" i="26"/>
  <c r="E359" i="26"/>
  <c r="D359" i="26"/>
  <c r="H358" i="26"/>
  <c r="F358" i="26"/>
  <c r="E358" i="26"/>
  <c r="D358" i="26"/>
  <c r="H357" i="26"/>
  <c r="F357" i="26"/>
  <c r="E357" i="26"/>
  <c r="D357" i="26"/>
  <c r="H356" i="26"/>
  <c r="F356" i="26"/>
  <c r="E356" i="26"/>
  <c r="D356" i="26"/>
  <c r="D355" i="26" s="1"/>
  <c r="M354" i="26"/>
  <c r="J354" i="26"/>
  <c r="I354" i="26"/>
  <c r="G354" i="26"/>
  <c r="M353" i="26"/>
  <c r="J353" i="26"/>
  <c r="I353" i="26"/>
  <c r="G353" i="26"/>
  <c r="M352" i="26"/>
  <c r="J352" i="26"/>
  <c r="I352" i="26"/>
  <c r="G352" i="26"/>
  <c r="M351" i="26"/>
  <c r="J351" i="26"/>
  <c r="I351" i="26"/>
  <c r="G351" i="26"/>
  <c r="L350" i="26"/>
  <c r="K350" i="26"/>
  <c r="H350" i="26"/>
  <c r="F350" i="26"/>
  <c r="E350" i="26"/>
  <c r="D350" i="26"/>
  <c r="M349" i="26"/>
  <c r="J349" i="26"/>
  <c r="I349" i="26"/>
  <c r="G349" i="26"/>
  <c r="M348" i="26"/>
  <c r="J348" i="26"/>
  <c r="I348" i="26"/>
  <c r="G348" i="26"/>
  <c r="M347" i="26"/>
  <c r="J347" i="26"/>
  <c r="I347" i="26"/>
  <c r="G347" i="26"/>
  <c r="M346" i="26"/>
  <c r="J346" i="26"/>
  <c r="I346" i="26"/>
  <c r="G346" i="26"/>
  <c r="L345" i="26"/>
  <c r="K345" i="26"/>
  <c r="H345" i="26"/>
  <c r="F345" i="26"/>
  <c r="E345" i="26"/>
  <c r="D345" i="26"/>
  <c r="M344" i="26"/>
  <c r="J344" i="26"/>
  <c r="I344" i="26"/>
  <c r="G344" i="26"/>
  <c r="M343" i="26"/>
  <c r="J343" i="26"/>
  <c r="I343" i="26"/>
  <c r="G343" i="26"/>
  <c r="M342" i="26"/>
  <c r="J342" i="26"/>
  <c r="I342" i="26"/>
  <c r="G342" i="26"/>
  <c r="M341" i="26"/>
  <c r="J341" i="26"/>
  <c r="I341" i="26"/>
  <c r="G341" i="26"/>
  <c r="L340" i="26"/>
  <c r="K340" i="26"/>
  <c r="H340" i="26"/>
  <c r="F340" i="26"/>
  <c r="E340" i="26"/>
  <c r="D340" i="26"/>
  <c r="K339" i="26"/>
  <c r="J339" i="26"/>
  <c r="I339" i="26"/>
  <c r="G339" i="26"/>
  <c r="K338" i="26"/>
  <c r="J338" i="26"/>
  <c r="I338" i="26"/>
  <c r="G338" i="26"/>
  <c r="K337" i="26"/>
  <c r="J337" i="26"/>
  <c r="I337" i="26"/>
  <c r="G337" i="26"/>
  <c r="K336" i="26"/>
  <c r="J336" i="26"/>
  <c r="I336" i="26"/>
  <c r="G336" i="26"/>
  <c r="H335" i="26"/>
  <c r="F335" i="26"/>
  <c r="E335" i="26"/>
  <c r="D335" i="26"/>
  <c r="K334" i="26"/>
  <c r="J334" i="26"/>
  <c r="I334" i="26"/>
  <c r="G334" i="26"/>
  <c r="K333" i="26"/>
  <c r="J333" i="26"/>
  <c r="I333" i="26"/>
  <c r="G333" i="26"/>
  <c r="K332" i="26"/>
  <c r="J332" i="26"/>
  <c r="I332" i="26"/>
  <c r="G332" i="26"/>
  <c r="K331" i="26"/>
  <c r="J331" i="26"/>
  <c r="I331" i="26"/>
  <c r="G331" i="26"/>
  <c r="H330" i="26"/>
  <c r="F330" i="26"/>
  <c r="E330" i="26"/>
  <c r="D330" i="26"/>
  <c r="K329" i="26"/>
  <c r="J329" i="26"/>
  <c r="I329" i="26"/>
  <c r="G329" i="26"/>
  <c r="K328" i="26"/>
  <c r="J328" i="26"/>
  <c r="I328" i="26"/>
  <c r="G328" i="26"/>
  <c r="K327" i="26"/>
  <c r="J327" i="26"/>
  <c r="I327" i="26"/>
  <c r="G327" i="26"/>
  <c r="K326" i="26"/>
  <c r="J326" i="26"/>
  <c r="I326" i="26"/>
  <c r="G326" i="26"/>
  <c r="J325" i="26"/>
  <c r="E325" i="26"/>
  <c r="D325" i="26"/>
  <c r="K324" i="26"/>
  <c r="J324" i="26"/>
  <c r="I324" i="26"/>
  <c r="G324" i="26"/>
  <c r="K323" i="26"/>
  <c r="J323" i="26"/>
  <c r="I323" i="26"/>
  <c r="G323" i="26"/>
  <c r="K322" i="26"/>
  <c r="J322" i="26"/>
  <c r="I322" i="26"/>
  <c r="G322" i="26"/>
  <c r="K321" i="26"/>
  <c r="J321" i="26"/>
  <c r="I321" i="26"/>
  <c r="G321" i="26"/>
  <c r="J320" i="26"/>
  <c r="E320" i="26"/>
  <c r="D320" i="26"/>
  <c r="K319" i="26"/>
  <c r="J319" i="26"/>
  <c r="I319" i="26"/>
  <c r="G319" i="26"/>
  <c r="K318" i="26"/>
  <c r="J318" i="26"/>
  <c r="I318" i="26"/>
  <c r="G318" i="26"/>
  <c r="K317" i="26"/>
  <c r="J317" i="26"/>
  <c r="I317" i="26"/>
  <c r="G317" i="26"/>
  <c r="K316" i="26"/>
  <c r="J316" i="26"/>
  <c r="I316" i="26"/>
  <c r="G316" i="26"/>
  <c r="J315" i="26"/>
  <c r="E315" i="26"/>
  <c r="D315" i="26"/>
  <c r="H314" i="26"/>
  <c r="F314" i="26"/>
  <c r="E314" i="26"/>
  <c r="D314" i="26"/>
  <c r="H313" i="26"/>
  <c r="F313" i="26"/>
  <c r="E313" i="26"/>
  <c r="D313" i="26"/>
  <c r="H312" i="26"/>
  <c r="F312" i="26"/>
  <c r="E312" i="26"/>
  <c r="D312" i="26"/>
  <c r="H311" i="26"/>
  <c r="F311" i="26"/>
  <c r="E311" i="26"/>
  <c r="D311" i="26"/>
  <c r="M309" i="26"/>
  <c r="J309" i="26"/>
  <c r="I309" i="26"/>
  <c r="G309" i="26"/>
  <c r="M308" i="26"/>
  <c r="J308" i="26"/>
  <c r="I308" i="26"/>
  <c r="G308" i="26"/>
  <c r="M307" i="26"/>
  <c r="J307" i="26"/>
  <c r="I307" i="26"/>
  <c r="G307" i="26"/>
  <c r="M306" i="26"/>
  <c r="J306" i="26"/>
  <c r="I306" i="26"/>
  <c r="G306" i="26"/>
  <c r="L305" i="26"/>
  <c r="K305" i="26"/>
  <c r="H305" i="26"/>
  <c r="F305" i="26"/>
  <c r="E305" i="26"/>
  <c r="D305" i="26"/>
  <c r="K304" i="26"/>
  <c r="J304" i="26"/>
  <c r="I304" i="26"/>
  <c r="G304" i="26"/>
  <c r="K303" i="26"/>
  <c r="J303" i="26"/>
  <c r="I303" i="26"/>
  <c r="G303" i="26"/>
  <c r="K302" i="26"/>
  <c r="J302" i="26"/>
  <c r="I302" i="26"/>
  <c r="G302" i="26"/>
  <c r="K301" i="26"/>
  <c r="J301" i="26"/>
  <c r="I301" i="26"/>
  <c r="G301" i="26"/>
  <c r="H300" i="26"/>
  <c r="F300" i="26"/>
  <c r="E300" i="26"/>
  <c r="D300" i="26"/>
  <c r="M299" i="26"/>
  <c r="J299" i="26"/>
  <c r="I299" i="26"/>
  <c r="G299" i="26"/>
  <c r="K298" i="26"/>
  <c r="J298" i="26"/>
  <c r="I298" i="26"/>
  <c r="G298" i="26"/>
  <c r="M297" i="26"/>
  <c r="J297" i="26"/>
  <c r="I297" i="26"/>
  <c r="G297" i="26"/>
  <c r="M296" i="26"/>
  <c r="J296" i="26"/>
  <c r="I296" i="26"/>
  <c r="G296" i="26"/>
  <c r="L295" i="26"/>
  <c r="H295" i="26"/>
  <c r="F295" i="26"/>
  <c r="E295" i="26"/>
  <c r="D295" i="26"/>
  <c r="K294" i="26"/>
  <c r="J294" i="26"/>
  <c r="I294" i="26"/>
  <c r="G294" i="26"/>
  <c r="J293" i="26"/>
  <c r="I293" i="26"/>
  <c r="G293" i="26"/>
  <c r="K292" i="26"/>
  <c r="J292" i="26"/>
  <c r="I292" i="26"/>
  <c r="G292" i="26"/>
  <c r="K291" i="26"/>
  <c r="J291" i="26"/>
  <c r="I291" i="26"/>
  <c r="G291" i="26"/>
  <c r="H290" i="26"/>
  <c r="F290" i="26"/>
  <c r="E290" i="26"/>
  <c r="D290" i="26"/>
  <c r="K289" i="26"/>
  <c r="J289" i="26"/>
  <c r="I289" i="26"/>
  <c r="G289" i="26"/>
  <c r="K288" i="26"/>
  <c r="J288" i="26"/>
  <c r="I288" i="26"/>
  <c r="G288" i="26"/>
  <c r="K287" i="26"/>
  <c r="J287" i="26"/>
  <c r="I287" i="26"/>
  <c r="G287" i="26"/>
  <c r="K286" i="26"/>
  <c r="J286" i="26"/>
  <c r="I286" i="26"/>
  <c r="G286" i="26"/>
  <c r="J285" i="26"/>
  <c r="E285" i="26"/>
  <c r="D285" i="26"/>
  <c r="H284" i="26"/>
  <c r="F284" i="26"/>
  <c r="E284" i="26"/>
  <c r="D284" i="26"/>
  <c r="H283" i="26"/>
  <c r="F283" i="26"/>
  <c r="E283" i="26"/>
  <c r="D283" i="26"/>
  <c r="H282" i="26"/>
  <c r="F282" i="26"/>
  <c r="E282" i="26"/>
  <c r="D282" i="26"/>
  <c r="H281" i="26"/>
  <c r="F281" i="26"/>
  <c r="E281" i="26"/>
  <c r="D281" i="26"/>
  <c r="M279" i="26"/>
  <c r="J279" i="26"/>
  <c r="I279" i="26"/>
  <c r="G279" i="26"/>
  <c r="M278" i="26"/>
  <c r="J278" i="26"/>
  <c r="I278" i="26"/>
  <c r="G278" i="26"/>
  <c r="M277" i="26"/>
  <c r="J277" i="26"/>
  <c r="I277" i="26"/>
  <c r="G277" i="26"/>
  <c r="M276" i="26"/>
  <c r="J276" i="26"/>
  <c r="I276" i="26"/>
  <c r="G276" i="26"/>
  <c r="L275" i="26"/>
  <c r="K275" i="26"/>
  <c r="H275" i="26"/>
  <c r="F275" i="26"/>
  <c r="E275" i="26"/>
  <c r="D275" i="26"/>
  <c r="K274" i="26"/>
  <c r="J274" i="26"/>
  <c r="I274" i="26"/>
  <c r="G274" i="26"/>
  <c r="M273" i="26"/>
  <c r="L273" i="26"/>
  <c r="R273" i="26" s="1"/>
  <c r="J273" i="26"/>
  <c r="I273" i="26"/>
  <c r="G273" i="26"/>
  <c r="K272" i="26"/>
  <c r="J272" i="26"/>
  <c r="I272" i="26"/>
  <c r="K271" i="26"/>
  <c r="J271" i="26"/>
  <c r="I271" i="26"/>
  <c r="H270" i="26"/>
  <c r="F270" i="26"/>
  <c r="E270" i="26"/>
  <c r="D270" i="26"/>
  <c r="K269" i="26"/>
  <c r="J269" i="26"/>
  <c r="I269" i="26"/>
  <c r="G269" i="26"/>
  <c r="K268" i="26"/>
  <c r="J268" i="26"/>
  <c r="I268" i="26"/>
  <c r="G268" i="26"/>
  <c r="K267" i="26"/>
  <c r="J267" i="26"/>
  <c r="I267" i="26"/>
  <c r="G267" i="26"/>
  <c r="K266" i="26"/>
  <c r="J266" i="26"/>
  <c r="I266" i="26"/>
  <c r="G266" i="26"/>
  <c r="H265" i="26"/>
  <c r="F265" i="26"/>
  <c r="E265" i="26"/>
  <c r="D265" i="26"/>
  <c r="K264" i="26"/>
  <c r="J264" i="26"/>
  <c r="I264" i="26"/>
  <c r="G264" i="26"/>
  <c r="K263" i="26"/>
  <c r="J263" i="26"/>
  <c r="I263" i="26"/>
  <c r="G263" i="26"/>
  <c r="K262" i="26"/>
  <c r="J262" i="26"/>
  <c r="I262" i="26"/>
  <c r="G262" i="26"/>
  <c r="K261" i="26"/>
  <c r="J261" i="26"/>
  <c r="I261" i="26"/>
  <c r="G261" i="26"/>
  <c r="H260" i="26"/>
  <c r="F260" i="26"/>
  <c r="E260" i="26"/>
  <c r="D260" i="26"/>
  <c r="M259" i="26"/>
  <c r="J259" i="26"/>
  <c r="I259" i="26"/>
  <c r="G259" i="26"/>
  <c r="M258" i="26"/>
  <c r="J258" i="26"/>
  <c r="I258" i="26"/>
  <c r="G258" i="26"/>
  <c r="M257" i="26"/>
  <c r="J257" i="26"/>
  <c r="I257" i="26"/>
  <c r="G257" i="26"/>
  <c r="M256" i="26"/>
  <c r="J256" i="26"/>
  <c r="I256" i="26"/>
  <c r="G256" i="26"/>
  <c r="L255" i="26"/>
  <c r="K255" i="26"/>
  <c r="H255" i="26"/>
  <c r="F255" i="26"/>
  <c r="E255" i="26"/>
  <c r="D255" i="26"/>
  <c r="H254" i="26"/>
  <c r="F254" i="26"/>
  <c r="E254" i="26"/>
  <c r="D254" i="26"/>
  <c r="H253" i="26"/>
  <c r="F253" i="26"/>
  <c r="E253" i="26"/>
  <c r="D253" i="26"/>
  <c r="K252" i="26"/>
  <c r="H252" i="26"/>
  <c r="F252" i="26"/>
  <c r="E252" i="26"/>
  <c r="D252" i="26"/>
  <c r="H251" i="26"/>
  <c r="F251" i="26"/>
  <c r="E251" i="26"/>
  <c r="D251" i="26"/>
  <c r="K249" i="26"/>
  <c r="J249" i="26"/>
  <c r="I249" i="26"/>
  <c r="G249" i="26"/>
  <c r="K248" i="26"/>
  <c r="J248" i="26"/>
  <c r="I248" i="26"/>
  <c r="G248" i="26"/>
  <c r="K247" i="26"/>
  <c r="J247" i="26"/>
  <c r="I247" i="26"/>
  <c r="G247" i="26"/>
  <c r="K246" i="26"/>
  <c r="J246" i="26"/>
  <c r="I246" i="26"/>
  <c r="G246" i="26"/>
  <c r="H245" i="26"/>
  <c r="F245" i="26"/>
  <c r="E245" i="26"/>
  <c r="D245" i="26"/>
  <c r="K239" i="26"/>
  <c r="J239" i="26"/>
  <c r="I239" i="26"/>
  <c r="G239" i="26"/>
  <c r="K238" i="26"/>
  <c r="J238" i="26"/>
  <c r="I238" i="26"/>
  <c r="G238" i="26"/>
  <c r="M237" i="26"/>
  <c r="L237" i="26"/>
  <c r="J237" i="26"/>
  <c r="I237" i="26"/>
  <c r="G237" i="26"/>
  <c r="K236" i="26"/>
  <c r="J236" i="26"/>
  <c r="I236" i="26"/>
  <c r="G236" i="26"/>
  <c r="H235" i="26"/>
  <c r="F235" i="26"/>
  <c r="E235" i="26"/>
  <c r="D235" i="26"/>
  <c r="H234" i="26"/>
  <c r="F234" i="26"/>
  <c r="E234" i="26"/>
  <c r="D234" i="26"/>
  <c r="H233" i="26"/>
  <c r="F233" i="26"/>
  <c r="E233" i="26"/>
  <c r="D233" i="26"/>
  <c r="H232" i="26"/>
  <c r="F232" i="26"/>
  <c r="E232" i="26"/>
  <c r="D232" i="26"/>
  <c r="H231" i="26"/>
  <c r="F231" i="26"/>
  <c r="E231" i="26"/>
  <c r="D231" i="26"/>
  <c r="H230" i="26"/>
  <c r="K224" i="26"/>
  <c r="J224" i="26"/>
  <c r="I224" i="26"/>
  <c r="G224" i="26"/>
  <c r="K223" i="26"/>
  <c r="J223" i="26"/>
  <c r="I223" i="26"/>
  <c r="G223" i="26"/>
  <c r="K222" i="26"/>
  <c r="J222" i="26"/>
  <c r="I222" i="26"/>
  <c r="G222" i="26"/>
  <c r="K221" i="26"/>
  <c r="J221" i="26"/>
  <c r="I221" i="26"/>
  <c r="G221" i="26"/>
  <c r="H220" i="26"/>
  <c r="F220" i="26"/>
  <c r="E220" i="26"/>
  <c r="D220" i="26"/>
  <c r="K219" i="26"/>
  <c r="J219" i="26"/>
  <c r="I219" i="26"/>
  <c r="G219" i="26"/>
  <c r="K218" i="26"/>
  <c r="J218" i="26"/>
  <c r="I218" i="26"/>
  <c r="G218" i="26"/>
  <c r="K217" i="26"/>
  <c r="J217" i="26"/>
  <c r="I217" i="26"/>
  <c r="G217" i="26"/>
  <c r="K216" i="26"/>
  <c r="J216" i="26"/>
  <c r="I216" i="26"/>
  <c r="G216" i="26"/>
  <c r="H215" i="26"/>
  <c r="F215" i="26"/>
  <c r="E215" i="26"/>
  <c r="D215" i="26"/>
  <c r="K214" i="26"/>
  <c r="J214" i="26"/>
  <c r="I214" i="26"/>
  <c r="G214" i="26"/>
  <c r="K213" i="26"/>
  <c r="J213" i="26"/>
  <c r="I213" i="26"/>
  <c r="G213" i="26"/>
  <c r="K212" i="26"/>
  <c r="J212" i="26"/>
  <c r="I212" i="26"/>
  <c r="G212" i="26"/>
  <c r="K211" i="26"/>
  <c r="J211" i="26"/>
  <c r="I211" i="26"/>
  <c r="G211" i="26"/>
  <c r="H210" i="26"/>
  <c r="F210" i="26"/>
  <c r="E210" i="26"/>
  <c r="D210" i="26"/>
  <c r="K209" i="26"/>
  <c r="J209" i="26"/>
  <c r="I209" i="26"/>
  <c r="G209" i="26"/>
  <c r="K208" i="26"/>
  <c r="J208" i="26"/>
  <c r="I208" i="26"/>
  <c r="G208" i="26"/>
  <c r="K207" i="26"/>
  <c r="K206" i="26"/>
  <c r="J206" i="26"/>
  <c r="I206" i="26"/>
  <c r="G206" i="26"/>
  <c r="H205" i="26"/>
  <c r="F205" i="26"/>
  <c r="E205" i="26"/>
  <c r="D205" i="26"/>
  <c r="K204" i="26"/>
  <c r="J204" i="26"/>
  <c r="I204" i="26"/>
  <c r="G204" i="26"/>
  <c r="K203" i="26"/>
  <c r="J203" i="26"/>
  <c r="I203" i="26"/>
  <c r="G203" i="26"/>
  <c r="K202" i="26"/>
  <c r="K201" i="26"/>
  <c r="J201" i="26"/>
  <c r="I201" i="26"/>
  <c r="G201" i="26"/>
  <c r="H200" i="26"/>
  <c r="F200" i="26"/>
  <c r="E200" i="26"/>
  <c r="D200" i="26"/>
  <c r="K199" i="26"/>
  <c r="J199" i="26"/>
  <c r="I199" i="26"/>
  <c r="G199" i="26"/>
  <c r="K198" i="26"/>
  <c r="J198" i="26"/>
  <c r="I198" i="26"/>
  <c r="G198" i="26"/>
  <c r="K197" i="26"/>
  <c r="K196" i="26"/>
  <c r="J196" i="26"/>
  <c r="I196" i="26"/>
  <c r="G196" i="26"/>
  <c r="H195" i="26"/>
  <c r="F195" i="26"/>
  <c r="E195" i="26"/>
  <c r="D195" i="26"/>
  <c r="K194" i="26"/>
  <c r="J194" i="26"/>
  <c r="I194" i="26"/>
  <c r="G194" i="26"/>
  <c r="K193" i="26"/>
  <c r="J193" i="26"/>
  <c r="I193" i="26"/>
  <c r="G193" i="26"/>
  <c r="K192" i="26"/>
  <c r="K191" i="26"/>
  <c r="J191" i="26"/>
  <c r="I191" i="26"/>
  <c r="G191" i="26"/>
  <c r="H190" i="26"/>
  <c r="F190" i="26"/>
  <c r="E190" i="26"/>
  <c r="D190" i="26"/>
  <c r="K189" i="26"/>
  <c r="J189" i="26"/>
  <c r="I189" i="26"/>
  <c r="G189" i="26"/>
  <c r="K188" i="26"/>
  <c r="J188" i="26"/>
  <c r="I188" i="26"/>
  <c r="G188" i="26"/>
  <c r="K187" i="26"/>
  <c r="R187" i="26" s="1"/>
  <c r="K186" i="26"/>
  <c r="J186" i="26"/>
  <c r="I186" i="26"/>
  <c r="G186" i="26"/>
  <c r="H185" i="26"/>
  <c r="F185" i="26"/>
  <c r="E185" i="26"/>
  <c r="D185" i="26"/>
  <c r="K184" i="26"/>
  <c r="J184" i="26"/>
  <c r="I184" i="26"/>
  <c r="G184" i="26"/>
  <c r="K183" i="26"/>
  <c r="J183" i="26"/>
  <c r="I183" i="26"/>
  <c r="G183" i="26"/>
  <c r="K182" i="26"/>
  <c r="J182" i="26"/>
  <c r="I182" i="26"/>
  <c r="G182" i="26"/>
  <c r="K181" i="26"/>
  <c r="J181" i="26"/>
  <c r="I181" i="26"/>
  <c r="G181" i="26"/>
  <c r="H180" i="26"/>
  <c r="F180" i="26"/>
  <c r="E180" i="26"/>
  <c r="D180" i="26"/>
  <c r="H179" i="26"/>
  <c r="H159" i="26" s="1"/>
  <c r="F179" i="26"/>
  <c r="F159" i="26" s="1"/>
  <c r="E179" i="26"/>
  <c r="D179" i="26"/>
  <c r="D159" i="26" s="1"/>
  <c r="H178" i="26"/>
  <c r="H158" i="26" s="1"/>
  <c r="F178" i="26"/>
  <c r="F158" i="26" s="1"/>
  <c r="E178" i="26"/>
  <c r="D178" i="26"/>
  <c r="D158" i="26" s="1"/>
  <c r="H177" i="26"/>
  <c r="F177" i="26"/>
  <c r="F157" i="26" s="1"/>
  <c r="E177" i="26"/>
  <c r="D177" i="26"/>
  <c r="H176" i="26"/>
  <c r="H156" i="26" s="1"/>
  <c r="F176" i="26"/>
  <c r="E176" i="26"/>
  <c r="E156" i="26" s="1"/>
  <c r="D176" i="26"/>
  <c r="K174" i="26"/>
  <c r="J174" i="26"/>
  <c r="I174" i="26"/>
  <c r="G174" i="26"/>
  <c r="K173" i="26"/>
  <c r="J173" i="26"/>
  <c r="I173" i="26"/>
  <c r="G173" i="26"/>
  <c r="K172" i="26"/>
  <c r="J172" i="26"/>
  <c r="I172" i="26"/>
  <c r="G172" i="26"/>
  <c r="K171" i="26"/>
  <c r="J171" i="26"/>
  <c r="I171" i="26"/>
  <c r="G171" i="26"/>
  <c r="K170" i="26"/>
  <c r="H170" i="26"/>
  <c r="F170" i="26"/>
  <c r="E170" i="26"/>
  <c r="D170" i="26"/>
  <c r="K169" i="26"/>
  <c r="J169" i="26"/>
  <c r="I169" i="26"/>
  <c r="G169" i="26"/>
  <c r="K168" i="26"/>
  <c r="J168" i="26"/>
  <c r="I168" i="26"/>
  <c r="G168" i="26"/>
  <c r="K167" i="26"/>
  <c r="J167" i="26"/>
  <c r="I167" i="26"/>
  <c r="G167" i="26"/>
  <c r="K166" i="26"/>
  <c r="J166" i="26"/>
  <c r="I166" i="26"/>
  <c r="G166" i="26"/>
  <c r="K165" i="26"/>
  <c r="H165" i="26"/>
  <c r="F165" i="26"/>
  <c r="E165" i="26"/>
  <c r="D165" i="26"/>
  <c r="K164" i="26"/>
  <c r="J164" i="26"/>
  <c r="I164" i="26"/>
  <c r="G164" i="26"/>
  <c r="M163" i="26"/>
  <c r="L163" i="26"/>
  <c r="R163" i="26" s="1"/>
  <c r="J163" i="26"/>
  <c r="I163" i="26"/>
  <c r="G163" i="26"/>
  <c r="M162" i="26"/>
  <c r="L162" i="26"/>
  <c r="R162" i="26" s="1"/>
  <c r="J162" i="26"/>
  <c r="I162" i="26"/>
  <c r="G162" i="26"/>
  <c r="K161" i="26"/>
  <c r="J161" i="26"/>
  <c r="I161" i="26"/>
  <c r="G161" i="26"/>
  <c r="K160" i="26"/>
  <c r="H160" i="26"/>
  <c r="F160" i="26"/>
  <c r="E160" i="26"/>
  <c r="D160" i="26"/>
  <c r="D157" i="26"/>
  <c r="M154" i="26"/>
  <c r="J154" i="26"/>
  <c r="I154" i="26"/>
  <c r="G154" i="26"/>
  <c r="M153" i="26"/>
  <c r="J153" i="26"/>
  <c r="I153" i="26"/>
  <c r="G153" i="26"/>
  <c r="M152" i="26"/>
  <c r="J152" i="26"/>
  <c r="I152" i="26"/>
  <c r="G152" i="26"/>
  <c r="M151" i="26"/>
  <c r="J151" i="26"/>
  <c r="I151" i="26"/>
  <c r="G151" i="26"/>
  <c r="L150" i="26"/>
  <c r="K150" i="26"/>
  <c r="H150" i="26"/>
  <c r="F150" i="26"/>
  <c r="E150" i="26"/>
  <c r="D150" i="26"/>
  <c r="K149" i="26"/>
  <c r="F149" i="26"/>
  <c r="J149" i="26" s="1"/>
  <c r="E149" i="26"/>
  <c r="R149" i="26" s="1"/>
  <c r="D149" i="26"/>
  <c r="K148" i="26"/>
  <c r="H145" i="26"/>
  <c r="E148" i="26"/>
  <c r="R148" i="26" s="1"/>
  <c r="D148" i="26"/>
  <c r="F147" i="26"/>
  <c r="J147" i="26" s="1"/>
  <c r="E147" i="26"/>
  <c r="D147" i="26"/>
  <c r="K146" i="26"/>
  <c r="F146" i="26"/>
  <c r="J146" i="26" s="1"/>
  <c r="E146" i="26"/>
  <c r="D146" i="26"/>
  <c r="L145" i="26"/>
  <c r="M144" i="26"/>
  <c r="J144" i="26"/>
  <c r="I144" i="26"/>
  <c r="G144" i="26"/>
  <c r="M143" i="26"/>
  <c r="J143" i="26"/>
  <c r="I143" i="26"/>
  <c r="G143" i="26"/>
  <c r="M142" i="26"/>
  <c r="J142" i="26"/>
  <c r="I142" i="26"/>
  <c r="G142" i="26"/>
  <c r="M141" i="26"/>
  <c r="J141" i="26"/>
  <c r="I141" i="26"/>
  <c r="G141" i="26"/>
  <c r="L140" i="26"/>
  <c r="K140" i="26"/>
  <c r="H140" i="26"/>
  <c r="F140" i="26"/>
  <c r="E140" i="26"/>
  <c r="D140" i="26"/>
  <c r="M139" i="26"/>
  <c r="J139" i="26"/>
  <c r="I139" i="26"/>
  <c r="G139" i="26"/>
  <c r="M138" i="26"/>
  <c r="J138" i="26"/>
  <c r="I138" i="26"/>
  <c r="G138" i="26"/>
  <c r="M137" i="26"/>
  <c r="J137" i="26"/>
  <c r="I137" i="26"/>
  <c r="G137" i="26"/>
  <c r="M136" i="26"/>
  <c r="J136" i="26"/>
  <c r="I136" i="26"/>
  <c r="G136" i="26"/>
  <c r="L135" i="26"/>
  <c r="K135" i="26"/>
  <c r="F135" i="26"/>
  <c r="J135" i="26" s="1"/>
  <c r="E135" i="26"/>
  <c r="D135" i="26"/>
  <c r="M134" i="26"/>
  <c r="J134" i="26"/>
  <c r="I134" i="26"/>
  <c r="G134" i="26"/>
  <c r="M133" i="26"/>
  <c r="J133" i="26"/>
  <c r="I133" i="26"/>
  <c r="G133" i="26"/>
  <c r="M132" i="26"/>
  <c r="J132" i="26"/>
  <c r="I132" i="26"/>
  <c r="G132" i="26"/>
  <c r="M131" i="26"/>
  <c r="J131" i="26"/>
  <c r="I131" i="26"/>
  <c r="G131" i="26"/>
  <c r="L130" i="26"/>
  <c r="K130" i="26"/>
  <c r="H130" i="26"/>
  <c r="F130" i="26"/>
  <c r="E130" i="26"/>
  <c r="D130" i="26"/>
  <c r="M129" i="26"/>
  <c r="J129" i="26"/>
  <c r="I129" i="26"/>
  <c r="G129" i="26"/>
  <c r="M128" i="26"/>
  <c r="J128" i="26"/>
  <c r="I128" i="26"/>
  <c r="G128" i="26"/>
  <c r="M127" i="26"/>
  <c r="J127" i="26"/>
  <c r="I127" i="26"/>
  <c r="G127" i="26"/>
  <c r="M126" i="26"/>
  <c r="J126" i="26"/>
  <c r="I126" i="26"/>
  <c r="G126" i="26"/>
  <c r="L125" i="26"/>
  <c r="K125" i="26"/>
  <c r="F125" i="26"/>
  <c r="J125" i="26" s="1"/>
  <c r="E125" i="26"/>
  <c r="D125" i="26"/>
  <c r="M124" i="26"/>
  <c r="J124" i="26"/>
  <c r="I124" i="26"/>
  <c r="G124" i="26"/>
  <c r="M123" i="26"/>
  <c r="J123" i="26"/>
  <c r="I123" i="26"/>
  <c r="G123" i="26"/>
  <c r="M122" i="26"/>
  <c r="J122" i="26"/>
  <c r="I122" i="26"/>
  <c r="G122" i="26"/>
  <c r="M121" i="26"/>
  <c r="J121" i="26"/>
  <c r="I121" i="26"/>
  <c r="G121" i="26"/>
  <c r="L120" i="26"/>
  <c r="K120" i="26"/>
  <c r="H120" i="26"/>
  <c r="F120" i="26"/>
  <c r="E120" i="26"/>
  <c r="D120" i="26"/>
  <c r="M119" i="26"/>
  <c r="J119" i="26"/>
  <c r="I119" i="26"/>
  <c r="G119" i="26"/>
  <c r="M118" i="26"/>
  <c r="J118" i="26"/>
  <c r="I118" i="26"/>
  <c r="G118" i="26"/>
  <c r="M117" i="26"/>
  <c r="J117" i="26"/>
  <c r="I117" i="26"/>
  <c r="G117" i="26"/>
  <c r="M116" i="26"/>
  <c r="J116" i="26"/>
  <c r="I116" i="26"/>
  <c r="G116" i="26"/>
  <c r="L115" i="26"/>
  <c r="K115" i="26"/>
  <c r="H115" i="26"/>
  <c r="F115" i="26"/>
  <c r="E115" i="26"/>
  <c r="D115" i="26"/>
  <c r="M114" i="26"/>
  <c r="J114" i="26"/>
  <c r="I114" i="26"/>
  <c r="G114" i="26"/>
  <c r="M113" i="26"/>
  <c r="J113" i="26"/>
  <c r="I113" i="26"/>
  <c r="G113" i="26"/>
  <c r="M112" i="26"/>
  <c r="J112" i="26"/>
  <c r="I112" i="26"/>
  <c r="G112" i="26"/>
  <c r="M111" i="26"/>
  <c r="J111" i="26"/>
  <c r="I111" i="26"/>
  <c r="G111" i="26"/>
  <c r="L110" i="26"/>
  <c r="K110" i="26"/>
  <c r="H110" i="26"/>
  <c r="F110" i="26"/>
  <c r="E110" i="26"/>
  <c r="D110" i="26"/>
  <c r="L109" i="26"/>
  <c r="L99" i="26" s="1"/>
  <c r="K109" i="26"/>
  <c r="H109" i="26"/>
  <c r="F109" i="26"/>
  <c r="E109" i="26"/>
  <c r="D109" i="26"/>
  <c r="D99" i="26" s="1"/>
  <c r="L108" i="26"/>
  <c r="L98" i="26" s="1"/>
  <c r="K108" i="26"/>
  <c r="H108" i="26"/>
  <c r="F108" i="26"/>
  <c r="E108" i="26"/>
  <c r="D108" i="26"/>
  <c r="D98" i="26" s="1"/>
  <c r="L107" i="26"/>
  <c r="L97" i="26" s="1"/>
  <c r="K107" i="26"/>
  <c r="H107" i="26"/>
  <c r="F107" i="26"/>
  <c r="E107" i="26"/>
  <c r="D107" i="26"/>
  <c r="D97" i="26" s="1"/>
  <c r="L106" i="26"/>
  <c r="L96" i="26" s="1"/>
  <c r="K106" i="26"/>
  <c r="H106" i="26"/>
  <c r="F106" i="26"/>
  <c r="E106" i="26"/>
  <c r="D106" i="26"/>
  <c r="D105" i="26" s="1"/>
  <c r="M104" i="26"/>
  <c r="J104" i="26"/>
  <c r="I104" i="26"/>
  <c r="G104" i="26"/>
  <c r="M103" i="26"/>
  <c r="J103" i="26"/>
  <c r="I103" i="26"/>
  <c r="G103" i="26"/>
  <c r="M102" i="26"/>
  <c r="J102" i="26"/>
  <c r="I102" i="26"/>
  <c r="G102" i="26"/>
  <c r="M101" i="26"/>
  <c r="J101" i="26"/>
  <c r="I101" i="26"/>
  <c r="G101" i="26"/>
  <c r="L100" i="26"/>
  <c r="K100" i="26"/>
  <c r="H100" i="26"/>
  <c r="F100" i="26"/>
  <c r="E100" i="26"/>
  <c r="D100" i="26"/>
  <c r="M94" i="26"/>
  <c r="J94" i="26"/>
  <c r="I94" i="26"/>
  <c r="G94" i="26"/>
  <c r="M93" i="26"/>
  <c r="J93" i="26"/>
  <c r="I93" i="26"/>
  <c r="G93" i="26"/>
  <c r="M92" i="26"/>
  <c r="J92" i="26"/>
  <c r="I92" i="26"/>
  <c r="G92" i="26"/>
  <c r="M91" i="26"/>
  <c r="J91" i="26"/>
  <c r="I91" i="26"/>
  <c r="G91" i="26"/>
  <c r="K90" i="26"/>
  <c r="H90" i="26"/>
  <c r="F90" i="26"/>
  <c r="E90" i="26"/>
  <c r="D90" i="26"/>
  <c r="M89" i="26"/>
  <c r="J89" i="26"/>
  <c r="I89" i="26"/>
  <c r="G89" i="26"/>
  <c r="M88" i="26"/>
  <c r="J88" i="26"/>
  <c r="I88" i="26"/>
  <c r="G88" i="26"/>
  <c r="M87" i="26"/>
  <c r="J87" i="26"/>
  <c r="I87" i="26"/>
  <c r="G87" i="26"/>
  <c r="M86" i="26"/>
  <c r="J86" i="26"/>
  <c r="I86" i="26"/>
  <c r="G86" i="26"/>
  <c r="K85" i="26"/>
  <c r="F85" i="26"/>
  <c r="J85" i="26" s="1"/>
  <c r="E85" i="26"/>
  <c r="D85" i="26"/>
  <c r="M84" i="26"/>
  <c r="J84" i="26"/>
  <c r="I84" i="26"/>
  <c r="G84" i="26"/>
  <c r="M83" i="26"/>
  <c r="J83" i="26"/>
  <c r="I83" i="26"/>
  <c r="G83" i="26"/>
  <c r="M82" i="26"/>
  <c r="J82" i="26"/>
  <c r="I82" i="26"/>
  <c r="G82" i="26"/>
  <c r="M81" i="26"/>
  <c r="J81" i="26"/>
  <c r="I81" i="26"/>
  <c r="G81" i="26"/>
  <c r="K80" i="26"/>
  <c r="F80" i="26"/>
  <c r="J80" i="26" s="1"/>
  <c r="E80" i="26"/>
  <c r="D80" i="26"/>
  <c r="M79" i="26"/>
  <c r="J79" i="26"/>
  <c r="I79" i="26"/>
  <c r="G79" i="26"/>
  <c r="M78" i="26"/>
  <c r="J78" i="26"/>
  <c r="I78" i="26"/>
  <c r="G78" i="26"/>
  <c r="M77" i="26"/>
  <c r="J77" i="26"/>
  <c r="I77" i="26"/>
  <c r="G77" i="26"/>
  <c r="M76" i="26"/>
  <c r="J76" i="26"/>
  <c r="I76" i="26"/>
  <c r="G76" i="26"/>
  <c r="L75" i="26"/>
  <c r="K75" i="26"/>
  <c r="F75" i="26"/>
  <c r="J75" i="26" s="1"/>
  <c r="E75" i="26"/>
  <c r="D75" i="26"/>
  <c r="M74" i="26"/>
  <c r="J74" i="26"/>
  <c r="I74" i="26"/>
  <c r="G74" i="26"/>
  <c r="M73" i="26"/>
  <c r="J73" i="26"/>
  <c r="I73" i="26"/>
  <c r="G73" i="26"/>
  <c r="M72" i="26"/>
  <c r="J72" i="26"/>
  <c r="I72" i="26"/>
  <c r="G72" i="26"/>
  <c r="M71" i="26"/>
  <c r="J71" i="26"/>
  <c r="I71" i="26"/>
  <c r="G71" i="26"/>
  <c r="L70" i="26"/>
  <c r="K70" i="26"/>
  <c r="H70" i="26"/>
  <c r="F70" i="26"/>
  <c r="E70" i="26"/>
  <c r="D70" i="26"/>
  <c r="M69" i="26"/>
  <c r="J69" i="26"/>
  <c r="I69" i="26"/>
  <c r="G69" i="26"/>
  <c r="M68" i="26"/>
  <c r="J68" i="26"/>
  <c r="I68" i="26"/>
  <c r="G68" i="26"/>
  <c r="M67" i="26"/>
  <c r="J67" i="26"/>
  <c r="I67" i="26"/>
  <c r="G67" i="26"/>
  <c r="M66" i="26"/>
  <c r="J66" i="26"/>
  <c r="I66" i="26"/>
  <c r="G66" i="26"/>
  <c r="L65" i="26"/>
  <c r="K65" i="26"/>
  <c r="H65" i="26"/>
  <c r="F65" i="26"/>
  <c r="E65" i="26"/>
  <c r="D65" i="26"/>
  <c r="M64" i="26"/>
  <c r="J64" i="26"/>
  <c r="I64" i="26"/>
  <c r="G64" i="26"/>
  <c r="M63" i="26"/>
  <c r="J63" i="26"/>
  <c r="I63" i="26"/>
  <c r="G63" i="26"/>
  <c r="M62" i="26"/>
  <c r="J62" i="26"/>
  <c r="I62" i="26"/>
  <c r="G62" i="26"/>
  <c r="M61" i="26"/>
  <c r="J61" i="26"/>
  <c r="I61" i="26"/>
  <c r="G61" i="26"/>
  <c r="L60" i="26"/>
  <c r="K60" i="26"/>
  <c r="H60" i="26"/>
  <c r="F60" i="26"/>
  <c r="E60" i="26"/>
  <c r="D60" i="26"/>
  <c r="M59" i="26"/>
  <c r="J59" i="26"/>
  <c r="I59" i="26"/>
  <c r="M58" i="26"/>
  <c r="J58" i="26"/>
  <c r="I58" i="26"/>
  <c r="M57" i="26"/>
  <c r="J57" i="26"/>
  <c r="I57" i="26"/>
  <c r="M56" i="26"/>
  <c r="J56" i="26"/>
  <c r="I56" i="26"/>
  <c r="L55" i="26"/>
  <c r="K55" i="26"/>
  <c r="H55" i="26"/>
  <c r="F55" i="26"/>
  <c r="E55" i="26"/>
  <c r="D55" i="26"/>
  <c r="M54" i="26"/>
  <c r="J54" i="26"/>
  <c r="I54" i="26"/>
  <c r="G54" i="26"/>
  <c r="M53" i="26"/>
  <c r="J53" i="26"/>
  <c r="I53" i="26"/>
  <c r="G53" i="26"/>
  <c r="M52" i="26"/>
  <c r="J52" i="26"/>
  <c r="I52" i="26"/>
  <c r="G52" i="26"/>
  <c r="M51" i="26"/>
  <c r="J51" i="26"/>
  <c r="I51" i="26"/>
  <c r="G51" i="26"/>
  <c r="L50" i="26"/>
  <c r="K50" i="26"/>
  <c r="H50" i="26"/>
  <c r="F50" i="26"/>
  <c r="E50" i="26"/>
  <c r="D50" i="26"/>
  <c r="M49" i="26"/>
  <c r="J49" i="26"/>
  <c r="I49" i="26"/>
  <c r="M48" i="26"/>
  <c r="J48" i="26"/>
  <c r="I48" i="26"/>
  <c r="M47" i="26"/>
  <c r="J47" i="26"/>
  <c r="I47" i="26"/>
  <c r="M46" i="26"/>
  <c r="J46" i="26"/>
  <c r="I46" i="26"/>
  <c r="L45" i="26"/>
  <c r="K45" i="26"/>
  <c r="H45" i="26"/>
  <c r="F45" i="26"/>
  <c r="E45" i="26"/>
  <c r="D45" i="26"/>
  <c r="M44" i="26"/>
  <c r="J44" i="26"/>
  <c r="I44" i="26"/>
  <c r="M43" i="26"/>
  <c r="J43" i="26"/>
  <c r="I43" i="26"/>
  <c r="M42" i="26"/>
  <c r="J42" i="26"/>
  <c r="I42" i="26"/>
  <c r="G42" i="26"/>
  <c r="M41" i="26"/>
  <c r="J41" i="26"/>
  <c r="I41" i="26"/>
  <c r="K40" i="26"/>
  <c r="H40" i="26"/>
  <c r="F40" i="26"/>
  <c r="E40" i="26"/>
  <c r="D40" i="26"/>
  <c r="M39" i="26"/>
  <c r="J39" i="26"/>
  <c r="I39" i="26"/>
  <c r="M38" i="26"/>
  <c r="J38" i="26"/>
  <c r="I38" i="26"/>
  <c r="G38" i="26"/>
  <c r="M37" i="26"/>
  <c r="J37" i="26"/>
  <c r="I37" i="26"/>
  <c r="M36" i="26"/>
  <c r="J36" i="26"/>
  <c r="I36" i="26"/>
  <c r="L35" i="26"/>
  <c r="K35" i="26"/>
  <c r="H35" i="26"/>
  <c r="F35" i="26"/>
  <c r="E35" i="26"/>
  <c r="D35" i="26"/>
  <c r="M34" i="26"/>
  <c r="J34" i="26"/>
  <c r="I34" i="26"/>
  <c r="M33" i="26"/>
  <c r="J33" i="26"/>
  <c r="I33" i="26"/>
  <c r="G33" i="26"/>
  <c r="M32" i="26"/>
  <c r="J32" i="26"/>
  <c r="I32" i="26"/>
  <c r="M31" i="26"/>
  <c r="J31" i="26"/>
  <c r="I31" i="26"/>
  <c r="L30" i="26"/>
  <c r="K30" i="26"/>
  <c r="H30" i="26"/>
  <c r="F30" i="26"/>
  <c r="E30" i="26"/>
  <c r="D30" i="26"/>
  <c r="L29" i="26"/>
  <c r="H29" i="26"/>
  <c r="F29" i="26"/>
  <c r="E29" i="26"/>
  <c r="D29" i="26"/>
  <c r="L28" i="26"/>
  <c r="H28" i="26"/>
  <c r="F28" i="26"/>
  <c r="E28" i="26"/>
  <c r="D28" i="26"/>
  <c r="L27" i="26"/>
  <c r="H27" i="26"/>
  <c r="F27" i="26"/>
  <c r="E27" i="26"/>
  <c r="D27" i="26"/>
  <c r="L26" i="26"/>
  <c r="K26" i="26"/>
  <c r="K25" i="26" s="1"/>
  <c r="H26" i="26"/>
  <c r="F26" i="26"/>
  <c r="E26" i="26"/>
  <c r="D26" i="26"/>
  <c r="D25" i="26" l="1"/>
  <c r="F25" i="26"/>
  <c r="L25" i="26"/>
  <c r="H25" i="26"/>
  <c r="R30" i="26"/>
  <c r="R40" i="26"/>
  <c r="R50" i="26"/>
  <c r="R65" i="26"/>
  <c r="R75" i="26"/>
  <c r="R100" i="26"/>
  <c r="R110" i="26"/>
  <c r="R115" i="26"/>
  <c r="R120" i="26"/>
  <c r="R140" i="26"/>
  <c r="R305" i="26"/>
  <c r="R380" i="26"/>
  <c r="R385" i="26"/>
  <c r="R420" i="26"/>
  <c r="R542" i="26"/>
  <c r="R546" i="26"/>
  <c r="R551" i="26"/>
  <c r="R556" i="26"/>
  <c r="R561" i="26"/>
  <c r="R566" i="26"/>
  <c r="R571" i="26"/>
  <c r="R611" i="26"/>
  <c r="R638" i="26"/>
  <c r="R731" i="26"/>
  <c r="R830" i="26"/>
  <c r="R842" i="26"/>
  <c r="R844" i="26"/>
  <c r="R851" i="26"/>
  <c r="R29" i="26"/>
  <c r="I2761" i="26"/>
  <c r="I26" i="26"/>
  <c r="R26" i="26"/>
  <c r="I28" i="26"/>
  <c r="R28" i="26"/>
  <c r="I55" i="26"/>
  <c r="R55" i="26"/>
  <c r="I60" i="26"/>
  <c r="R60" i="26"/>
  <c r="I70" i="26"/>
  <c r="R70" i="26"/>
  <c r="I160" i="26"/>
  <c r="M169" i="26"/>
  <c r="I176" i="26"/>
  <c r="M181" i="26"/>
  <c r="K185" i="26"/>
  <c r="M185" i="26" s="1"/>
  <c r="K195" i="26"/>
  <c r="M202" i="26"/>
  <c r="R202" i="26"/>
  <c r="M203" i="26"/>
  <c r="K233" i="26"/>
  <c r="M233" i="26" s="1"/>
  <c r="K234" i="26"/>
  <c r="I253" i="26"/>
  <c r="I254" i="26"/>
  <c r="I255" i="26"/>
  <c r="R255" i="26"/>
  <c r="M261" i="26"/>
  <c r="M262" i="26"/>
  <c r="M263" i="26"/>
  <c r="M264" i="26"/>
  <c r="M266" i="26"/>
  <c r="M267" i="26"/>
  <c r="I270" i="26"/>
  <c r="M272" i="26"/>
  <c r="M286" i="26"/>
  <c r="M287" i="26"/>
  <c r="M288" i="26"/>
  <c r="M289" i="26"/>
  <c r="M292" i="26"/>
  <c r="K300" i="26"/>
  <c r="M321" i="26"/>
  <c r="M322" i="26"/>
  <c r="K325" i="26"/>
  <c r="M367" i="26"/>
  <c r="R35" i="26"/>
  <c r="I80" i="26"/>
  <c r="R80" i="26"/>
  <c r="I85" i="26"/>
  <c r="R85" i="26"/>
  <c r="R90" i="26"/>
  <c r="I130" i="26"/>
  <c r="R130" i="26"/>
  <c r="R135" i="26"/>
  <c r="I146" i="26"/>
  <c r="R146" i="26"/>
  <c r="I147" i="26"/>
  <c r="R147" i="26"/>
  <c r="I150" i="26"/>
  <c r="R150" i="26"/>
  <c r="M161" i="26"/>
  <c r="M164" i="26"/>
  <c r="I165" i="26"/>
  <c r="M171" i="26"/>
  <c r="M172" i="26"/>
  <c r="M173" i="26"/>
  <c r="M174" i="26"/>
  <c r="M188" i="26"/>
  <c r="M189" i="26"/>
  <c r="K190" i="26"/>
  <c r="M191" i="26"/>
  <c r="M197" i="26"/>
  <c r="R197" i="26"/>
  <c r="M198" i="26"/>
  <c r="M199" i="26"/>
  <c r="K200" i="26"/>
  <c r="M201" i="26"/>
  <c r="M207" i="26"/>
  <c r="R207" i="26"/>
  <c r="M208" i="26"/>
  <c r="M209" i="26"/>
  <c r="M211" i="26"/>
  <c r="M213" i="26"/>
  <c r="M214" i="26"/>
  <c r="M216" i="26"/>
  <c r="M218" i="26"/>
  <c r="M219" i="26"/>
  <c r="M221" i="26"/>
  <c r="M223" i="26"/>
  <c r="M224" i="26"/>
  <c r="M238" i="26"/>
  <c r="M239" i="26"/>
  <c r="K245" i="26"/>
  <c r="M245" i="26" s="1"/>
  <c r="M246" i="26"/>
  <c r="M247" i="26"/>
  <c r="M248" i="26"/>
  <c r="M249" i="26"/>
  <c r="I251" i="26"/>
  <c r="I252" i="26"/>
  <c r="M271" i="26"/>
  <c r="M274" i="26"/>
  <c r="R275" i="26"/>
  <c r="K285" i="26"/>
  <c r="M294" i="26"/>
  <c r="I295" i="26"/>
  <c r="M316" i="26"/>
  <c r="M317" i="26"/>
  <c r="M318" i="26"/>
  <c r="M319" i="26"/>
  <c r="K320" i="26"/>
  <c r="M326" i="26"/>
  <c r="M327" i="26"/>
  <c r="M328" i="26"/>
  <c r="M329" i="26"/>
  <c r="K330" i="26"/>
  <c r="M331" i="26"/>
  <c r="M332" i="26"/>
  <c r="M333" i="26"/>
  <c r="M334" i="26"/>
  <c r="K335" i="26"/>
  <c r="M336" i="26"/>
  <c r="M337" i="26"/>
  <c r="M338" i="26"/>
  <c r="M339" i="26"/>
  <c r="R340" i="26"/>
  <c r="R345" i="26"/>
  <c r="R350" i="26"/>
  <c r="K360" i="26"/>
  <c r="K392" i="26"/>
  <c r="M392" i="26" s="1"/>
  <c r="K394" i="26"/>
  <c r="M394" i="26" s="1"/>
  <c r="L401" i="26"/>
  <c r="R401" i="26" s="1"/>
  <c r="L402" i="26"/>
  <c r="R402" i="26" s="1"/>
  <c r="L404" i="26"/>
  <c r="R404" i="26" s="1"/>
  <c r="K406" i="26"/>
  <c r="M406" i="26" s="1"/>
  <c r="K408" i="26"/>
  <c r="M408" i="26" s="1"/>
  <c r="L426" i="26"/>
  <c r="R426" i="26" s="1"/>
  <c r="L427" i="26"/>
  <c r="R427" i="26" s="1"/>
  <c r="L428" i="26"/>
  <c r="R428" i="26" s="1"/>
  <c r="L429" i="26"/>
  <c r="R429" i="26" s="1"/>
  <c r="L432" i="26"/>
  <c r="R432" i="26" s="1"/>
  <c r="K526" i="26"/>
  <c r="M526" i="26" s="1"/>
  <c r="M527" i="26"/>
  <c r="M528" i="26"/>
  <c r="M529" i="26"/>
  <c r="M530" i="26"/>
  <c r="M540" i="26"/>
  <c r="R545" i="26"/>
  <c r="L587" i="26"/>
  <c r="R587" i="26" s="1"/>
  <c r="M588" i="26"/>
  <c r="M590" i="26"/>
  <c r="K591" i="26"/>
  <c r="M592" i="26"/>
  <c r="M593" i="26"/>
  <c r="M595" i="26"/>
  <c r="E578" i="26"/>
  <c r="I599" i="26"/>
  <c r="E580" i="26"/>
  <c r="R600" i="26"/>
  <c r="M603" i="26"/>
  <c r="R603" i="26"/>
  <c r="M604" i="26"/>
  <c r="R604" i="26"/>
  <c r="I617" i="26"/>
  <c r="I618" i="26"/>
  <c r="M635" i="26"/>
  <c r="M654" i="26"/>
  <c r="M655" i="26"/>
  <c r="M657" i="26"/>
  <c r="K661" i="26"/>
  <c r="M662" i="26"/>
  <c r="M663" i="26"/>
  <c r="M664" i="26"/>
  <c r="M665" i="26"/>
  <c r="M667" i="26"/>
  <c r="M668" i="26"/>
  <c r="M680" i="26"/>
  <c r="M682" i="26"/>
  <c r="M685" i="26"/>
  <c r="K686" i="26"/>
  <c r="M687" i="26"/>
  <c r="M688" i="26"/>
  <c r="M689" i="26"/>
  <c r="K701" i="26"/>
  <c r="M702" i="26"/>
  <c r="M703" i="26"/>
  <c r="M704" i="26"/>
  <c r="M705" i="26"/>
  <c r="R706" i="26"/>
  <c r="K711" i="26"/>
  <c r="M712" i="26"/>
  <c r="M713" i="26"/>
  <c r="M714" i="26"/>
  <c r="M715" i="26"/>
  <c r="M717" i="26"/>
  <c r="M718" i="26"/>
  <c r="R718" i="26"/>
  <c r="M719" i="26"/>
  <c r="M720" i="26"/>
  <c r="I722" i="26"/>
  <c r="I723" i="26"/>
  <c r="M727" i="26"/>
  <c r="M728" i="26"/>
  <c r="M740" i="26"/>
  <c r="K741" i="26"/>
  <c r="M742" i="26"/>
  <c r="M743" i="26"/>
  <c r="M744" i="26"/>
  <c r="M745" i="26"/>
  <c r="M752" i="26"/>
  <c r="M753" i="26"/>
  <c r="M763" i="26"/>
  <c r="M765" i="26"/>
  <c r="K766" i="26"/>
  <c r="M767" i="26"/>
  <c r="M768" i="26"/>
  <c r="M769" i="26"/>
  <c r="M770" i="26"/>
  <c r="L788" i="26"/>
  <c r="R788" i="26" s="1"/>
  <c r="L790" i="26"/>
  <c r="R790" i="26" s="1"/>
  <c r="L792" i="26"/>
  <c r="R792" i="26" s="1"/>
  <c r="L793" i="26"/>
  <c r="R793" i="26" s="1"/>
  <c r="L794" i="26"/>
  <c r="R794" i="26" s="1"/>
  <c r="L795" i="26"/>
  <c r="R795" i="26" s="1"/>
  <c r="L798" i="26"/>
  <c r="R798" i="26" s="1"/>
  <c r="L800" i="26"/>
  <c r="R800" i="26" s="1"/>
  <c r="I801" i="26"/>
  <c r="K810" i="26"/>
  <c r="K811" i="26"/>
  <c r="L814" i="26"/>
  <c r="R814" i="26" s="1"/>
  <c r="L815" i="26"/>
  <c r="R815" i="26" s="1"/>
  <c r="I816" i="26"/>
  <c r="L817" i="26"/>
  <c r="R817" i="26" s="1"/>
  <c r="L818" i="26"/>
  <c r="R818" i="26" s="1"/>
  <c r="I828" i="26"/>
  <c r="I829" i="26"/>
  <c r="I831" i="26"/>
  <c r="R831" i="26"/>
  <c r="L829" i="26"/>
  <c r="L824" i="26" s="1"/>
  <c r="R839" i="26"/>
  <c r="I843" i="26"/>
  <c r="R843" i="26"/>
  <c r="I845" i="26"/>
  <c r="R845" i="26"/>
  <c r="K857" i="26"/>
  <c r="M857" i="26" s="1"/>
  <c r="K858" i="26"/>
  <c r="M858" i="26" s="1"/>
  <c r="K859" i="26"/>
  <c r="M859" i="26" s="1"/>
  <c r="M862" i="26"/>
  <c r="M863" i="26"/>
  <c r="M865" i="26"/>
  <c r="I866" i="26"/>
  <c r="R866" i="26"/>
  <c r="I867" i="26"/>
  <c r="R867" i="26"/>
  <c r="I868" i="26"/>
  <c r="R868" i="26"/>
  <c r="I869" i="26"/>
  <c r="R869" i="26"/>
  <c r="I870" i="26"/>
  <c r="R870" i="26"/>
  <c r="R871" i="26"/>
  <c r="K895" i="26"/>
  <c r="M899" i="26"/>
  <c r="M900" i="26"/>
  <c r="M903" i="26"/>
  <c r="M905" i="26"/>
  <c r="K916" i="26"/>
  <c r="M917" i="26"/>
  <c r="M918" i="26"/>
  <c r="M919" i="26"/>
  <c r="M920" i="26"/>
  <c r="K921" i="26"/>
  <c r="K922" i="26"/>
  <c r="K923" i="26"/>
  <c r="K924" i="26"/>
  <c r="K925" i="26"/>
  <c r="M927" i="26"/>
  <c r="M928" i="26"/>
  <c r="M930" i="26"/>
  <c r="L932" i="26"/>
  <c r="R932" i="26" s="1"/>
  <c r="M933" i="26"/>
  <c r="M957" i="26"/>
  <c r="M958" i="26"/>
  <c r="M960" i="26"/>
  <c r="M962" i="26"/>
  <c r="M965" i="26"/>
  <c r="K966" i="26"/>
  <c r="M966" i="26" s="1"/>
  <c r="K967" i="26"/>
  <c r="M967" i="26" s="1"/>
  <c r="K968" i="26"/>
  <c r="M968" i="26" s="1"/>
  <c r="K969" i="26"/>
  <c r="M969" i="26" s="1"/>
  <c r="K970" i="26"/>
  <c r="M970" i="26" s="1"/>
  <c r="K971" i="26"/>
  <c r="M971" i="26" s="1"/>
  <c r="M972" i="26"/>
  <c r="M973" i="26"/>
  <c r="M974" i="26"/>
  <c r="M975" i="26"/>
  <c r="K986" i="26"/>
  <c r="M986" i="26" s="1"/>
  <c r="M987" i="26"/>
  <c r="M988" i="26"/>
  <c r="M989" i="26"/>
  <c r="M990" i="26"/>
  <c r="K991" i="26"/>
  <c r="M991" i="26" s="1"/>
  <c r="L992" i="26"/>
  <c r="R992" i="26" s="1"/>
  <c r="L993" i="26"/>
  <c r="R993" i="26" s="1"/>
  <c r="M994" i="26"/>
  <c r="M995" i="26"/>
  <c r="I996" i="26"/>
  <c r="R996" i="26"/>
  <c r="M1015" i="26"/>
  <c r="I1016" i="26"/>
  <c r="K1024" i="26"/>
  <c r="M1024" i="26" s="1"/>
  <c r="K1026" i="26"/>
  <c r="M1026" i="26" s="1"/>
  <c r="M1028" i="26"/>
  <c r="M1030" i="26"/>
  <c r="K1036" i="26"/>
  <c r="M1039" i="26"/>
  <c r="M1040" i="26"/>
  <c r="I1041" i="26"/>
  <c r="R1041" i="26"/>
  <c r="E2032" i="26"/>
  <c r="I2043" i="26"/>
  <c r="R2043" i="26"/>
  <c r="M2072" i="26"/>
  <c r="M2087" i="26"/>
  <c r="I2088" i="26"/>
  <c r="L2089" i="26"/>
  <c r="R2089" i="26" s="1"/>
  <c r="L2090" i="26"/>
  <c r="R2090" i="26" s="1"/>
  <c r="E2098" i="26"/>
  <c r="M2104" i="26"/>
  <c r="K2120" i="26"/>
  <c r="M2120" i="26" s="1"/>
  <c r="I2123" i="26"/>
  <c r="L2124" i="26"/>
  <c r="R2124" i="26" s="1"/>
  <c r="L2125" i="26"/>
  <c r="L2120" i="26" s="1"/>
  <c r="L2121" i="26"/>
  <c r="R2126" i="26"/>
  <c r="R2148" i="26"/>
  <c r="I2155" i="26"/>
  <c r="R2155" i="26"/>
  <c r="I2157" i="26"/>
  <c r="R2157" i="26"/>
  <c r="I2168" i="26"/>
  <c r="R2168" i="26"/>
  <c r="M2174" i="26"/>
  <c r="L2175" i="26"/>
  <c r="R2175" i="26" s="1"/>
  <c r="L2182" i="26"/>
  <c r="R2182" i="26" s="1"/>
  <c r="I2183" i="26"/>
  <c r="L2184" i="26"/>
  <c r="R2184" i="26" s="1"/>
  <c r="L2185" i="26"/>
  <c r="R2185" i="26" s="1"/>
  <c r="M2189" i="26"/>
  <c r="M2190" i="26"/>
  <c r="L2194" i="26"/>
  <c r="R2194" i="26" s="1"/>
  <c r="L2195" i="26"/>
  <c r="R2195" i="26" s="1"/>
  <c r="M2199" i="26"/>
  <c r="M2200" i="26"/>
  <c r="M2212" i="26"/>
  <c r="R2213" i="26"/>
  <c r="M2224" i="26"/>
  <c r="M2225" i="26"/>
  <c r="M2226" i="26"/>
  <c r="M2227" i="26"/>
  <c r="R2228" i="26"/>
  <c r="M2234" i="26"/>
  <c r="M2235" i="26"/>
  <c r="I2248" i="26"/>
  <c r="R2248" i="26"/>
  <c r="L2484" i="26"/>
  <c r="R2484" i="26" s="1"/>
  <c r="L2485" i="26"/>
  <c r="R2485" i="26" s="1"/>
  <c r="L2486" i="26"/>
  <c r="R2486" i="26" s="1"/>
  <c r="L2487" i="26"/>
  <c r="R2487" i="26" s="1"/>
  <c r="I2488" i="26"/>
  <c r="L2490" i="26"/>
  <c r="R2490" i="26" s="1"/>
  <c r="L2492" i="26"/>
  <c r="R2492" i="26" s="1"/>
  <c r="L2494" i="26"/>
  <c r="R2494" i="26" s="1"/>
  <c r="L2495" i="26"/>
  <c r="R2495" i="26" s="1"/>
  <c r="M2500" i="26"/>
  <c r="M2502" i="26"/>
  <c r="E2510" i="26"/>
  <c r="K2523" i="26"/>
  <c r="M2523" i="26" s="1"/>
  <c r="L2524" i="26"/>
  <c r="R2524" i="26" s="1"/>
  <c r="L2525" i="26"/>
  <c r="R2525" i="26" s="1"/>
  <c r="L2526" i="26"/>
  <c r="R2526" i="26" s="1"/>
  <c r="L2527" i="26"/>
  <c r="R2527" i="26" s="1"/>
  <c r="K2528" i="26"/>
  <c r="M2528" i="26" s="1"/>
  <c r="L2529" i="26"/>
  <c r="R2529" i="26" s="1"/>
  <c r="L2530" i="26"/>
  <c r="R2530" i="26" s="1"/>
  <c r="L2531" i="26"/>
  <c r="R2531" i="26" s="1"/>
  <c r="L2532" i="26"/>
  <c r="R2532" i="26" s="1"/>
  <c r="K2533" i="26"/>
  <c r="M2533" i="26" s="1"/>
  <c r="L2534" i="26"/>
  <c r="R2534" i="26" s="1"/>
  <c r="L2535" i="26"/>
  <c r="R2535" i="26" s="1"/>
  <c r="L2536" i="26"/>
  <c r="R2536" i="26" s="1"/>
  <c r="L2537" i="26"/>
  <c r="R2537" i="26" s="1"/>
  <c r="K2538" i="26"/>
  <c r="M2538" i="26" s="1"/>
  <c r="L2539" i="26"/>
  <c r="R2539" i="26" s="1"/>
  <c r="L2540" i="26"/>
  <c r="R2540" i="26" s="1"/>
  <c r="L2541" i="26"/>
  <c r="R2541" i="26" s="1"/>
  <c r="L2542" i="26"/>
  <c r="R2542" i="26" s="1"/>
  <c r="K2543" i="26"/>
  <c r="M2543" i="26" s="1"/>
  <c r="L2544" i="26"/>
  <c r="R2544" i="26" s="1"/>
  <c r="L2545" i="26"/>
  <c r="R2545" i="26" s="1"/>
  <c r="L2546" i="26"/>
  <c r="R2546" i="26" s="1"/>
  <c r="L2547" i="26"/>
  <c r="R2547" i="26" s="1"/>
  <c r="I2548" i="26"/>
  <c r="R2548" i="26"/>
  <c r="L2559" i="26"/>
  <c r="R2559" i="26" s="1"/>
  <c r="L2560" i="26"/>
  <c r="R2560" i="26" s="1"/>
  <c r="L2561" i="26"/>
  <c r="R2561" i="26" s="1"/>
  <c r="L2562" i="26"/>
  <c r="R2562" i="26" s="1"/>
  <c r="L2564" i="26"/>
  <c r="R2564" i="26"/>
  <c r="L2565" i="26"/>
  <c r="R2565" i="26"/>
  <c r="L2566" i="26"/>
  <c r="R2566" i="26"/>
  <c r="L2567" i="26"/>
  <c r="R2567" i="26"/>
  <c r="E2589" i="26"/>
  <c r="K2598" i="26"/>
  <c r="M2598" i="26" s="1"/>
  <c r="M2599" i="26"/>
  <c r="M2602" i="26"/>
  <c r="M2604" i="26"/>
  <c r="M2609" i="26"/>
  <c r="K2611" i="26"/>
  <c r="M2612" i="26"/>
  <c r="K2613" i="26"/>
  <c r="M2614" i="26"/>
  <c r="M2617" i="26"/>
  <c r="K2619" i="26"/>
  <c r="K2623" i="26"/>
  <c r="M2624" i="26"/>
  <c r="K2626" i="26"/>
  <c r="M2627" i="26"/>
  <c r="I2631" i="26"/>
  <c r="K2629" i="26"/>
  <c r="M2652" i="26"/>
  <c r="M2660" i="26"/>
  <c r="M2664" i="26"/>
  <c r="E2663" i="26"/>
  <c r="M2667" i="26"/>
  <c r="K2668" i="26"/>
  <c r="M2668" i="26" s="1"/>
  <c r="M2669" i="26"/>
  <c r="K2671" i="26"/>
  <c r="M2672" i="26"/>
  <c r="K2673" i="26"/>
  <c r="M2673" i="26" s="1"/>
  <c r="M2674" i="26"/>
  <c r="M2676" i="26"/>
  <c r="M2690" i="26"/>
  <c r="K2695" i="26"/>
  <c r="M2695" i="26" s="1"/>
  <c r="K2698" i="26"/>
  <c r="M2698" i="26" s="1"/>
  <c r="M2699" i="26"/>
  <c r="K2701" i="26"/>
  <c r="M2702" i="26"/>
  <c r="L2720" i="26"/>
  <c r="R2720" i="26" s="1"/>
  <c r="M2724" i="26"/>
  <c r="K2729" i="26"/>
  <c r="K2732" i="26"/>
  <c r="M2734" i="26"/>
  <c r="M2737" i="26"/>
  <c r="L2745" i="26"/>
  <c r="R2745" i="26" s="1"/>
  <c r="M2754" i="26"/>
  <c r="G2756" i="26"/>
  <c r="M2757" i="26"/>
  <c r="I2765" i="26"/>
  <c r="I2767" i="26"/>
  <c r="R2768" i="26"/>
  <c r="M2774" i="26"/>
  <c r="L2765" i="26"/>
  <c r="R2765" i="26" s="1"/>
  <c r="R2775" i="26"/>
  <c r="M2777" i="26"/>
  <c r="M2787" i="26"/>
  <c r="I2788" i="26"/>
  <c r="I27" i="26"/>
  <c r="R27" i="26"/>
  <c r="I45" i="26"/>
  <c r="R45" i="26"/>
  <c r="E96" i="26"/>
  <c r="R106" i="26"/>
  <c r="E97" i="26"/>
  <c r="R107" i="26"/>
  <c r="E98" i="26"/>
  <c r="R108" i="26"/>
  <c r="E99" i="26"/>
  <c r="R109" i="26"/>
  <c r="I125" i="26"/>
  <c r="R125" i="26"/>
  <c r="M167" i="26"/>
  <c r="M168" i="26"/>
  <c r="I170" i="26"/>
  <c r="E175" i="26"/>
  <c r="I179" i="26"/>
  <c r="K180" i="26"/>
  <c r="M180" i="26" s="1"/>
  <c r="M182" i="26"/>
  <c r="M184" i="26"/>
  <c r="M186" i="26"/>
  <c r="M192" i="26"/>
  <c r="R192" i="26"/>
  <c r="M193" i="26"/>
  <c r="M194" i="26"/>
  <c r="M196" i="26"/>
  <c r="M204" i="26"/>
  <c r="M206" i="26"/>
  <c r="E230" i="26"/>
  <c r="K232" i="26"/>
  <c r="M236" i="26"/>
  <c r="L232" i="26"/>
  <c r="R237" i="26"/>
  <c r="K260" i="26"/>
  <c r="M260" i="26" s="1"/>
  <c r="K265" i="26"/>
  <c r="M265" i="26" s="1"/>
  <c r="M268" i="26"/>
  <c r="M269" i="26"/>
  <c r="K290" i="26"/>
  <c r="M291" i="26"/>
  <c r="M298" i="26"/>
  <c r="R298" i="26"/>
  <c r="M301" i="26"/>
  <c r="M302" i="26"/>
  <c r="M303" i="26"/>
  <c r="M304" i="26"/>
  <c r="K315" i="26"/>
  <c r="M323" i="26"/>
  <c r="M324" i="26"/>
  <c r="M361" i="26"/>
  <c r="M362" i="26"/>
  <c r="M363" i="26"/>
  <c r="M364" i="26"/>
  <c r="K365" i="26"/>
  <c r="M366" i="26"/>
  <c r="M368" i="26"/>
  <c r="M369" i="26"/>
  <c r="K370" i="26"/>
  <c r="M371" i="26"/>
  <c r="M372" i="26"/>
  <c r="M373" i="26"/>
  <c r="M374" i="26"/>
  <c r="M376" i="26"/>
  <c r="M377" i="26"/>
  <c r="M379" i="26"/>
  <c r="K391" i="26"/>
  <c r="K393" i="26"/>
  <c r="K395" i="26"/>
  <c r="L396" i="26"/>
  <c r="R396" i="26" s="1"/>
  <c r="L397" i="26"/>
  <c r="R397" i="26" s="1"/>
  <c r="L398" i="26"/>
  <c r="R398" i="26" s="1"/>
  <c r="L399" i="26"/>
  <c r="R399" i="26" s="1"/>
  <c r="K400" i="26"/>
  <c r="K407" i="26"/>
  <c r="K409" i="26"/>
  <c r="K410" i="26"/>
  <c r="M411" i="26"/>
  <c r="M412" i="26"/>
  <c r="M413" i="26"/>
  <c r="M414" i="26"/>
  <c r="K415" i="26"/>
  <c r="M416" i="26"/>
  <c r="M417" i="26"/>
  <c r="M418" i="26"/>
  <c r="M419" i="26"/>
  <c r="M431" i="26"/>
  <c r="M433" i="26"/>
  <c r="M434" i="26"/>
  <c r="K435" i="26"/>
  <c r="M435" i="26" s="1"/>
  <c r="M436" i="26"/>
  <c r="M437" i="26"/>
  <c r="M438" i="26"/>
  <c r="M439" i="26"/>
  <c r="K440" i="26"/>
  <c r="M440" i="26" s="1"/>
  <c r="M441" i="26"/>
  <c r="M442" i="26"/>
  <c r="M443" i="26"/>
  <c r="M444" i="26"/>
  <c r="L522" i="26"/>
  <c r="R522" i="26"/>
  <c r="I536" i="26"/>
  <c r="L582" i="26"/>
  <c r="R582" i="26" s="1"/>
  <c r="M585" i="26"/>
  <c r="G586" i="26"/>
  <c r="I597" i="26"/>
  <c r="R597" i="26"/>
  <c r="M609" i="26"/>
  <c r="R609" i="26"/>
  <c r="L622" i="26"/>
  <c r="R622" i="26" s="1"/>
  <c r="L623" i="26"/>
  <c r="R623" i="26" s="1"/>
  <c r="L624" i="26"/>
  <c r="L619" i="26" s="1"/>
  <c r="R619" i="26" s="1"/>
  <c r="L625" i="26"/>
  <c r="R625" i="26" s="1"/>
  <c r="I626" i="26"/>
  <c r="R626" i="26"/>
  <c r="L633" i="26"/>
  <c r="R633" i="26" s="1"/>
  <c r="L637" i="26"/>
  <c r="R637" i="26" s="1"/>
  <c r="R642" i="26"/>
  <c r="I648" i="26"/>
  <c r="I649" i="26"/>
  <c r="I650" i="26"/>
  <c r="I651" i="26"/>
  <c r="M670" i="26"/>
  <c r="K671" i="26"/>
  <c r="M671" i="26" s="1"/>
  <c r="M672" i="26"/>
  <c r="M673" i="26"/>
  <c r="M674" i="26"/>
  <c r="M675" i="26"/>
  <c r="I676" i="26"/>
  <c r="M677" i="26"/>
  <c r="M679" i="26"/>
  <c r="M684" i="26"/>
  <c r="M690" i="26"/>
  <c r="I725" i="26"/>
  <c r="K726" i="26"/>
  <c r="M726" i="26" s="1"/>
  <c r="M729" i="26"/>
  <c r="M730" i="26"/>
  <c r="M737" i="26"/>
  <c r="M738" i="26"/>
  <c r="K751" i="26"/>
  <c r="M754" i="26"/>
  <c r="M755" i="26"/>
  <c r="I756" i="26"/>
  <c r="R756" i="26"/>
  <c r="K776" i="26"/>
  <c r="M776" i="26" s="1"/>
  <c r="L777" i="26"/>
  <c r="R777" i="26" s="1"/>
  <c r="L778" i="26"/>
  <c r="R778" i="26" s="1"/>
  <c r="L779" i="26"/>
  <c r="R779" i="26" s="1"/>
  <c r="L780" i="26"/>
  <c r="R780" i="26" s="1"/>
  <c r="K781" i="26"/>
  <c r="M781" i="26" s="1"/>
  <c r="L782" i="26"/>
  <c r="R782" i="26" s="1"/>
  <c r="L783" i="26"/>
  <c r="R783" i="26" s="1"/>
  <c r="L784" i="26"/>
  <c r="R784" i="26" s="1"/>
  <c r="L785" i="26"/>
  <c r="R785" i="26" s="1"/>
  <c r="M787" i="26"/>
  <c r="M789" i="26"/>
  <c r="M802" i="26"/>
  <c r="R802" i="26"/>
  <c r="M803" i="26"/>
  <c r="R803" i="26"/>
  <c r="M805" i="26"/>
  <c r="R805" i="26"/>
  <c r="K807" i="26"/>
  <c r="K808" i="26"/>
  <c r="K809" i="26"/>
  <c r="M812" i="26"/>
  <c r="M813" i="26"/>
  <c r="I827" i="26"/>
  <c r="I836" i="26"/>
  <c r="I846" i="26"/>
  <c r="R846" i="26"/>
  <c r="K860" i="26"/>
  <c r="M860" i="26" s="1"/>
  <c r="K861" i="26"/>
  <c r="M861" i="26" s="1"/>
  <c r="M864" i="26"/>
  <c r="K886" i="26"/>
  <c r="M886" i="26" s="1"/>
  <c r="M887" i="26"/>
  <c r="M888" i="26"/>
  <c r="M889" i="26"/>
  <c r="M890" i="26"/>
  <c r="M935" i="26"/>
  <c r="M937" i="26"/>
  <c r="R937" i="26"/>
  <c r="M938" i="26"/>
  <c r="R938" i="26"/>
  <c r="M939" i="26"/>
  <c r="R939" i="26"/>
  <c r="M940" i="26"/>
  <c r="R940" i="26"/>
  <c r="E942" i="26"/>
  <c r="I948" i="26"/>
  <c r="E945" i="26"/>
  <c r="I982" i="26"/>
  <c r="I983" i="26"/>
  <c r="I984" i="26"/>
  <c r="I985" i="26"/>
  <c r="M1012" i="26"/>
  <c r="M1013" i="26"/>
  <c r="M1017" i="26"/>
  <c r="M1018" i="26"/>
  <c r="M1020" i="26"/>
  <c r="K1022" i="26"/>
  <c r="M1022" i="26" s="1"/>
  <c r="K1023" i="26"/>
  <c r="M1023" i="26" s="1"/>
  <c r="K1025" i="26"/>
  <c r="M1025" i="26" s="1"/>
  <c r="M1027" i="26"/>
  <c r="M1029" i="26"/>
  <c r="M1037" i="26"/>
  <c r="M1038" i="26"/>
  <c r="M2034" i="26"/>
  <c r="R2034" i="26"/>
  <c r="M2037" i="26"/>
  <c r="R2037" i="26"/>
  <c r="I2039" i="26"/>
  <c r="I2040" i="26"/>
  <c r="I2041" i="26"/>
  <c r="M2069" i="26"/>
  <c r="M2070" i="26"/>
  <c r="L2041" i="26"/>
  <c r="R2041" i="26" s="1"/>
  <c r="R2071" i="26"/>
  <c r="K2079" i="26"/>
  <c r="M2079" i="26" s="1"/>
  <c r="K2080" i="26"/>
  <c r="M2080" i="26" s="1"/>
  <c r="K2081" i="26"/>
  <c r="M2081" i="26" s="1"/>
  <c r="K2082" i="26"/>
  <c r="M2082" i="26" s="1"/>
  <c r="M2084" i="26"/>
  <c r="M2085" i="26"/>
  <c r="M2092" i="26"/>
  <c r="K2093" i="26"/>
  <c r="M2093" i="26" s="1"/>
  <c r="M2094" i="26"/>
  <c r="M2095" i="26"/>
  <c r="M2096" i="26"/>
  <c r="M2097" i="26"/>
  <c r="K2099" i="26"/>
  <c r="I2100" i="26"/>
  <c r="L2107" i="26"/>
  <c r="R2107" i="26" s="1"/>
  <c r="I2108" i="26"/>
  <c r="L2114" i="26"/>
  <c r="R2114" i="26" s="1"/>
  <c r="L2115" i="26"/>
  <c r="R2115" i="26" s="1"/>
  <c r="L2116" i="26"/>
  <c r="R2116" i="26" s="1"/>
  <c r="L2117" i="26"/>
  <c r="R2117" i="26" s="1"/>
  <c r="K2119" i="26"/>
  <c r="I2121" i="26"/>
  <c r="R2121" i="26"/>
  <c r="I2122" i="26"/>
  <c r="I2143" i="26"/>
  <c r="R2143" i="26"/>
  <c r="I2154" i="26"/>
  <c r="R2154" i="26"/>
  <c r="I2156" i="26"/>
  <c r="R2156" i="26"/>
  <c r="M2177" i="26"/>
  <c r="M2179" i="26"/>
  <c r="M2180" i="26"/>
  <c r="M2187" i="26"/>
  <c r="I2188" i="26"/>
  <c r="L2192" i="26"/>
  <c r="R2192" i="26" s="1"/>
  <c r="G2193" i="26"/>
  <c r="M2197" i="26"/>
  <c r="I2198" i="26"/>
  <c r="L2202" i="26"/>
  <c r="R2202" i="26"/>
  <c r="L2204" i="26"/>
  <c r="R2204" i="26" s="1"/>
  <c r="L2205" i="26"/>
  <c r="R2205" i="26" s="1"/>
  <c r="L2206" i="26"/>
  <c r="R2206" i="26" s="1"/>
  <c r="L2207" i="26"/>
  <c r="R2207" i="26" s="1"/>
  <c r="I2208" i="26"/>
  <c r="L2209" i="26"/>
  <c r="R2209" i="26" s="1"/>
  <c r="L2210" i="26"/>
  <c r="R2210" i="26" s="1"/>
  <c r="M2216" i="26"/>
  <c r="R2216" i="26"/>
  <c r="K2218" i="26"/>
  <c r="M2218" i="26" s="1"/>
  <c r="K2219" i="26"/>
  <c r="M2219" i="26" s="1"/>
  <c r="K2220" i="26"/>
  <c r="M2220" i="26" s="1"/>
  <c r="K2221" i="26"/>
  <c r="M2221" i="26" s="1"/>
  <c r="K2222" i="26"/>
  <c r="M2222" i="26" s="1"/>
  <c r="K2223" i="26"/>
  <c r="M2223" i="26" s="1"/>
  <c r="I2233" i="26"/>
  <c r="M2237" i="26"/>
  <c r="M2497" i="26"/>
  <c r="I2509" i="26"/>
  <c r="K2513" i="26"/>
  <c r="M2513" i="26" s="1"/>
  <c r="L2515" i="26"/>
  <c r="R2515" i="26" s="1"/>
  <c r="L2516" i="26"/>
  <c r="R2516" i="26" s="1"/>
  <c r="L2517" i="26"/>
  <c r="R2517" i="26" s="1"/>
  <c r="K2519" i="26"/>
  <c r="K2521" i="26"/>
  <c r="M2521" i="26" s="1"/>
  <c r="K2522" i="26"/>
  <c r="M2600" i="26"/>
  <c r="M2601" i="26"/>
  <c r="M2605" i="26"/>
  <c r="M2607" i="26"/>
  <c r="M2610" i="26"/>
  <c r="M2615" i="26"/>
  <c r="M2616" i="26"/>
  <c r="K2620" i="26"/>
  <c r="K2622" i="26"/>
  <c r="M2625" i="26"/>
  <c r="M2635" i="26"/>
  <c r="K2647" i="26"/>
  <c r="K2658" i="26"/>
  <c r="M2658" i="26" s="1"/>
  <c r="M2659" i="26"/>
  <c r="G2661" i="26"/>
  <c r="M2662" i="26"/>
  <c r="M2665" i="26"/>
  <c r="M2670" i="26"/>
  <c r="M2675" i="26"/>
  <c r="M2677" i="26"/>
  <c r="G2686" i="26"/>
  <c r="M2689" i="26"/>
  <c r="M2692" i="26"/>
  <c r="K2694" i="26"/>
  <c r="M2694" i="26" s="1"/>
  <c r="M2696" i="26"/>
  <c r="K2697" i="26"/>
  <c r="M2697" i="26" s="1"/>
  <c r="M2700" i="26"/>
  <c r="E2704" i="26"/>
  <c r="K2730" i="26"/>
  <c r="M2735" i="26"/>
  <c r="K2740" i="26"/>
  <c r="M2740" i="26" s="1"/>
  <c r="M2746" i="26"/>
  <c r="L2747" i="26"/>
  <c r="R2747" i="26" s="1"/>
  <c r="L2755" i="26"/>
  <c r="R2755" i="26" s="1"/>
  <c r="I2759" i="26"/>
  <c r="I2764" i="26"/>
  <c r="I2766" i="26"/>
  <c r="L2766" i="26"/>
  <c r="R2766" i="26" s="1"/>
  <c r="R2776" i="26"/>
  <c r="M2784" i="26"/>
  <c r="M2789" i="26"/>
  <c r="M2792" i="26"/>
  <c r="R2792" i="26"/>
  <c r="D310" i="26"/>
  <c r="H2505" i="26"/>
  <c r="H2591" i="26"/>
  <c r="E2760" i="26"/>
  <c r="E105" i="26"/>
  <c r="K2166" i="26"/>
  <c r="R2166" i="26" s="1"/>
  <c r="F2507" i="26"/>
  <c r="D2506" i="26"/>
  <c r="D2507" i="26"/>
  <c r="F2591" i="26"/>
  <c r="F2641" i="26"/>
  <c r="E2687" i="26"/>
  <c r="F2707" i="26"/>
  <c r="D2653" i="26"/>
  <c r="F2653" i="26"/>
  <c r="H2653" i="26" s="1"/>
  <c r="F911" i="26"/>
  <c r="H2137" i="26"/>
  <c r="I30" i="26"/>
  <c r="F242" i="26"/>
  <c r="F227" i="26" s="1"/>
  <c r="E746" i="26"/>
  <c r="E771" i="26"/>
  <c r="E943" i="26"/>
  <c r="F980" i="26"/>
  <c r="H1001" i="26"/>
  <c r="H2138" i="26"/>
  <c r="K2136" i="26"/>
  <c r="L2153" i="26"/>
  <c r="E2163" i="26"/>
  <c r="H2136" i="26"/>
  <c r="H2131" i="26" s="1"/>
  <c r="L2174" i="26"/>
  <c r="R2174" i="26" s="1"/>
  <c r="G2178" i="26"/>
  <c r="L2180" i="26"/>
  <c r="R2180" i="26" s="1"/>
  <c r="K2183" i="26"/>
  <c r="L2187" i="26"/>
  <c r="L2183" i="26" s="1"/>
  <c r="L2190" i="26"/>
  <c r="R2190" i="26" s="1"/>
  <c r="G2198" i="26"/>
  <c r="K2198" i="26"/>
  <c r="M2198" i="26" s="1"/>
  <c r="G2238" i="26"/>
  <c r="M2238" i="26"/>
  <c r="G2239" i="26"/>
  <c r="M2239" i="26"/>
  <c r="G2240" i="26"/>
  <c r="M2240" i="26"/>
  <c r="G2241" i="26"/>
  <c r="M2241" i="26"/>
  <c r="G2242" i="26"/>
  <c r="M2242" i="26"/>
  <c r="G2243" i="26"/>
  <c r="M2243" i="26"/>
  <c r="G2253" i="26"/>
  <c r="M2253" i="26"/>
  <c r="G2258" i="26"/>
  <c r="M2258" i="26"/>
  <c r="J2483" i="26"/>
  <c r="E2621" i="26"/>
  <c r="H2654" i="26"/>
  <c r="K2655" i="26"/>
  <c r="E2656" i="26"/>
  <c r="H2656" i="26"/>
  <c r="J2656" i="26" s="1"/>
  <c r="H2657" i="26"/>
  <c r="J2657" i="26" s="1"/>
  <c r="D2758" i="26"/>
  <c r="I100" i="26"/>
  <c r="I2675" i="26"/>
  <c r="H242" i="26"/>
  <c r="D696" i="26"/>
  <c r="H2074" i="26"/>
  <c r="E2118" i="26"/>
  <c r="I50" i="26"/>
  <c r="H513" i="26"/>
  <c r="K541" i="26"/>
  <c r="M541" i="26" s="1"/>
  <c r="E636" i="26"/>
  <c r="L667" i="26"/>
  <c r="R667" i="26" s="1"/>
  <c r="K676" i="26"/>
  <c r="L682" i="26"/>
  <c r="R682" i="26" s="1"/>
  <c r="K723" i="26"/>
  <c r="G724" i="26"/>
  <c r="K724" i="26"/>
  <c r="J725" i="26"/>
  <c r="F806" i="26"/>
  <c r="I945" i="26"/>
  <c r="D978" i="26"/>
  <c r="K984" i="26"/>
  <c r="L989" i="26"/>
  <c r="R989" i="26" s="1"/>
  <c r="E979" i="26"/>
  <c r="D980" i="26"/>
  <c r="H1023" i="26"/>
  <c r="J2509" i="26"/>
  <c r="H2622" i="26"/>
  <c r="J2622" i="26" s="1"/>
  <c r="H2778" i="26"/>
  <c r="I29" i="26"/>
  <c r="I2118" i="26"/>
  <c r="K2717" i="26"/>
  <c r="H2763" i="26"/>
  <c r="L2774" i="26"/>
  <c r="R2774" i="26" s="1"/>
  <c r="E24" i="26"/>
  <c r="D250" i="26"/>
  <c r="H515" i="26"/>
  <c r="L534" i="26"/>
  <c r="F541" i="26"/>
  <c r="F696" i="26"/>
  <c r="E696" i="26"/>
  <c r="H696" i="26"/>
  <c r="M782" i="26"/>
  <c r="L773" i="26"/>
  <c r="E841" i="26"/>
  <c r="E824" i="26"/>
  <c r="E856" i="26"/>
  <c r="D891" i="26"/>
  <c r="G916" i="26"/>
  <c r="L917" i="26"/>
  <c r="R917" i="26" s="1"/>
  <c r="L951" i="26"/>
  <c r="R951" i="26" s="1"/>
  <c r="G956" i="26"/>
  <c r="M956" i="26"/>
  <c r="F1021" i="26"/>
  <c r="D1031" i="26"/>
  <c r="F1031" i="26"/>
  <c r="E2029" i="26"/>
  <c r="F2038" i="26"/>
  <c r="K2039" i="26"/>
  <c r="M2039" i="26" s="1"/>
  <c r="H2038" i="26"/>
  <c r="G2032" i="26"/>
  <c r="K2042" i="26"/>
  <c r="J2043" i="26"/>
  <c r="G2048" i="26"/>
  <c r="M2048" i="26"/>
  <c r="G2053" i="26"/>
  <c r="M2053" i="26"/>
  <c r="G2058" i="26"/>
  <c r="M2058" i="26"/>
  <c r="G2063" i="26"/>
  <c r="M2063" i="26"/>
  <c r="G2068" i="26"/>
  <c r="L2069" i="26"/>
  <c r="L2039" i="26" s="1"/>
  <c r="E2074" i="26"/>
  <c r="L2096" i="26"/>
  <c r="R2096" i="26" s="1"/>
  <c r="F2511" i="26"/>
  <c r="F2508" i="26" s="1"/>
  <c r="M2541" i="26"/>
  <c r="J2543" i="26"/>
  <c r="H2507" i="26"/>
  <c r="D2628" i="26"/>
  <c r="K2630" i="26"/>
  <c r="I2689" i="26"/>
  <c r="D2693" i="26"/>
  <c r="K2714" i="26"/>
  <c r="D2728" i="26"/>
  <c r="E2738" i="26"/>
  <c r="E25" i="26"/>
  <c r="I40" i="26"/>
  <c r="D243" i="26"/>
  <c r="F243" i="26"/>
  <c r="D244" i="26"/>
  <c r="F244" i="26"/>
  <c r="D242" i="26"/>
  <c r="D390" i="26"/>
  <c r="F577" i="26"/>
  <c r="K617" i="26"/>
  <c r="L713" i="26"/>
  <c r="R713" i="26" s="1"/>
  <c r="L763" i="26"/>
  <c r="R763" i="26" s="1"/>
  <c r="D806" i="26"/>
  <c r="G810" i="26"/>
  <c r="G811" i="26"/>
  <c r="D826" i="26"/>
  <c r="M827" i="26"/>
  <c r="I943" i="26"/>
  <c r="D1021" i="26"/>
  <c r="D987" i="26"/>
  <c r="E2031" i="26"/>
  <c r="I2031" i="26" s="1"/>
  <c r="K892" i="26"/>
  <c r="M892" i="26" s="1"/>
  <c r="E882" i="26"/>
  <c r="K893" i="26"/>
  <c r="M893" i="26" s="1"/>
  <c r="E883" i="26"/>
  <c r="K894" i="26"/>
  <c r="E884" i="26"/>
  <c r="M929" i="26"/>
  <c r="L929" i="26"/>
  <c r="R929" i="26" s="1"/>
  <c r="M948" i="26"/>
  <c r="K943" i="26"/>
  <c r="M943" i="26" s="1"/>
  <c r="I949" i="26"/>
  <c r="E944" i="26"/>
  <c r="M950" i="26"/>
  <c r="K945" i="26"/>
  <c r="M945" i="26" s="1"/>
  <c r="F981" i="26"/>
  <c r="E1001" i="26"/>
  <c r="E977" i="26"/>
  <c r="J1029" i="26"/>
  <c r="H1024" i="26"/>
  <c r="J1024" i="26" s="1"/>
  <c r="D2641" i="26"/>
  <c r="D2642" i="26"/>
  <c r="J830" i="26"/>
  <c r="D856" i="26"/>
  <c r="F856" i="26"/>
  <c r="D881" i="26"/>
  <c r="F891" i="26"/>
  <c r="J895" i="26"/>
  <c r="H941" i="26"/>
  <c r="J982" i="26"/>
  <c r="G2099" i="26"/>
  <c r="E2134" i="26"/>
  <c r="E2138" i="26"/>
  <c r="H2504" i="26"/>
  <c r="J2513" i="26"/>
  <c r="H2506" i="26"/>
  <c r="I2600" i="26"/>
  <c r="L2605" i="26"/>
  <c r="R2605" i="26" s="1"/>
  <c r="G2626" i="26"/>
  <c r="I2627" i="26"/>
  <c r="H2630" i="26"/>
  <c r="J2630" i="26" s="1"/>
  <c r="M2631" i="26"/>
  <c r="I2635" i="26"/>
  <c r="E2684" i="26"/>
  <c r="D2649" i="26"/>
  <c r="F2693" i="26"/>
  <c r="H2693" i="26" s="1"/>
  <c r="H2695" i="26"/>
  <c r="J2695" i="26" s="1"/>
  <c r="F2705" i="26"/>
  <c r="F2706" i="26"/>
  <c r="I2724" i="26"/>
  <c r="G2730" i="26"/>
  <c r="L2735" i="26"/>
  <c r="R2735" i="26" s="1"/>
  <c r="H2739" i="26"/>
  <c r="J2739" i="26" s="1"/>
  <c r="E2751" i="26"/>
  <c r="H2751" i="26"/>
  <c r="J2751" i="26" s="1"/>
  <c r="I2756" i="26"/>
  <c r="F2758" i="26"/>
  <c r="M2760" i="26"/>
  <c r="H2762" i="26"/>
  <c r="H2758" i="26" s="1"/>
  <c r="E2778" i="26"/>
  <c r="K2782" i="26"/>
  <c r="H911" i="26"/>
  <c r="H877" i="26"/>
  <c r="H2685" i="26"/>
  <c r="F2680" i="26"/>
  <c r="H2687" i="26"/>
  <c r="F2682" i="26"/>
  <c r="F2652" i="26" s="1"/>
  <c r="H2652" i="26" s="1"/>
  <c r="I65" i="26"/>
  <c r="E22" i="26"/>
  <c r="M26" i="26"/>
  <c r="M27" i="26"/>
  <c r="M28" i="26"/>
  <c r="M29" i="26"/>
  <c r="M30" i="26"/>
  <c r="J35" i="26"/>
  <c r="M40" i="26"/>
  <c r="M45" i="26"/>
  <c r="M50" i="26"/>
  <c r="D145" i="26"/>
  <c r="G233" i="26"/>
  <c r="G234" i="26"/>
  <c r="G235" i="26"/>
  <c r="K235" i="26"/>
  <c r="M235" i="26" s="1"/>
  <c r="H531" i="26"/>
  <c r="I535" i="26"/>
  <c r="K535" i="26"/>
  <c r="J536" i="26"/>
  <c r="D541" i="26"/>
  <c r="K577" i="26"/>
  <c r="G639" i="26"/>
  <c r="M639" i="26"/>
  <c r="K648" i="26"/>
  <c r="L657" i="26"/>
  <c r="R657" i="26" s="1"/>
  <c r="L703" i="26"/>
  <c r="G731" i="26"/>
  <c r="M731" i="26"/>
  <c r="G736" i="26"/>
  <c r="K736" i="26"/>
  <c r="M736" i="26" s="1"/>
  <c r="L744" i="26"/>
  <c r="R744" i="26" s="1"/>
  <c r="D746" i="26"/>
  <c r="G748" i="26"/>
  <c r="K748" i="26"/>
  <c r="G750" i="26"/>
  <c r="G751" i="26"/>
  <c r="L768" i="26"/>
  <c r="R768" i="26" s="1"/>
  <c r="G773" i="26"/>
  <c r="G776" i="26"/>
  <c r="J796" i="26"/>
  <c r="J801" i="26"/>
  <c r="D822" i="26"/>
  <c r="E823" i="26"/>
  <c r="H825" i="26"/>
  <c r="E826" i="26"/>
  <c r="M842" i="26"/>
  <c r="D823" i="26"/>
  <c r="D825" i="26"/>
  <c r="F825" i="26"/>
  <c r="M845" i="26"/>
  <c r="I865" i="26"/>
  <c r="M866" i="26"/>
  <c r="M867" i="26"/>
  <c r="M868" i="26"/>
  <c r="M869" i="26"/>
  <c r="M870" i="26"/>
  <c r="J871" i="26"/>
  <c r="F882" i="26"/>
  <c r="F881" i="26" s="1"/>
  <c r="L888" i="26"/>
  <c r="R888" i="26" s="1"/>
  <c r="L903" i="26"/>
  <c r="R903" i="26" s="1"/>
  <c r="E912" i="26"/>
  <c r="E913" i="26"/>
  <c r="E914" i="26"/>
  <c r="E915" i="26"/>
  <c r="G921" i="26"/>
  <c r="G922" i="26"/>
  <c r="G923" i="26"/>
  <c r="G924" i="26"/>
  <c r="G925" i="26"/>
  <c r="G926" i="26"/>
  <c r="K926" i="26"/>
  <c r="E946" i="26"/>
  <c r="L960" i="26"/>
  <c r="R960" i="26" s="1"/>
  <c r="K983" i="26"/>
  <c r="M983" i="26" s="1"/>
  <c r="M996" i="26"/>
  <c r="F978" i="26"/>
  <c r="G1004" i="26"/>
  <c r="M1004" i="26"/>
  <c r="L1006" i="26"/>
  <c r="R1006" i="26" s="1"/>
  <c r="L1012" i="26"/>
  <c r="R1012" i="26" s="1"/>
  <c r="J1022" i="26"/>
  <c r="J1023" i="26"/>
  <c r="L1028" i="26"/>
  <c r="R1028" i="26" s="1"/>
  <c r="E1031" i="26"/>
  <c r="J1032" i="26"/>
  <c r="L1033" i="26"/>
  <c r="R1033" i="26" s="1"/>
  <c r="J1033" i="26"/>
  <c r="L1038" i="26"/>
  <c r="R1038" i="26" s="1"/>
  <c r="E2030" i="26"/>
  <c r="H2030" i="26"/>
  <c r="H2028" i="26" s="1"/>
  <c r="D2038" i="26"/>
  <c r="M2041" i="26"/>
  <c r="H2073" i="26"/>
  <c r="G2079" i="26"/>
  <c r="G2103" i="26"/>
  <c r="L2104" i="26"/>
  <c r="R2104" i="26" s="1"/>
  <c r="E2135" i="26"/>
  <c r="H2134" i="26"/>
  <c r="H2129" i="26" s="1"/>
  <c r="E2136" i="26"/>
  <c r="M2522" i="26"/>
  <c r="K2512" i="26"/>
  <c r="D2678" i="26"/>
  <c r="D2683" i="26"/>
  <c r="D2138" i="26"/>
  <c r="G2139" i="26"/>
  <c r="M2139" i="26"/>
  <c r="H2135" i="26"/>
  <c r="G2141" i="26"/>
  <c r="M2141" i="26"/>
  <c r="E2137" i="26"/>
  <c r="G2143" i="26"/>
  <c r="K2153" i="26"/>
  <c r="G2155" i="26"/>
  <c r="G2157" i="26"/>
  <c r="G2166" i="26"/>
  <c r="L2502" i="26"/>
  <c r="R2502" i="26" s="1"/>
  <c r="F2505" i="26"/>
  <c r="E2511" i="26"/>
  <c r="E2512" i="26"/>
  <c r="I2510" i="26"/>
  <c r="I2522" i="26"/>
  <c r="J2523" i="26"/>
  <c r="M2534" i="26"/>
  <c r="M2548" i="26"/>
  <c r="M2560" i="26"/>
  <c r="E2590" i="26"/>
  <c r="D2593" i="26"/>
  <c r="G2594" i="26"/>
  <c r="D2591" i="26"/>
  <c r="H2597" i="26"/>
  <c r="J2597" i="26" s="1"/>
  <c r="L2615" i="26"/>
  <c r="R2615" i="26" s="1"/>
  <c r="E2618" i="26"/>
  <c r="F2628" i="26"/>
  <c r="H2628" i="26" s="1"/>
  <c r="D2650" i="26"/>
  <c r="D2645" i="26" s="1"/>
  <c r="D2640" i="26" s="1"/>
  <c r="I2661" i="26"/>
  <c r="F2684" i="26"/>
  <c r="H2694" i="26"/>
  <c r="J2694" i="26" s="1"/>
  <c r="H2697" i="26"/>
  <c r="J2697" i="26" s="1"/>
  <c r="F2713" i="26"/>
  <c r="H2713" i="26" s="1"/>
  <c r="D2706" i="26"/>
  <c r="D2707" i="26"/>
  <c r="H2752" i="26"/>
  <c r="J2752" i="26" s="1"/>
  <c r="E2762" i="26"/>
  <c r="E2763" i="26"/>
  <c r="D2763" i="26"/>
  <c r="F2763" i="26"/>
  <c r="M2764" i="26"/>
  <c r="M2766" i="26"/>
  <c r="K2767" i="26"/>
  <c r="D2778" i="26"/>
  <c r="G2779" i="26"/>
  <c r="M2779" i="26"/>
  <c r="L2780" i="26"/>
  <c r="L2760" i="26" s="1"/>
  <c r="G2781" i="26"/>
  <c r="M2781" i="26"/>
  <c r="L2782" i="26"/>
  <c r="G2783" i="26"/>
  <c r="K2783" i="26"/>
  <c r="M2783" i="26" s="1"/>
  <c r="E159" i="26"/>
  <c r="K179" i="26"/>
  <c r="L189" i="26"/>
  <c r="R189" i="26" s="1"/>
  <c r="J190" i="26"/>
  <c r="L194" i="26"/>
  <c r="R194" i="26" s="1"/>
  <c r="J195" i="26"/>
  <c r="L199" i="26"/>
  <c r="R199" i="26" s="1"/>
  <c r="J200" i="26"/>
  <c r="L204" i="26"/>
  <c r="R204" i="26" s="1"/>
  <c r="J205" i="26"/>
  <c r="L209" i="26"/>
  <c r="R209" i="26" s="1"/>
  <c r="J210" i="26"/>
  <c r="D241" i="26"/>
  <c r="D240" i="26" s="1"/>
  <c r="F280" i="26"/>
  <c r="G282" i="26"/>
  <c r="K282" i="26"/>
  <c r="L288" i="26"/>
  <c r="R288" i="26" s="1"/>
  <c r="M293" i="26"/>
  <c r="G380" i="26"/>
  <c r="M380" i="26"/>
  <c r="G385" i="26"/>
  <c r="M385" i="26"/>
  <c r="I392" i="26"/>
  <c r="I394" i="26"/>
  <c r="J395" i="26"/>
  <c r="D531" i="26"/>
  <c r="G542" i="26"/>
  <c r="M542" i="26"/>
  <c r="D513" i="26"/>
  <c r="L541" i="26"/>
  <c r="E541" i="26"/>
  <c r="H541" i="26"/>
  <c r="E577" i="26"/>
  <c r="F578" i="26"/>
  <c r="L592" i="26"/>
  <c r="L596" i="26"/>
  <c r="K599" i="26"/>
  <c r="D596" i="26"/>
  <c r="G606" i="26"/>
  <c r="E616" i="26"/>
  <c r="K618" i="26"/>
  <c r="M626" i="26"/>
  <c r="D636" i="26"/>
  <c r="G637" i="26"/>
  <c r="M637" i="26"/>
  <c r="K651" i="26"/>
  <c r="M651" i="26" s="1"/>
  <c r="L654" i="26"/>
  <c r="R654" i="26" s="1"/>
  <c r="L663" i="26"/>
  <c r="R663" i="26" s="1"/>
  <c r="J697" i="26"/>
  <c r="J700" i="26"/>
  <c r="L705" i="26"/>
  <c r="R705" i="26" s="1"/>
  <c r="L715" i="26"/>
  <c r="R715" i="26" s="1"/>
  <c r="J716" i="26"/>
  <c r="E721" i="26"/>
  <c r="J722" i="26"/>
  <c r="L729" i="26"/>
  <c r="R729" i="26" s="1"/>
  <c r="L737" i="26"/>
  <c r="R737" i="26" s="1"/>
  <c r="G741" i="26"/>
  <c r="L742" i="26"/>
  <c r="R742" i="26" s="1"/>
  <c r="G747" i="26"/>
  <c r="K747" i="26"/>
  <c r="G749" i="26"/>
  <c r="L752" i="26"/>
  <c r="R752" i="26" s="1"/>
  <c r="M756" i="26"/>
  <c r="M762" i="26"/>
  <c r="K761" i="26"/>
  <c r="L765" i="26"/>
  <c r="R765" i="26" s="1"/>
  <c r="J766" i="26"/>
  <c r="L770" i="26"/>
  <c r="R770" i="26" s="1"/>
  <c r="D771" i="26"/>
  <c r="G772" i="26"/>
  <c r="K772" i="26"/>
  <c r="J775" i="26"/>
  <c r="M779" i="26"/>
  <c r="L775" i="26"/>
  <c r="L787" i="26"/>
  <c r="R787" i="26" s="1"/>
  <c r="E806" i="26"/>
  <c r="G807" i="26"/>
  <c r="G808" i="26"/>
  <c r="G809" i="26"/>
  <c r="L812" i="26"/>
  <c r="R812" i="26" s="1"/>
  <c r="M820" i="26"/>
  <c r="L820" i="26"/>
  <c r="L816" i="26" s="1"/>
  <c r="K816" i="26"/>
  <c r="H826" i="26"/>
  <c r="I826" i="26" s="1"/>
  <c r="H823" i="26"/>
  <c r="M838" i="26"/>
  <c r="L838" i="26"/>
  <c r="K836" i="26"/>
  <c r="M836" i="26" s="1"/>
  <c r="K828" i="26"/>
  <c r="J842" i="26"/>
  <c r="H841" i="26"/>
  <c r="E21" i="26"/>
  <c r="I156" i="26"/>
  <c r="D229" i="26"/>
  <c r="H636" i="26"/>
  <c r="D721" i="26"/>
  <c r="F721" i="26"/>
  <c r="L797" i="26"/>
  <c r="K796" i="26"/>
  <c r="J829" i="26"/>
  <c r="H824" i="26"/>
  <c r="I824" i="26" s="1"/>
  <c r="I830" i="26"/>
  <c r="E825" i="26"/>
  <c r="E2132" i="26"/>
  <c r="F823" i="26"/>
  <c r="M831" i="26"/>
  <c r="J843" i="26"/>
  <c r="D841" i="26"/>
  <c r="G844" i="26"/>
  <c r="M844" i="26"/>
  <c r="G851" i="26"/>
  <c r="M851" i="26"/>
  <c r="J857" i="26"/>
  <c r="J858" i="26"/>
  <c r="H859" i="26"/>
  <c r="J860" i="26"/>
  <c r="E885" i="26"/>
  <c r="H885" i="26"/>
  <c r="L890" i="26"/>
  <c r="R890" i="26" s="1"/>
  <c r="E891" i="26"/>
  <c r="H891" i="26"/>
  <c r="L900" i="26"/>
  <c r="R900" i="26" s="1"/>
  <c r="J901" i="26"/>
  <c r="M902" i="26"/>
  <c r="K901" i="26"/>
  <c r="L905" i="26"/>
  <c r="R905" i="26" s="1"/>
  <c r="J906" i="26"/>
  <c r="M907" i="26"/>
  <c r="L907" i="26"/>
  <c r="R907" i="26" s="1"/>
  <c r="M908" i="26"/>
  <c r="L908" i="26"/>
  <c r="R908" i="26" s="1"/>
  <c r="M910" i="26"/>
  <c r="L910" i="26"/>
  <c r="R910" i="26" s="1"/>
  <c r="H878" i="26"/>
  <c r="L919" i="26"/>
  <c r="R919" i="26" s="1"/>
  <c r="L926" i="26"/>
  <c r="L927" i="26"/>
  <c r="R927" i="26" s="1"/>
  <c r="G931" i="26"/>
  <c r="G936" i="26"/>
  <c r="I942" i="26"/>
  <c r="M944" i="26"/>
  <c r="D946" i="26"/>
  <c r="F946" i="26"/>
  <c r="H946" i="26"/>
  <c r="M949" i="26"/>
  <c r="G951" i="26"/>
  <c r="M951" i="26"/>
  <c r="L957" i="26"/>
  <c r="R957" i="26" s="1"/>
  <c r="L949" i="26"/>
  <c r="L965" i="26"/>
  <c r="R965" i="26" s="1"/>
  <c r="J968" i="26"/>
  <c r="J969" i="26"/>
  <c r="J970" i="26"/>
  <c r="J971" i="26"/>
  <c r="H977" i="26"/>
  <c r="K985" i="26"/>
  <c r="M985" i="26" s="1"/>
  <c r="L987" i="26"/>
  <c r="R987" i="26" s="1"/>
  <c r="G991" i="26"/>
  <c r="D1001" i="26"/>
  <c r="G1002" i="26"/>
  <c r="K1002" i="26"/>
  <c r="M1002" i="26" s="1"/>
  <c r="E978" i="26"/>
  <c r="J1003" i="26"/>
  <c r="G1005" i="26"/>
  <c r="K1005" i="26"/>
  <c r="J1006" i="26"/>
  <c r="L1004" i="26"/>
  <c r="R1004" i="26" s="1"/>
  <c r="J1011" i="26"/>
  <c r="J1016" i="26"/>
  <c r="L1030" i="26"/>
  <c r="R1030" i="26" s="1"/>
  <c r="H1034" i="26"/>
  <c r="J1034" i="26" s="1"/>
  <c r="J1035" i="26"/>
  <c r="H1036" i="26"/>
  <c r="J1036" i="26" s="1"/>
  <c r="J1041" i="26"/>
  <c r="I2029" i="26"/>
  <c r="K2040" i="26"/>
  <c r="E2075" i="26"/>
  <c r="J2080" i="26"/>
  <c r="L2085" i="26"/>
  <c r="R2085" i="26" s="1"/>
  <c r="K2088" i="26"/>
  <c r="G2093" i="26"/>
  <c r="L2094" i="26"/>
  <c r="R2094" i="26" s="1"/>
  <c r="F2098" i="26"/>
  <c r="G2098" i="26" s="1"/>
  <c r="K2100" i="26"/>
  <c r="M2100" i="26" s="1"/>
  <c r="J2101" i="26"/>
  <c r="J2108" i="26"/>
  <c r="J2109" i="26"/>
  <c r="J2110" i="26"/>
  <c r="J2111" i="26"/>
  <c r="J2112" i="26"/>
  <c r="J2113" i="26"/>
  <c r="J2118" i="26"/>
  <c r="K2122" i="26"/>
  <c r="M2122" i="26" s="1"/>
  <c r="J2123" i="26"/>
  <c r="D2134" i="26"/>
  <c r="F2134" i="26"/>
  <c r="F2138" i="26"/>
  <c r="G2138" i="26" s="1"/>
  <c r="K2138" i="26"/>
  <c r="M2138" i="26" s="1"/>
  <c r="D2135" i="26"/>
  <c r="D2130" i="26" s="1"/>
  <c r="D2137" i="26"/>
  <c r="D2132" i="26" s="1"/>
  <c r="M2143" i="26"/>
  <c r="G2148" i="26"/>
  <c r="M2148" i="26"/>
  <c r="E2153" i="26"/>
  <c r="D2153" i="26"/>
  <c r="G2154" i="26"/>
  <c r="M2155" i="26"/>
  <c r="D2136" i="26"/>
  <c r="D2131" i="26" s="1"/>
  <c r="G2156" i="26"/>
  <c r="M2157" i="26"/>
  <c r="G2158" i="26"/>
  <c r="M2158" i="26"/>
  <c r="D2163" i="26"/>
  <c r="G2164" i="26"/>
  <c r="K2164" i="26"/>
  <c r="M2168" i="26"/>
  <c r="G2173" i="26"/>
  <c r="K2173" i="26"/>
  <c r="L2200" i="26"/>
  <c r="K2208" i="26"/>
  <c r="M2208" i="26" s="1"/>
  <c r="L2212" i="26"/>
  <c r="G2228" i="26"/>
  <c r="M2487" i="26"/>
  <c r="J2488" i="26"/>
  <c r="J2493" i="26"/>
  <c r="G2498" i="26"/>
  <c r="M2498" i="26"/>
  <c r="M2499" i="26"/>
  <c r="L2499" i="26"/>
  <c r="R2499" i="26" s="1"/>
  <c r="H2503" i="26"/>
  <c r="D2518" i="26"/>
  <c r="M897" i="26"/>
  <c r="K896" i="26"/>
  <c r="D877" i="26"/>
  <c r="D878" i="26"/>
  <c r="D879" i="26"/>
  <c r="D880" i="26"/>
  <c r="M932" i="26"/>
  <c r="K931" i="26"/>
  <c r="D941" i="26"/>
  <c r="F941" i="26"/>
  <c r="J941" i="26" s="1"/>
  <c r="L950" i="26"/>
  <c r="L945" i="26" s="1"/>
  <c r="I977" i="26"/>
  <c r="D979" i="26"/>
  <c r="D2028" i="26"/>
  <c r="J2074" i="26"/>
  <c r="M2121" i="26"/>
  <c r="M2154" i="26"/>
  <c r="M2156" i="26"/>
  <c r="L2141" i="26"/>
  <c r="R2141" i="26" s="1"/>
  <c r="L2514" i="26"/>
  <c r="R2514" i="26" s="1"/>
  <c r="M2514" i="26"/>
  <c r="D2508" i="26"/>
  <c r="D2504" i="26"/>
  <c r="D2503" i="26" s="1"/>
  <c r="K2520" i="26"/>
  <c r="I2520" i="26"/>
  <c r="J2511" i="26"/>
  <c r="J2521" i="26"/>
  <c r="M2524" i="26"/>
  <c r="M2531" i="26"/>
  <c r="J2533" i="26"/>
  <c r="M2544" i="26"/>
  <c r="M2565" i="26"/>
  <c r="E2592" i="26"/>
  <c r="K2594" i="26"/>
  <c r="H2595" i="26"/>
  <c r="J2595" i="26" s="1"/>
  <c r="K2597" i="26"/>
  <c r="M2597" i="26" s="1"/>
  <c r="I2609" i="26"/>
  <c r="D2618" i="26"/>
  <c r="F2618" i="26"/>
  <c r="H2618" i="26" s="1"/>
  <c r="L2624" i="26"/>
  <c r="R2624" i="26" s="1"/>
  <c r="H2629" i="26"/>
  <c r="J2629" i="26" s="1"/>
  <c r="F2647" i="26"/>
  <c r="F2642" i="26" s="1"/>
  <c r="G2652" i="26"/>
  <c r="L2659" i="26"/>
  <c r="R2659" i="26" s="1"/>
  <c r="L2665" i="26"/>
  <c r="R2665" i="26" s="1"/>
  <c r="I2670" i="26"/>
  <c r="I2677" i="26"/>
  <c r="E2681" i="26"/>
  <c r="H2681" i="26"/>
  <c r="J2681" i="26" s="1"/>
  <c r="E2682" i="26"/>
  <c r="I2686" i="26"/>
  <c r="I2692" i="26"/>
  <c r="I2700" i="26"/>
  <c r="D2713" i="26"/>
  <c r="H2715" i="26"/>
  <c r="I2720" i="26"/>
  <c r="D2738" i="26"/>
  <c r="F2738" i="26"/>
  <c r="H2738" i="26" s="1"/>
  <c r="H2741" i="26"/>
  <c r="J2741" i="26" s="1"/>
  <c r="I2745" i="26"/>
  <c r="D2748" i="26"/>
  <c r="F2748" i="26"/>
  <c r="H2748" i="26" s="1"/>
  <c r="L2754" i="26"/>
  <c r="R2754" i="26" s="1"/>
  <c r="E2758" i="26"/>
  <c r="M2759" i="26"/>
  <c r="M2761" i="26"/>
  <c r="M2765" i="26"/>
  <c r="M2768" i="26"/>
  <c r="G2773" i="26"/>
  <c r="K2773" i="26"/>
  <c r="F2778" i="26"/>
  <c r="G2778" i="26" s="1"/>
  <c r="K2778" i="26"/>
  <c r="M2778" i="26" s="1"/>
  <c r="L2779" i="26"/>
  <c r="G2780" i="26"/>
  <c r="M2780" i="26"/>
  <c r="L2781" i="26"/>
  <c r="G2782" i="26"/>
  <c r="M2782" i="26"/>
  <c r="F2504" i="26"/>
  <c r="F2506" i="26"/>
  <c r="M2655" i="26"/>
  <c r="D2705" i="26"/>
  <c r="F826" i="26"/>
  <c r="J828" i="26"/>
  <c r="J711" i="26"/>
  <c r="J701" i="26"/>
  <c r="J698" i="26"/>
  <c r="J696" i="26"/>
  <c r="J699" i="26"/>
  <c r="J706" i="26"/>
  <c r="L724" i="26"/>
  <c r="F746" i="26"/>
  <c r="G746" i="26" s="1"/>
  <c r="H749" i="26"/>
  <c r="H746" i="26" s="1"/>
  <c r="H751" i="26"/>
  <c r="I754" i="26"/>
  <c r="J761" i="26"/>
  <c r="J781" i="26"/>
  <c r="H774" i="26"/>
  <c r="H771" i="26" s="1"/>
  <c r="J791" i="26"/>
  <c r="J774" i="26"/>
  <c r="H809" i="26"/>
  <c r="H806" i="26" s="1"/>
  <c r="I806" i="26" s="1"/>
  <c r="H811" i="26"/>
  <c r="I814" i="26"/>
  <c r="J896" i="26"/>
  <c r="L898" i="26"/>
  <c r="R898" i="26" s="1"/>
  <c r="H879" i="26"/>
  <c r="J984" i="26"/>
  <c r="J986" i="26"/>
  <c r="H979" i="26"/>
  <c r="I979" i="26" s="1"/>
  <c r="H1031" i="26"/>
  <c r="J1031" i="26" s="1"/>
  <c r="E23" i="26"/>
  <c r="L219" i="26"/>
  <c r="R219" i="26" s="1"/>
  <c r="J220" i="26"/>
  <c r="E242" i="26"/>
  <c r="F250" i="26"/>
  <c r="H243" i="26"/>
  <c r="J243" i="26" s="1"/>
  <c r="F310" i="26"/>
  <c r="K312" i="26"/>
  <c r="J313" i="26"/>
  <c r="L332" i="26"/>
  <c r="R332" i="26" s="1"/>
  <c r="F355" i="26"/>
  <c r="K356" i="26"/>
  <c r="E355" i="26"/>
  <c r="J357" i="26"/>
  <c r="J358" i="26"/>
  <c r="J359" i="26"/>
  <c r="L369" i="26"/>
  <c r="R369" i="26" s="1"/>
  <c r="J370" i="26"/>
  <c r="G415" i="26"/>
  <c r="L416" i="26"/>
  <c r="R416" i="26" s="1"/>
  <c r="H514" i="26"/>
  <c r="D514" i="26"/>
  <c r="G545" i="26"/>
  <c r="M545" i="26"/>
  <c r="G546" i="26"/>
  <c r="M546" i="26"/>
  <c r="G551" i="26"/>
  <c r="M551" i="26"/>
  <c r="G556" i="26"/>
  <c r="M556" i="26"/>
  <c r="G561" i="26"/>
  <c r="M561" i="26"/>
  <c r="G566" i="26"/>
  <c r="M566" i="26"/>
  <c r="G571" i="26"/>
  <c r="M571" i="26"/>
  <c r="G578" i="26"/>
  <c r="E579" i="26"/>
  <c r="H576" i="26"/>
  <c r="D580" i="26"/>
  <c r="D515" i="26" s="1"/>
  <c r="F580" i="26"/>
  <c r="G580" i="26" s="1"/>
  <c r="K580" i="26"/>
  <c r="M580" i="26" s="1"/>
  <c r="M582" i="26"/>
  <c r="K581" i="26"/>
  <c r="M589" i="26"/>
  <c r="L589" i="26"/>
  <c r="R589" i="26" s="1"/>
  <c r="M597" i="26"/>
  <c r="E646" i="26"/>
  <c r="M652" i="26"/>
  <c r="K647" i="26"/>
  <c r="M647" i="26" s="1"/>
  <c r="D280" i="26"/>
  <c r="D516" i="26"/>
  <c r="D512" i="26"/>
  <c r="M522" i="26"/>
  <c r="K521" i="26"/>
  <c r="M587" i="26"/>
  <c r="K586" i="26"/>
  <c r="M594" i="26"/>
  <c r="L594" i="26"/>
  <c r="R594" i="26" s="1"/>
  <c r="M599" i="26"/>
  <c r="M608" i="26"/>
  <c r="K598" i="26"/>
  <c r="M645" i="26"/>
  <c r="L645" i="26"/>
  <c r="L640" i="26" s="1"/>
  <c r="K640" i="26"/>
  <c r="M658" i="26"/>
  <c r="K656" i="26"/>
  <c r="M660" i="26"/>
  <c r="L660" i="26"/>
  <c r="R660" i="26" s="1"/>
  <c r="M600" i="26"/>
  <c r="G601" i="26"/>
  <c r="G611" i="26"/>
  <c r="M611" i="26"/>
  <c r="D616" i="26"/>
  <c r="F616" i="26"/>
  <c r="M617" i="26"/>
  <c r="J618" i="26"/>
  <c r="J620" i="26"/>
  <c r="L632" i="26"/>
  <c r="L617" i="26" s="1"/>
  <c r="K631" i="26"/>
  <c r="G640" i="26"/>
  <c r="D646" i="26"/>
  <c r="G647" i="26"/>
  <c r="J648" i="26"/>
  <c r="K649" i="26"/>
  <c r="M649" i="26" s="1"/>
  <c r="J650" i="26"/>
  <c r="G656" i="26"/>
  <c r="L665" i="26"/>
  <c r="R665" i="26" s="1"/>
  <c r="J666" i="26"/>
  <c r="J676" i="26"/>
  <c r="L687" i="26"/>
  <c r="R687" i="26" s="1"/>
  <c r="G696" i="26"/>
  <c r="G697" i="26"/>
  <c r="K697" i="26"/>
  <c r="M697" i="26" s="1"/>
  <c r="G698" i="26"/>
  <c r="M698" i="26"/>
  <c r="G699" i="26"/>
  <c r="G700" i="26"/>
  <c r="G701" i="26"/>
  <c r="L702" i="26"/>
  <c r="R702" i="26" s="1"/>
  <c r="L704" i="26"/>
  <c r="R704" i="26" s="1"/>
  <c r="G706" i="26"/>
  <c r="M706" i="26"/>
  <c r="G711" i="26"/>
  <c r="L712" i="26"/>
  <c r="R712" i="26" s="1"/>
  <c r="L714" i="26"/>
  <c r="R714" i="26" s="1"/>
  <c r="G716" i="26"/>
  <c r="L717" i="26"/>
  <c r="R717" i="26" s="1"/>
  <c r="K722" i="26"/>
  <c r="J723" i="26"/>
  <c r="K725" i="26"/>
  <c r="M725" i="26" s="1"/>
  <c r="L730" i="26"/>
  <c r="R730" i="26" s="1"/>
  <c r="J731" i="26"/>
  <c r="J736" i="26"/>
  <c r="L738" i="26"/>
  <c r="R738" i="26" s="1"/>
  <c r="L740" i="26"/>
  <c r="R740" i="26" s="1"/>
  <c r="J741" i="26"/>
  <c r="L743" i="26"/>
  <c r="R743" i="26" s="1"/>
  <c r="L745" i="26"/>
  <c r="R745" i="26" s="1"/>
  <c r="J747" i="26"/>
  <c r="J748" i="26"/>
  <c r="J750" i="26"/>
  <c r="J751" i="26"/>
  <c r="L753" i="26"/>
  <c r="J756" i="26"/>
  <c r="G761" i="26"/>
  <c r="L762" i="26"/>
  <c r="R762" i="26" s="1"/>
  <c r="L764" i="26"/>
  <c r="R764" i="26" s="1"/>
  <c r="G766" i="26"/>
  <c r="L767" i="26"/>
  <c r="R767" i="26" s="1"/>
  <c r="L769" i="26"/>
  <c r="R769" i="26" s="1"/>
  <c r="F771" i="26"/>
  <c r="G771" i="26" s="1"/>
  <c r="J772" i="26"/>
  <c r="J773" i="26"/>
  <c r="G774" i="26"/>
  <c r="K774" i="26"/>
  <c r="G775" i="26"/>
  <c r="I776" i="26"/>
  <c r="M777" i="26"/>
  <c r="M784" i="26"/>
  <c r="L789" i="26"/>
  <c r="L774" i="26" s="1"/>
  <c r="K801" i="26"/>
  <c r="I807" i="26"/>
  <c r="I808" i="26"/>
  <c r="I810" i="26"/>
  <c r="I811" i="26"/>
  <c r="L813" i="26"/>
  <c r="R813" i="26" s="1"/>
  <c r="J816" i="26"/>
  <c r="E822" i="26"/>
  <c r="H822" i="26"/>
  <c r="G823" i="26"/>
  <c r="D824" i="26"/>
  <c r="D821" i="26" s="1"/>
  <c r="F824" i="26"/>
  <c r="K824" i="26"/>
  <c r="M824" i="26" s="1"/>
  <c r="K825" i="26"/>
  <c r="M825" i="26" s="1"/>
  <c r="K826" i="26"/>
  <c r="M826" i="26" s="1"/>
  <c r="J827" i="26"/>
  <c r="M828" i="26"/>
  <c r="M829" i="26"/>
  <c r="M830" i="26"/>
  <c r="J836" i="26"/>
  <c r="F841" i="26"/>
  <c r="G841" i="26" s="1"/>
  <c r="K841" i="26"/>
  <c r="M841" i="26" s="1"/>
  <c r="G842" i="26"/>
  <c r="M843" i="26"/>
  <c r="J844" i="26"/>
  <c r="J845" i="26"/>
  <c r="M846" i="26"/>
  <c r="J851" i="26"/>
  <c r="L864" i="26"/>
  <c r="R864" i="26" s="1"/>
  <c r="J866" i="26"/>
  <c r="J867" i="26"/>
  <c r="J868" i="26"/>
  <c r="J869" i="26"/>
  <c r="J870" i="26"/>
  <c r="G871" i="26"/>
  <c r="F877" i="26"/>
  <c r="F878" i="26"/>
  <c r="F879" i="26"/>
  <c r="F880" i="26"/>
  <c r="G882" i="26"/>
  <c r="G883" i="26"/>
  <c r="G884" i="26"/>
  <c r="G885" i="26"/>
  <c r="G886" i="26"/>
  <c r="L887" i="26"/>
  <c r="R887" i="26" s="1"/>
  <c r="L889" i="26"/>
  <c r="R889" i="26" s="1"/>
  <c r="G891" i="26"/>
  <c r="G892" i="26"/>
  <c r="G893" i="26"/>
  <c r="G894" i="26"/>
  <c r="G895" i="26"/>
  <c r="G896" i="26"/>
  <c r="L897" i="26"/>
  <c r="R897" i="26" s="1"/>
  <c r="L899" i="26"/>
  <c r="R899" i="26" s="1"/>
  <c r="G901" i="26"/>
  <c r="L902" i="26"/>
  <c r="R902" i="26" s="1"/>
  <c r="L904" i="26"/>
  <c r="R904" i="26" s="1"/>
  <c r="G906" i="26"/>
  <c r="K906" i="26"/>
  <c r="J911" i="26"/>
  <c r="J912" i="26"/>
  <c r="J913" i="26"/>
  <c r="J914" i="26"/>
  <c r="J915" i="26"/>
  <c r="J916" i="26"/>
  <c r="L918" i="26"/>
  <c r="R918" i="26" s="1"/>
  <c r="L920" i="26"/>
  <c r="R920" i="26" s="1"/>
  <c r="J921" i="26"/>
  <c r="J922" i="26"/>
  <c r="J923" i="26"/>
  <c r="J924" i="26"/>
  <c r="J925" i="26"/>
  <c r="J926" i="26"/>
  <c r="L928" i="26"/>
  <c r="R928" i="26" s="1"/>
  <c r="L930" i="26"/>
  <c r="R930" i="26" s="1"/>
  <c r="J931" i="26"/>
  <c r="L933" i="26"/>
  <c r="R933" i="26" s="1"/>
  <c r="L935" i="26"/>
  <c r="R935" i="26" s="1"/>
  <c r="J936" i="26"/>
  <c r="E941" i="26"/>
  <c r="M942" i="26"/>
  <c r="J943" i="26"/>
  <c r="J944" i="26"/>
  <c r="J945" i="26"/>
  <c r="K946" i="26"/>
  <c r="M946" i="26" s="1"/>
  <c r="J948" i="26"/>
  <c r="J949" i="26"/>
  <c r="I951" i="26"/>
  <c r="I956" i="26"/>
  <c r="L958" i="26"/>
  <c r="G961" i="26"/>
  <c r="K961" i="26"/>
  <c r="L962" i="26"/>
  <c r="G966" i="26"/>
  <c r="G967" i="26"/>
  <c r="F977" i="26"/>
  <c r="H978" i="26"/>
  <c r="J978" i="26" s="1"/>
  <c r="F979" i="26"/>
  <c r="J979" i="26" s="1"/>
  <c r="K979" i="26"/>
  <c r="M979" i="26" s="1"/>
  <c r="E980" i="26"/>
  <c r="K980" i="26"/>
  <c r="E981" i="26"/>
  <c r="H981" i="26"/>
  <c r="J981" i="26" s="1"/>
  <c r="K982" i="26"/>
  <c r="J983" i="26"/>
  <c r="M984" i="26"/>
  <c r="J985" i="26"/>
  <c r="L988" i="26"/>
  <c r="R988" i="26" s="1"/>
  <c r="L990" i="26"/>
  <c r="R990" i="26" s="1"/>
  <c r="I991" i="26"/>
  <c r="M992" i="26"/>
  <c r="J996" i="26"/>
  <c r="F1001" i="26"/>
  <c r="G1001" i="26" s="1"/>
  <c r="J1002" i="26"/>
  <c r="G1003" i="26"/>
  <c r="K1003" i="26"/>
  <c r="K1001" i="26" s="1"/>
  <c r="M1001" i="26" s="1"/>
  <c r="J1004" i="26"/>
  <c r="J1005" i="26"/>
  <c r="G1006" i="26"/>
  <c r="M1006" i="26"/>
  <c r="G1011" i="26"/>
  <c r="K1011" i="26"/>
  <c r="M1011" i="26" s="1"/>
  <c r="L1013" i="26"/>
  <c r="R1013" i="26" s="1"/>
  <c r="M1016" i="26"/>
  <c r="E1021" i="26"/>
  <c r="I1029" i="26"/>
  <c r="G1031" i="26"/>
  <c r="G1032" i="26"/>
  <c r="K1032" i="26"/>
  <c r="G1033" i="26"/>
  <c r="M1033" i="26"/>
  <c r="G1034" i="26"/>
  <c r="K1034" i="26"/>
  <c r="M1034" i="26" s="1"/>
  <c r="G1035" i="26"/>
  <c r="K1035" i="26"/>
  <c r="G1036" i="26"/>
  <c r="L1037" i="26"/>
  <c r="R1037" i="26" s="1"/>
  <c r="I1039" i="26"/>
  <c r="M1041" i="26"/>
  <c r="F2029" i="26"/>
  <c r="L2029" i="26" s="1"/>
  <c r="K2029" i="26"/>
  <c r="J2030" i="26"/>
  <c r="K2031" i="26"/>
  <c r="G2033" i="26"/>
  <c r="K2038" i="26"/>
  <c r="J2039" i="26"/>
  <c r="J2040" i="26"/>
  <c r="J2041" i="26"/>
  <c r="J2042" i="26"/>
  <c r="J2048" i="26"/>
  <c r="J2053" i="26"/>
  <c r="J2058" i="26"/>
  <c r="J2063" i="26"/>
  <c r="J2068" i="26"/>
  <c r="L2070" i="26"/>
  <c r="L2040" i="26" s="1"/>
  <c r="F2075" i="26"/>
  <c r="J2075" i="26" s="1"/>
  <c r="E2076" i="26"/>
  <c r="E2077" i="26"/>
  <c r="E2078" i="26"/>
  <c r="J2079" i="26"/>
  <c r="D2078" i="26"/>
  <c r="D2073" i="26" s="1"/>
  <c r="G2081" i="26"/>
  <c r="G2082" i="26"/>
  <c r="G2083" i="26"/>
  <c r="L2084" i="26"/>
  <c r="R2084" i="26" s="1"/>
  <c r="J2088" i="26"/>
  <c r="M2089" i="26"/>
  <c r="L2092" i="26"/>
  <c r="R2092" i="26" s="1"/>
  <c r="I2093" i="26"/>
  <c r="L2095" i="26"/>
  <c r="R2095" i="26" s="1"/>
  <c r="L2097" i="26"/>
  <c r="R2097" i="26" s="1"/>
  <c r="H2098" i="26"/>
  <c r="I2098" i="26" s="1"/>
  <c r="I2099" i="26"/>
  <c r="M2105" i="26"/>
  <c r="L2105" i="26"/>
  <c r="F2136" i="26"/>
  <c r="M2136" i="26"/>
  <c r="K2131" i="26"/>
  <c r="I2137" i="26"/>
  <c r="H2132" i="26"/>
  <c r="I2132" i="26" s="1"/>
  <c r="M2519" i="26"/>
  <c r="K2509" i="26"/>
  <c r="G721" i="26"/>
  <c r="M724" i="26"/>
  <c r="M822" i="26"/>
  <c r="I823" i="26"/>
  <c r="J824" i="26"/>
  <c r="J825" i="26"/>
  <c r="J826" i="26"/>
  <c r="I882" i="26"/>
  <c r="I883" i="26"/>
  <c r="I884" i="26"/>
  <c r="I886" i="26"/>
  <c r="I892" i="26"/>
  <c r="I893" i="26"/>
  <c r="J942" i="26"/>
  <c r="I961" i="26"/>
  <c r="I966" i="26"/>
  <c r="I967" i="26"/>
  <c r="J2029" i="26"/>
  <c r="J2031" i="26"/>
  <c r="I2033" i="26"/>
  <c r="J2038" i="26"/>
  <c r="K2032" i="26"/>
  <c r="I2081" i="26"/>
  <c r="I2082" i="26"/>
  <c r="I2083" i="26"/>
  <c r="I2120" i="26"/>
  <c r="M2127" i="26"/>
  <c r="L2127" i="26"/>
  <c r="L2122" i="26" s="1"/>
  <c r="K2123" i="26"/>
  <c r="D2129" i="26"/>
  <c r="D2128" i="26" s="1"/>
  <c r="G2134" i="26"/>
  <c r="F2129" i="26"/>
  <c r="I2135" i="26"/>
  <c r="H2130" i="26"/>
  <c r="G2140" i="26"/>
  <c r="F2135" i="26"/>
  <c r="M2140" i="26"/>
  <c r="G2142" i="26"/>
  <c r="F2137" i="26"/>
  <c r="M2142" i="26"/>
  <c r="M2153" i="26"/>
  <c r="J2632" i="26"/>
  <c r="H2592" i="26"/>
  <c r="I2592" i="26" s="1"/>
  <c r="M2101" i="26"/>
  <c r="I2103" i="26"/>
  <c r="I2134" i="26"/>
  <c r="I2136" i="26"/>
  <c r="I2138" i="26"/>
  <c r="I2139" i="26"/>
  <c r="I2140" i="26"/>
  <c r="I2141" i="26"/>
  <c r="I2142" i="26"/>
  <c r="I2148" i="26"/>
  <c r="I2158" i="26"/>
  <c r="I2164" i="26"/>
  <c r="G2165" i="26"/>
  <c r="K2165" i="26"/>
  <c r="M2166" i="26"/>
  <c r="I2166" i="26"/>
  <c r="K2167" i="26"/>
  <c r="J2173" i="26"/>
  <c r="M2175" i="26"/>
  <c r="L2177" i="26"/>
  <c r="R2177" i="26" s="1"/>
  <c r="I2178" i="26"/>
  <c r="L2179" i="26"/>
  <c r="L2178" i="26" s="1"/>
  <c r="J2183" i="26"/>
  <c r="G2188" i="26"/>
  <c r="L2189" i="26"/>
  <c r="R2189" i="26" s="1"/>
  <c r="K2193" i="26"/>
  <c r="M2193" i="26" s="1"/>
  <c r="L2197" i="26"/>
  <c r="L2193" i="26" s="1"/>
  <c r="L2199" i="26"/>
  <c r="R2199" i="26" s="1"/>
  <c r="J2203" i="26"/>
  <c r="J2208" i="26"/>
  <c r="G2213" i="26"/>
  <c r="M2213" i="26"/>
  <c r="J2218" i="26"/>
  <c r="J2219" i="26"/>
  <c r="J2220" i="26"/>
  <c r="J2221" i="26"/>
  <c r="J2222" i="26"/>
  <c r="M2228" i="26"/>
  <c r="K2233" i="26"/>
  <c r="M2233" i="26" s="1"/>
  <c r="L2237" i="26"/>
  <c r="R2237" i="26" s="1"/>
  <c r="J2238" i="26"/>
  <c r="J2239" i="26"/>
  <c r="J2240" i="26"/>
  <c r="J2241" i="26"/>
  <c r="J2242" i="26"/>
  <c r="J2243" i="26"/>
  <c r="J2253" i="26"/>
  <c r="J2258" i="26"/>
  <c r="M2485" i="26"/>
  <c r="K2493" i="26"/>
  <c r="L2497" i="26"/>
  <c r="R2497" i="26" s="1"/>
  <c r="I2498" i="26"/>
  <c r="L2500" i="26"/>
  <c r="J2507" i="26"/>
  <c r="E2508" i="26"/>
  <c r="H2508" i="26"/>
  <c r="J2510" i="26"/>
  <c r="K2511" i="26"/>
  <c r="M2511" i="26" s="1"/>
  <c r="J2512" i="26"/>
  <c r="M2516" i="26"/>
  <c r="E2518" i="26"/>
  <c r="H2518" i="26"/>
  <c r="J2518" i="26" s="1"/>
  <c r="I2519" i="26"/>
  <c r="M2526" i="26"/>
  <c r="J2528" i="26"/>
  <c r="M2529" i="26"/>
  <c r="M2536" i="26"/>
  <c r="J2538" i="26"/>
  <c r="M2539" i="26"/>
  <c r="M2546" i="26"/>
  <c r="J2548" i="26"/>
  <c r="J2553" i="26"/>
  <c r="J2554" i="26"/>
  <c r="J2555" i="26"/>
  <c r="J2556" i="26"/>
  <c r="J2557" i="26"/>
  <c r="J2558" i="26"/>
  <c r="M2562" i="26"/>
  <c r="J2563" i="26"/>
  <c r="M2567" i="26"/>
  <c r="D2589" i="26"/>
  <c r="D2588" i="26" s="1"/>
  <c r="F2589" i="26"/>
  <c r="G2590" i="26"/>
  <c r="F2593" i="26"/>
  <c r="H2593" i="26" s="1"/>
  <c r="H2594" i="26"/>
  <c r="I2594" i="26" s="1"/>
  <c r="K2595" i="26"/>
  <c r="M2595" i="26" s="1"/>
  <c r="E2596" i="26"/>
  <c r="G2596" i="26" s="1"/>
  <c r="J2596" i="26"/>
  <c r="L2599" i="26"/>
  <c r="R2599" i="26" s="1"/>
  <c r="L2602" i="26"/>
  <c r="R2602" i="26" s="1"/>
  <c r="I2604" i="26"/>
  <c r="L2607" i="26"/>
  <c r="R2607" i="26" s="1"/>
  <c r="L2610" i="26"/>
  <c r="R2610" i="26" s="1"/>
  <c r="L2612" i="26"/>
  <c r="R2612" i="26" s="1"/>
  <c r="I2614" i="26"/>
  <c r="L2616" i="26"/>
  <c r="R2616" i="26" s="1"/>
  <c r="J2617" i="26"/>
  <c r="I2617" i="26"/>
  <c r="M2629" i="26"/>
  <c r="I2630" i="26"/>
  <c r="E2628" i="26"/>
  <c r="I2628" i="26" s="1"/>
  <c r="I2632" i="26"/>
  <c r="M2634" i="26"/>
  <c r="L2634" i="26"/>
  <c r="R2634" i="26" s="1"/>
  <c r="K2633" i="26"/>
  <c r="M2637" i="26"/>
  <c r="K2632" i="26"/>
  <c r="M2632" i="26" s="1"/>
  <c r="D2644" i="26"/>
  <c r="G2651" i="26"/>
  <c r="E2646" i="26"/>
  <c r="G2646" i="26" s="1"/>
  <c r="K2651" i="26"/>
  <c r="M2651" i="26" s="1"/>
  <c r="G2655" i="26"/>
  <c r="F2650" i="26"/>
  <c r="I2165" i="26"/>
  <c r="M2167" i="26"/>
  <c r="I2213" i="26"/>
  <c r="M2248" i="26"/>
  <c r="L2493" i="26"/>
  <c r="J2506" i="26"/>
  <c r="J2624" i="26"/>
  <c r="H2619" i="26"/>
  <c r="J2619" i="26" s="1"/>
  <c r="J2625" i="26"/>
  <c r="I2625" i="26"/>
  <c r="H2620" i="26"/>
  <c r="I2620" i="26" s="1"/>
  <c r="J2637" i="26"/>
  <c r="I2637" i="26"/>
  <c r="J2651" i="26"/>
  <c r="I2651" i="26"/>
  <c r="H2646" i="26"/>
  <c r="E2653" i="26"/>
  <c r="I2654" i="26"/>
  <c r="I2657" i="26"/>
  <c r="E2642" i="26"/>
  <c r="D2708" i="26"/>
  <c r="D2704" i="26"/>
  <c r="D2703" i="26" s="1"/>
  <c r="M2630" i="26"/>
  <c r="J2631" i="26"/>
  <c r="G2633" i="26"/>
  <c r="G2654" i="26"/>
  <c r="K2654" i="26"/>
  <c r="H2655" i="26"/>
  <c r="I2655" i="26" s="1"/>
  <c r="K2657" i="26"/>
  <c r="M2657" i="26" s="1"/>
  <c r="I2660" i="26"/>
  <c r="K2661" i="26"/>
  <c r="M2661" i="26" s="1"/>
  <c r="L2662" i="26"/>
  <c r="R2662" i="26" s="1"/>
  <c r="I2664" i="26"/>
  <c r="I2667" i="26"/>
  <c r="L2669" i="26"/>
  <c r="R2669" i="26" s="1"/>
  <c r="G2671" i="26"/>
  <c r="I2672" i="26"/>
  <c r="L2674" i="26"/>
  <c r="R2674" i="26" s="1"/>
  <c r="L2676" i="26"/>
  <c r="R2676" i="26" s="1"/>
  <c r="E2685" i="26"/>
  <c r="K2686" i="26"/>
  <c r="M2686" i="26" s="1"/>
  <c r="L2690" i="26"/>
  <c r="R2690" i="26" s="1"/>
  <c r="E2693" i="26"/>
  <c r="I2693" i="26" s="1"/>
  <c r="L2699" i="26"/>
  <c r="R2699" i="26" s="1"/>
  <c r="G2701" i="26"/>
  <c r="I2702" i="26"/>
  <c r="F2709" i="26"/>
  <c r="M2714" i="26"/>
  <c r="K2709" i="26"/>
  <c r="I2715" i="26"/>
  <c r="E2710" i="26"/>
  <c r="G2710" i="26" s="1"/>
  <c r="J2715" i="26"/>
  <c r="H2710" i="26"/>
  <c r="M2719" i="26"/>
  <c r="L2719" i="26"/>
  <c r="R2719" i="26" s="1"/>
  <c r="J2721" i="26"/>
  <c r="I2721" i="26"/>
  <c r="H2716" i="26"/>
  <c r="M2722" i="26"/>
  <c r="L2722" i="26"/>
  <c r="R2722" i="26" s="1"/>
  <c r="M2726" i="26"/>
  <c r="E2716" i="26"/>
  <c r="G2716" i="26" s="1"/>
  <c r="M2727" i="26"/>
  <c r="L2727" i="26"/>
  <c r="R2727" i="26" s="1"/>
  <c r="G2729" i="26"/>
  <c r="F2728" i="26"/>
  <c r="H2728" i="26" s="1"/>
  <c r="H2703" i="26" s="1"/>
  <c r="H2731" i="26"/>
  <c r="J2731" i="26" s="1"/>
  <c r="J2734" i="26"/>
  <c r="I2734" i="26"/>
  <c r="H2729" i="26"/>
  <c r="J2729" i="26" s="1"/>
  <c r="L2717" i="26"/>
  <c r="E2712" i="26"/>
  <c r="M2717" i="26"/>
  <c r="K2712" i="26"/>
  <c r="M2712" i="26" s="1"/>
  <c r="I2719" i="26"/>
  <c r="J2719" i="26"/>
  <c r="H2714" i="26"/>
  <c r="G2721" i="26"/>
  <c r="E2718" i="26"/>
  <c r="K2721" i="26"/>
  <c r="L2721" i="26" s="1"/>
  <c r="M2725" i="26"/>
  <c r="L2725" i="26"/>
  <c r="R2725" i="26" s="1"/>
  <c r="K2715" i="26"/>
  <c r="J2735" i="26"/>
  <c r="H2730" i="26"/>
  <c r="J2730" i="26" s="1"/>
  <c r="J2737" i="26"/>
  <c r="I2737" i="26"/>
  <c r="M2744" i="26"/>
  <c r="L2744" i="26"/>
  <c r="R2744" i="26" s="1"/>
  <c r="K2743" i="26"/>
  <c r="L2746" i="26"/>
  <c r="R2746" i="26" s="1"/>
  <c r="J2788" i="26"/>
  <c r="I2714" i="26"/>
  <c r="G2732" i="26"/>
  <c r="M2741" i="26"/>
  <c r="H2742" i="26"/>
  <c r="J2742" i="26" s="1"/>
  <c r="E2743" i="26"/>
  <c r="I2743" i="26" s="1"/>
  <c r="G2746" i="26"/>
  <c r="I2746" i="26"/>
  <c r="I2747" i="26"/>
  <c r="H2749" i="26"/>
  <c r="J2749" i="26" s="1"/>
  <c r="H2750" i="26"/>
  <c r="J2750" i="26" s="1"/>
  <c r="I2755" i="26"/>
  <c r="K2756" i="26"/>
  <c r="L2757" i="26"/>
  <c r="R2757" i="26" s="1"/>
  <c r="J2759" i="26"/>
  <c r="J2760" i="26"/>
  <c r="J2761" i="26"/>
  <c r="J2762" i="26"/>
  <c r="J2763" i="26"/>
  <c r="J2764" i="26"/>
  <c r="L2764" i="26"/>
  <c r="R2764" i="26" s="1"/>
  <c r="J2765" i="26"/>
  <c r="J2766" i="26"/>
  <c r="J2767" i="26"/>
  <c r="J2768" i="26"/>
  <c r="J2773" i="26"/>
  <c r="L2777" i="26"/>
  <c r="J2778" i="26"/>
  <c r="J2779" i="26"/>
  <c r="J2780" i="26"/>
  <c r="J2781" i="26"/>
  <c r="J2782" i="26"/>
  <c r="J2783" i="26"/>
  <c r="L2784" i="26"/>
  <c r="R2784" i="26" s="1"/>
  <c r="M2788" i="26"/>
  <c r="G521" i="26"/>
  <c r="G579" i="26"/>
  <c r="G581" i="26"/>
  <c r="L579" i="26"/>
  <c r="F576" i="26"/>
  <c r="G591" i="26"/>
  <c r="I533" i="26"/>
  <c r="E531" i="26"/>
  <c r="G541" i="26"/>
  <c r="H616" i="26"/>
  <c r="I616" i="26" s="1"/>
  <c r="G638" i="26"/>
  <c r="M638" i="26"/>
  <c r="G641" i="26"/>
  <c r="M641" i="26"/>
  <c r="F636" i="26"/>
  <c r="G636" i="26" s="1"/>
  <c r="J661" i="26"/>
  <c r="J671" i="26"/>
  <c r="H646" i="26"/>
  <c r="I646" i="26" s="1"/>
  <c r="J2603" i="26"/>
  <c r="I2603" i="26"/>
  <c r="M2611" i="26"/>
  <c r="K2596" i="26"/>
  <c r="J2613" i="26"/>
  <c r="I2613" i="26"/>
  <c r="I2618" i="26"/>
  <c r="J2618" i="26"/>
  <c r="M2619" i="26"/>
  <c r="K2589" i="26"/>
  <c r="M2620" i="26"/>
  <c r="K2590" i="26"/>
  <c r="M2590" i="26" s="1"/>
  <c r="M2622" i="26"/>
  <c r="L2626" i="26"/>
  <c r="M2626" i="26"/>
  <c r="M2647" i="26"/>
  <c r="I2652" i="26"/>
  <c r="J2652" i="26"/>
  <c r="H2647" i="26"/>
  <c r="J2608" i="26"/>
  <c r="L2613" i="26"/>
  <c r="M2613" i="26"/>
  <c r="J2628" i="26"/>
  <c r="I2633" i="26"/>
  <c r="J2633" i="26"/>
  <c r="J2653" i="26"/>
  <c r="J2591" i="26"/>
  <c r="J2592" i="26"/>
  <c r="L2594" i="26"/>
  <c r="L2597" i="26"/>
  <c r="H2598" i="26"/>
  <c r="L2598" i="26"/>
  <c r="R2598" i="26" s="1"/>
  <c r="I2599" i="26"/>
  <c r="L2600" i="26"/>
  <c r="R2600" i="26" s="1"/>
  <c r="L2601" i="26"/>
  <c r="R2601" i="26" s="1"/>
  <c r="I2602" i="26"/>
  <c r="G2603" i="26"/>
  <c r="K2603" i="26"/>
  <c r="L2604" i="26"/>
  <c r="R2604" i="26" s="1"/>
  <c r="I2605" i="26"/>
  <c r="I2607" i="26"/>
  <c r="E2608" i="26"/>
  <c r="L2609" i="26"/>
  <c r="R2609" i="26" s="1"/>
  <c r="I2610" i="26"/>
  <c r="G2611" i="26"/>
  <c r="L2611" i="26"/>
  <c r="I2612" i="26"/>
  <c r="G2613" i="26"/>
  <c r="L2614" i="26"/>
  <c r="R2614" i="26" s="1"/>
  <c r="I2615" i="26"/>
  <c r="L2617" i="26"/>
  <c r="R2617" i="26" s="1"/>
  <c r="L2619" i="26"/>
  <c r="L2620" i="26"/>
  <c r="L2622" i="26"/>
  <c r="H2623" i="26"/>
  <c r="L2623" i="26"/>
  <c r="I2624" i="26"/>
  <c r="L2625" i="26"/>
  <c r="R2625" i="26" s="1"/>
  <c r="I2626" i="26"/>
  <c r="L2627" i="26"/>
  <c r="R2627" i="26" s="1"/>
  <c r="L2629" i="26"/>
  <c r="R2629" i="26" s="1"/>
  <c r="L2630" i="26"/>
  <c r="L2631" i="26"/>
  <c r="R2631" i="26" s="1"/>
  <c r="I2634" i="26"/>
  <c r="L2635" i="26"/>
  <c r="R2635" i="26" s="1"/>
  <c r="L2637" i="26"/>
  <c r="R2637" i="26" s="1"/>
  <c r="L2647" i="26"/>
  <c r="R2647" i="26" s="1"/>
  <c r="L2652" i="26"/>
  <c r="R2652" i="26" s="1"/>
  <c r="I2668" i="26"/>
  <c r="J2668" i="26"/>
  <c r="I2673" i="26"/>
  <c r="J2673" i="26"/>
  <c r="J2687" i="26"/>
  <c r="I2687" i="26"/>
  <c r="H2682" i="26"/>
  <c r="J2688" i="26"/>
  <c r="J2723" i="26"/>
  <c r="G2595" i="26"/>
  <c r="G2597" i="26"/>
  <c r="G2598" i="26"/>
  <c r="I2611" i="26"/>
  <c r="G2618" i="26"/>
  <c r="G2619" i="26"/>
  <c r="G2620" i="26"/>
  <c r="G2621" i="26"/>
  <c r="I2621" i="26"/>
  <c r="G2622" i="26"/>
  <c r="I2622" i="26"/>
  <c r="G2623" i="26"/>
  <c r="G2629" i="26"/>
  <c r="G2630" i="26"/>
  <c r="G2631" i="26"/>
  <c r="G2632" i="26"/>
  <c r="G2647" i="26"/>
  <c r="I2658" i="26"/>
  <c r="J2658" i="26"/>
  <c r="J2663" i="26"/>
  <c r="I2663" i="26"/>
  <c r="L2671" i="26"/>
  <c r="R2671" i="26" s="1"/>
  <c r="M2671" i="26"/>
  <c r="J2685" i="26"/>
  <c r="H2680" i="26"/>
  <c r="J2693" i="26"/>
  <c r="L2701" i="26"/>
  <c r="R2701" i="26" s="1"/>
  <c r="M2701" i="26"/>
  <c r="J2713" i="26"/>
  <c r="J2654" i="26"/>
  <c r="L2658" i="26"/>
  <c r="I2659" i="26"/>
  <c r="L2660" i="26"/>
  <c r="R2660" i="26" s="1"/>
  <c r="I2662" i="26"/>
  <c r="G2663" i="26"/>
  <c r="L2664" i="26"/>
  <c r="R2664" i="26" s="1"/>
  <c r="I2665" i="26"/>
  <c r="G2666" i="26"/>
  <c r="I2666" i="26"/>
  <c r="K2666" i="26"/>
  <c r="L2666" i="26" s="1"/>
  <c r="L2667" i="26"/>
  <c r="R2667" i="26" s="1"/>
  <c r="L2668" i="26"/>
  <c r="R2668" i="26" s="1"/>
  <c r="I2669" i="26"/>
  <c r="L2670" i="26"/>
  <c r="R2670" i="26" s="1"/>
  <c r="I2671" i="26"/>
  <c r="L2672" i="26"/>
  <c r="R2672" i="26" s="1"/>
  <c r="L2673" i="26"/>
  <c r="R2673" i="26" s="1"/>
  <c r="I2674" i="26"/>
  <c r="L2675" i="26"/>
  <c r="R2675" i="26" s="1"/>
  <c r="I2676" i="26"/>
  <c r="L2677" i="26"/>
  <c r="R2677" i="26" s="1"/>
  <c r="G2687" i="26"/>
  <c r="E2688" i="26"/>
  <c r="L2689" i="26"/>
  <c r="R2689" i="26" s="1"/>
  <c r="I2690" i="26"/>
  <c r="G2691" i="26"/>
  <c r="I2691" i="26"/>
  <c r="K2691" i="26"/>
  <c r="M2691" i="26" s="1"/>
  <c r="L2692" i="26"/>
  <c r="R2692" i="26" s="1"/>
  <c r="L2694" i="26"/>
  <c r="R2694" i="26" s="1"/>
  <c r="L2695" i="26"/>
  <c r="R2695" i="26" s="1"/>
  <c r="L2696" i="26"/>
  <c r="R2696" i="26" s="1"/>
  <c r="L2697" i="26"/>
  <c r="R2697" i="26" s="1"/>
  <c r="H2698" i="26"/>
  <c r="L2698" i="26"/>
  <c r="R2698" i="26" s="1"/>
  <c r="I2699" i="26"/>
  <c r="L2700" i="26"/>
  <c r="R2700" i="26" s="1"/>
  <c r="I2701" i="26"/>
  <c r="L2702" i="26"/>
  <c r="R2702" i="26" s="1"/>
  <c r="L2709" i="26"/>
  <c r="L2714" i="26"/>
  <c r="G2717" i="26"/>
  <c r="M2720" i="26"/>
  <c r="I2722" i="26"/>
  <c r="H2717" i="26"/>
  <c r="L2729" i="26"/>
  <c r="M2729" i="26"/>
  <c r="L2730" i="26"/>
  <c r="R2730" i="26" s="1"/>
  <c r="M2730" i="26"/>
  <c r="I2738" i="26"/>
  <c r="J2738" i="26"/>
  <c r="G2656" i="26"/>
  <c r="G2657" i="26"/>
  <c r="G2658" i="26"/>
  <c r="G2668" i="26"/>
  <c r="G2673" i="26"/>
  <c r="G2681" i="26"/>
  <c r="I2681" i="26"/>
  <c r="G2682" i="26"/>
  <c r="G2684" i="26"/>
  <c r="G2693" i="26"/>
  <c r="G2694" i="26"/>
  <c r="I2694" i="26"/>
  <c r="G2695" i="26"/>
  <c r="I2695" i="26"/>
  <c r="G2697" i="26"/>
  <c r="I2697" i="26"/>
  <c r="G2698" i="26"/>
  <c r="G2709" i="26"/>
  <c r="G2714" i="26"/>
  <c r="G2715" i="26"/>
  <c r="L2732" i="26"/>
  <c r="M2732" i="26"/>
  <c r="J2733" i="26"/>
  <c r="E2723" i="26"/>
  <c r="K2723" i="26"/>
  <c r="L2724" i="26"/>
  <c r="R2724" i="26" s="1"/>
  <c r="I2725" i="26"/>
  <c r="G2726" i="26"/>
  <c r="I2726" i="26"/>
  <c r="L2726" i="26"/>
  <c r="R2726" i="26" s="1"/>
  <c r="I2727" i="26"/>
  <c r="E2731" i="26"/>
  <c r="I2732" i="26"/>
  <c r="E2733" i="26"/>
  <c r="L2734" i="26"/>
  <c r="R2734" i="26" s="1"/>
  <c r="I2735" i="26"/>
  <c r="G2736" i="26"/>
  <c r="I2736" i="26"/>
  <c r="K2736" i="26"/>
  <c r="M2736" i="26" s="1"/>
  <c r="L2737" i="26"/>
  <c r="R2737" i="26" s="1"/>
  <c r="L2740" i="26"/>
  <c r="R2740" i="26" s="1"/>
  <c r="G2740" i="26"/>
  <c r="I2740" i="26"/>
  <c r="L2741" i="26"/>
  <c r="R2741" i="26" s="1"/>
  <c r="G2741" i="26"/>
  <c r="I2741" i="26"/>
  <c r="J2748" i="26"/>
  <c r="G2739" i="26"/>
  <c r="I2739" i="26"/>
  <c r="K2739" i="26"/>
  <c r="J2743" i="26"/>
  <c r="J2753" i="26"/>
  <c r="I2753" i="26"/>
  <c r="G2742" i="26"/>
  <c r="K2742" i="26"/>
  <c r="L2742" i="26" s="1"/>
  <c r="G2743" i="26"/>
  <c r="J2744" i="26"/>
  <c r="M2745" i="26"/>
  <c r="M2747" i="26"/>
  <c r="G2749" i="26"/>
  <c r="K2749" i="26"/>
  <c r="M2749" i="26" s="1"/>
  <c r="G2750" i="26"/>
  <c r="I2750" i="26"/>
  <c r="K2750" i="26"/>
  <c r="L2750" i="26" s="1"/>
  <c r="G2751" i="26"/>
  <c r="I2751" i="26"/>
  <c r="K2751" i="26"/>
  <c r="M2751" i="26" s="1"/>
  <c r="G2752" i="26"/>
  <c r="I2752" i="26"/>
  <c r="K2752" i="26"/>
  <c r="M2752" i="26" s="1"/>
  <c r="G2753" i="26"/>
  <c r="K2753" i="26"/>
  <c r="J2754" i="26"/>
  <c r="M2755" i="26"/>
  <c r="J2757" i="26"/>
  <c r="I2768" i="26"/>
  <c r="I2773" i="26"/>
  <c r="I2778" i="26"/>
  <c r="I2779" i="26"/>
  <c r="I2780" i="26"/>
  <c r="I2781" i="26"/>
  <c r="I2782" i="26"/>
  <c r="I2783" i="26"/>
  <c r="L2787" i="26"/>
  <c r="L2789" i="26"/>
  <c r="L2788" i="26" s="1"/>
  <c r="R2788" i="26" s="1"/>
  <c r="G2759" i="26"/>
  <c r="G2760" i="26"/>
  <c r="G2761" i="26"/>
  <c r="G2762" i="26"/>
  <c r="G2763" i="26"/>
  <c r="G2764" i="26"/>
  <c r="G2765" i="26"/>
  <c r="G2766" i="26"/>
  <c r="G2767" i="26"/>
  <c r="G2788" i="26"/>
  <c r="G2483" i="26"/>
  <c r="I2483" i="26"/>
  <c r="G2488" i="26"/>
  <c r="L2489" i="26"/>
  <c r="M2489" i="26"/>
  <c r="K2483" i="26"/>
  <c r="M2484" i="26"/>
  <c r="M2486" i="26"/>
  <c r="K2488" i="26"/>
  <c r="M2490" i="26"/>
  <c r="M2492" i="26"/>
  <c r="G2493" i="26"/>
  <c r="I2493" i="26"/>
  <c r="M2494" i="26"/>
  <c r="M2495" i="26"/>
  <c r="J2498" i="26"/>
  <c r="J2504" i="26"/>
  <c r="J2505" i="26"/>
  <c r="G2553" i="26"/>
  <c r="I2553" i="26"/>
  <c r="G2554" i="26"/>
  <c r="I2554" i="26"/>
  <c r="G2555" i="26"/>
  <c r="I2555" i="26"/>
  <c r="G2556" i="26"/>
  <c r="I2556" i="26"/>
  <c r="G2557" i="26"/>
  <c r="I2557" i="26"/>
  <c r="G2558" i="26"/>
  <c r="I2558" i="26"/>
  <c r="G2563" i="26"/>
  <c r="I2563" i="26"/>
  <c r="E2504" i="26"/>
  <c r="E2505" i="26"/>
  <c r="E2506" i="26"/>
  <c r="E2507" i="26"/>
  <c r="G2509" i="26"/>
  <c r="G2510" i="26"/>
  <c r="G2511" i="26"/>
  <c r="G2512" i="26"/>
  <c r="L2513" i="26"/>
  <c r="R2513" i="26" s="1"/>
  <c r="G2513" i="26"/>
  <c r="I2513" i="26"/>
  <c r="M2515" i="26"/>
  <c r="M2517" i="26"/>
  <c r="G2518" i="26"/>
  <c r="L2519" i="26"/>
  <c r="L2509" i="26" s="1"/>
  <c r="G2519" i="26"/>
  <c r="L2520" i="26"/>
  <c r="L2510" i="26" s="1"/>
  <c r="G2520" i="26"/>
  <c r="L2521" i="26"/>
  <c r="L2511" i="26" s="1"/>
  <c r="G2521" i="26"/>
  <c r="I2521" i="26"/>
  <c r="L2522" i="26"/>
  <c r="L2512" i="26" s="1"/>
  <c r="G2522" i="26"/>
  <c r="L2523" i="26"/>
  <c r="G2523" i="26"/>
  <c r="I2523" i="26"/>
  <c r="M2525" i="26"/>
  <c r="M2527" i="26"/>
  <c r="L2528" i="26"/>
  <c r="G2528" i="26"/>
  <c r="I2528" i="26"/>
  <c r="M2530" i="26"/>
  <c r="M2532" i="26"/>
  <c r="L2533" i="26"/>
  <c r="G2533" i="26"/>
  <c r="I2533" i="26"/>
  <c r="M2535" i="26"/>
  <c r="M2537" i="26"/>
  <c r="L2538" i="26"/>
  <c r="G2538" i="26"/>
  <c r="I2538" i="26"/>
  <c r="M2540" i="26"/>
  <c r="M2542" i="26"/>
  <c r="L2543" i="26"/>
  <c r="G2543" i="26"/>
  <c r="I2543" i="26"/>
  <c r="M2545" i="26"/>
  <c r="M2547" i="26"/>
  <c r="G2548" i="26"/>
  <c r="K2553" i="26"/>
  <c r="K2554" i="26"/>
  <c r="K2555" i="26"/>
  <c r="K2556" i="26"/>
  <c r="K2557" i="26"/>
  <c r="K2558" i="26"/>
  <c r="M2559" i="26"/>
  <c r="M2561" i="26"/>
  <c r="K2563" i="26"/>
  <c r="M2564" i="26"/>
  <c r="M2566" i="26"/>
  <c r="F2028" i="26"/>
  <c r="I2032" i="26"/>
  <c r="L2032" i="26"/>
  <c r="L2028" i="26" s="1"/>
  <c r="E2038" i="26"/>
  <c r="G2039" i="26"/>
  <c r="G2041" i="26"/>
  <c r="M2032" i="26"/>
  <c r="M2043" i="26"/>
  <c r="G2029" i="26"/>
  <c r="G2030" i="26"/>
  <c r="G2031" i="26"/>
  <c r="M2031" i="26"/>
  <c r="J2032" i="26"/>
  <c r="J2033" i="26"/>
  <c r="M2035" i="26"/>
  <c r="K2033" i="26"/>
  <c r="G2040" i="26"/>
  <c r="G2042" i="26"/>
  <c r="I2042" i="26"/>
  <c r="M2042" i="26"/>
  <c r="G2043" i="26"/>
  <c r="I2048" i="26"/>
  <c r="I2053" i="26"/>
  <c r="I2058" i="26"/>
  <c r="I2063" i="26"/>
  <c r="I2068" i="26"/>
  <c r="K2068" i="26"/>
  <c r="M2068" i="26" s="1"/>
  <c r="L2072" i="26"/>
  <c r="R2072" i="26" s="1"/>
  <c r="D2076" i="26"/>
  <c r="F2076" i="26"/>
  <c r="G2076" i="26" s="1"/>
  <c r="F2077" i="26"/>
  <c r="G2077" i="26" s="1"/>
  <c r="F2078" i="26"/>
  <c r="L2079" i="26"/>
  <c r="I2080" i="26"/>
  <c r="L2080" i="26"/>
  <c r="L2081" i="26"/>
  <c r="L2082" i="26"/>
  <c r="G2088" i="26"/>
  <c r="L2088" i="26"/>
  <c r="M2090" i="26"/>
  <c r="L2093" i="26"/>
  <c r="R2093" i="26" s="1"/>
  <c r="M2099" i="26"/>
  <c r="L2099" i="26"/>
  <c r="R2099" i="26" s="1"/>
  <c r="L2100" i="26"/>
  <c r="L2101" i="26"/>
  <c r="R2101" i="26" s="1"/>
  <c r="G2101" i="26"/>
  <c r="I2101" i="26"/>
  <c r="K2102" i="26"/>
  <c r="M2102" i="26" s="1"/>
  <c r="I2102" i="26"/>
  <c r="G2102" i="26"/>
  <c r="L2123" i="26"/>
  <c r="L2119" i="26"/>
  <c r="L2118" i="26" s="1"/>
  <c r="G2074" i="26"/>
  <c r="I2074" i="26"/>
  <c r="G2075" i="26"/>
  <c r="I2075" i="26"/>
  <c r="I2076" i="26"/>
  <c r="I2077" i="26"/>
  <c r="I2078" i="26"/>
  <c r="I2079" i="26"/>
  <c r="G2080" i="26"/>
  <c r="J2081" i="26"/>
  <c r="J2082" i="26"/>
  <c r="J2083" i="26"/>
  <c r="L2087" i="26"/>
  <c r="R2087" i="26" s="1"/>
  <c r="K2083" i="26"/>
  <c r="J2093" i="26"/>
  <c r="J2098" i="26"/>
  <c r="J2099" i="26"/>
  <c r="J2100" i="26"/>
  <c r="G2100" i="26"/>
  <c r="J2103" i="26"/>
  <c r="M2119" i="26"/>
  <c r="K2118" i="26"/>
  <c r="M2118" i="26" s="1"/>
  <c r="M2107" i="26"/>
  <c r="G2108" i="26"/>
  <c r="G2109" i="26"/>
  <c r="I2109" i="26"/>
  <c r="K2109" i="26"/>
  <c r="G2110" i="26"/>
  <c r="I2110" i="26"/>
  <c r="K2110" i="26"/>
  <c r="M2110" i="26" s="1"/>
  <c r="G2111" i="26"/>
  <c r="I2111" i="26"/>
  <c r="K2111" i="26"/>
  <c r="M2111" i="26" s="1"/>
  <c r="G2112" i="26"/>
  <c r="I2112" i="26"/>
  <c r="K2112" i="26"/>
  <c r="M2112" i="26" s="1"/>
  <c r="G2113" i="26"/>
  <c r="I2113" i="26"/>
  <c r="K2113" i="26"/>
  <c r="M2113" i="26" s="1"/>
  <c r="M2114" i="26"/>
  <c r="M2115" i="26"/>
  <c r="M2116" i="26"/>
  <c r="M2117" i="26"/>
  <c r="G2118" i="26"/>
  <c r="G2119" i="26"/>
  <c r="G2121" i="26"/>
  <c r="G2123" i="26"/>
  <c r="M2124" i="26"/>
  <c r="M2125" i="26"/>
  <c r="J2129" i="26"/>
  <c r="J2134" i="26"/>
  <c r="J2135" i="26"/>
  <c r="J2136" i="26"/>
  <c r="J2137" i="26"/>
  <c r="J2138" i="26"/>
  <c r="J2139" i="26"/>
  <c r="J2140" i="26"/>
  <c r="J2141" i="26"/>
  <c r="J2142" i="26"/>
  <c r="I2173" i="26"/>
  <c r="J2178" i="26"/>
  <c r="K2103" i="26"/>
  <c r="I2119" i="26"/>
  <c r="G2120" i="26"/>
  <c r="G2122" i="26"/>
  <c r="F2153" i="26"/>
  <c r="G2153" i="26" s="1"/>
  <c r="F2163" i="26"/>
  <c r="G2163" i="26" s="1"/>
  <c r="H2163" i="26"/>
  <c r="I2163" i="26" s="1"/>
  <c r="K2163" i="26"/>
  <c r="M2163" i="26" s="1"/>
  <c r="G2167" i="26"/>
  <c r="I2167" i="26"/>
  <c r="G2168" i="26"/>
  <c r="M2182" i="26"/>
  <c r="G2183" i="26"/>
  <c r="M2184" i="26"/>
  <c r="M2185" i="26"/>
  <c r="M2192" i="26"/>
  <c r="I2193" i="26"/>
  <c r="M2194" i="26"/>
  <c r="M2195" i="26"/>
  <c r="M2202" i="26"/>
  <c r="G2203" i="26"/>
  <c r="I2203" i="26"/>
  <c r="K2203" i="26"/>
  <c r="M2203" i="26" s="1"/>
  <c r="M2204" i="26"/>
  <c r="M2205" i="26"/>
  <c r="M2206" i="26"/>
  <c r="M2207" i="26"/>
  <c r="G2208" i="26"/>
  <c r="M2209" i="26"/>
  <c r="M2210" i="26"/>
  <c r="J2213" i="26"/>
  <c r="L2218" i="26"/>
  <c r="L2219" i="26"/>
  <c r="L2220" i="26"/>
  <c r="L2221" i="26"/>
  <c r="L2136" i="26" s="1"/>
  <c r="L2131" i="26" s="1"/>
  <c r="L2222" i="26"/>
  <c r="G2223" i="26"/>
  <c r="L2223" i="26"/>
  <c r="L2224" i="26"/>
  <c r="R2224" i="26" s="1"/>
  <c r="L2225" i="26"/>
  <c r="R2225" i="26" s="1"/>
  <c r="L2226" i="26"/>
  <c r="R2226" i="26" s="1"/>
  <c r="L2227" i="26"/>
  <c r="R2227" i="26" s="1"/>
  <c r="I2228" i="26"/>
  <c r="G2233" i="26"/>
  <c r="L2234" i="26"/>
  <c r="R2234" i="26" s="1"/>
  <c r="L2235" i="26"/>
  <c r="R2235" i="26" s="1"/>
  <c r="I2238" i="26"/>
  <c r="I2239" i="26"/>
  <c r="I2240" i="26"/>
  <c r="I2241" i="26"/>
  <c r="I2242" i="26"/>
  <c r="I2243" i="26"/>
  <c r="I2253" i="26"/>
  <c r="I2258" i="26"/>
  <c r="K2178" i="26"/>
  <c r="M2178" i="26" s="1"/>
  <c r="K2188" i="26"/>
  <c r="M2188" i="26" s="1"/>
  <c r="G2218" i="26"/>
  <c r="I2218" i="26"/>
  <c r="G2219" i="26"/>
  <c r="I2219" i="26"/>
  <c r="G2220" i="26"/>
  <c r="I2220" i="26"/>
  <c r="G2221" i="26"/>
  <c r="I2221" i="26"/>
  <c r="G2222" i="26"/>
  <c r="I2222" i="26"/>
  <c r="I2223" i="26"/>
  <c r="G2248" i="26"/>
  <c r="L741" i="26"/>
  <c r="R741" i="26" s="1"/>
  <c r="M741" i="26"/>
  <c r="L751" i="26"/>
  <c r="M751" i="26"/>
  <c r="L701" i="26"/>
  <c r="M701" i="26"/>
  <c r="L711" i="26"/>
  <c r="R711" i="26" s="1"/>
  <c r="M711" i="26"/>
  <c r="M761" i="26"/>
  <c r="L766" i="26"/>
  <c r="M766" i="26"/>
  <c r="I696" i="26"/>
  <c r="I697" i="26"/>
  <c r="I698" i="26"/>
  <c r="I699" i="26"/>
  <c r="K699" i="26"/>
  <c r="I700" i="26"/>
  <c r="K700" i="26"/>
  <c r="I701" i="26"/>
  <c r="I706" i="26"/>
  <c r="I711" i="26"/>
  <c r="I716" i="26"/>
  <c r="K716" i="26"/>
  <c r="L719" i="26"/>
  <c r="L720" i="26"/>
  <c r="H724" i="26"/>
  <c r="H726" i="26"/>
  <c r="L726" i="26"/>
  <c r="L727" i="26"/>
  <c r="L728" i="26"/>
  <c r="I729" i="26"/>
  <c r="I731" i="26"/>
  <c r="I736" i="26"/>
  <c r="I741" i="26"/>
  <c r="I747" i="26"/>
  <c r="I748" i="26"/>
  <c r="I749" i="26"/>
  <c r="K749" i="26"/>
  <c r="I750" i="26"/>
  <c r="K750" i="26"/>
  <c r="M750" i="26" s="1"/>
  <c r="I751" i="26"/>
  <c r="L754" i="26"/>
  <c r="L749" i="26" s="1"/>
  <c r="L755" i="26"/>
  <c r="L750" i="26" s="1"/>
  <c r="I761" i="26"/>
  <c r="I766" i="26"/>
  <c r="I772" i="26"/>
  <c r="I773" i="26"/>
  <c r="K773" i="26"/>
  <c r="R773" i="26" s="1"/>
  <c r="I774" i="26"/>
  <c r="I775" i="26"/>
  <c r="K775" i="26"/>
  <c r="M775" i="26" s="1"/>
  <c r="L776" i="26"/>
  <c r="R776" i="26" s="1"/>
  <c r="M778" i="26"/>
  <c r="M780" i="26"/>
  <c r="L781" i="26"/>
  <c r="R781" i="26" s="1"/>
  <c r="G781" i="26"/>
  <c r="I781" i="26"/>
  <c r="M783" i="26"/>
  <c r="M785" i="26"/>
  <c r="G786" i="26"/>
  <c r="K786" i="26"/>
  <c r="M786" i="26" s="1"/>
  <c r="M807" i="26"/>
  <c r="L807" i="26"/>
  <c r="M808" i="26"/>
  <c r="L808" i="26"/>
  <c r="M809" i="26"/>
  <c r="L809" i="26"/>
  <c r="M810" i="26"/>
  <c r="L810" i="26"/>
  <c r="M811" i="26"/>
  <c r="L811" i="26"/>
  <c r="G722" i="26"/>
  <c r="G723" i="26"/>
  <c r="G725" i="26"/>
  <c r="G726" i="26"/>
  <c r="G756" i="26"/>
  <c r="J776" i="26"/>
  <c r="M788" i="26"/>
  <c r="J789" i="26"/>
  <c r="M790" i="26"/>
  <c r="G791" i="26"/>
  <c r="I791" i="26"/>
  <c r="K791" i="26"/>
  <c r="M792" i="26"/>
  <c r="M793" i="26"/>
  <c r="M794" i="26"/>
  <c r="M795" i="26"/>
  <c r="G796" i="26"/>
  <c r="I796" i="26"/>
  <c r="M796" i="26"/>
  <c r="M797" i="26"/>
  <c r="M798" i="26"/>
  <c r="M799" i="26"/>
  <c r="M800" i="26"/>
  <c r="G801" i="26"/>
  <c r="J806" i="26"/>
  <c r="J807" i="26"/>
  <c r="J808" i="26"/>
  <c r="J809" i="26"/>
  <c r="J810" i="26"/>
  <c r="J811" i="26"/>
  <c r="M814" i="26"/>
  <c r="M815" i="26"/>
  <c r="G816" i="26"/>
  <c r="M817" i="26"/>
  <c r="M818" i="26"/>
  <c r="J822" i="26"/>
  <c r="J823" i="26"/>
  <c r="L827" i="26"/>
  <c r="R827" i="26" s="1"/>
  <c r="G831" i="26"/>
  <c r="L836" i="26"/>
  <c r="I841" i="26"/>
  <c r="I842" i="26"/>
  <c r="I844" i="26"/>
  <c r="G846" i="26"/>
  <c r="I851" i="26"/>
  <c r="L857" i="26"/>
  <c r="R857" i="26" s="1"/>
  <c r="L858" i="26"/>
  <c r="R858" i="26" s="1"/>
  <c r="L859" i="26"/>
  <c r="R859" i="26" s="1"/>
  <c r="L860" i="26"/>
  <c r="R860" i="26" s="1"/>
  <c r="H861" i="26"/>
  <c r="L861" i="26"/>
  <c r="R861" i="26" s="1"/>
  <c r="L862" i="26"/>
  <c r="R862" i="26" s="1"/>
  <c r="L863" i="26"/>
  <c r="R863" i="26" s="1"/>
  <c r="I864" i="26"/>
  <c r="L865" i="26"/>
  <c r="R865" i="26" s="1"/>
  <c r="I871" i="26"/>
  <c r="M871" i="26"/>
  <c r="J877" i="26"/>
  <c r="J878" i="26"/>
  <c r="J879" i="26"/>
  <c r="J882" i="26"/>
  <c r="J883" i="26"/>
  <c r="J884" i="26"/>
  <c r="J885" i="26"/>
  <c r="J886" i="26"/>
  <c r="J891" i="26"/>
  <c r="J892" i="26"/>
  <c r="J893" i="26"/>
  <c r="L916" i="26"/>
  <c r="M916" i="26"/>
  <c r="L921" i="26"/>
  <c r="M921" i="26"/>
  <c r="L922" i="26"/>
  <c r="M922" i="26"/>
  <c r="L923" i="26"/>
  <c r="M923" i="26"/>
  <c r="L924" i="26"/>
  <c r="M924" i="26"/>
  <c r="L925" i="26"/>
  <c r="M925" i="26"/>
  <c r="M931" i="26"/>
  <c r="H786" i="26"/>
  <c r="G824" i="26"/>
  <c r="G825" i="26"/>
  <c r="G826" i="26"/>
  <c r="G827" i="26"/>
  <c r="G828" i="26"/>
  <c r="G829" i="26"/>
  <c r="G830" i="26"/>
  <c r="G836" i="26"/>
  <c r="G843" i="26"/>
  <c r="G845" i="26"/>
  <c r="G856" i="26"/>
  <c r="G857" i="26"/>
  <c r="I857" i="26"/>
  <c r="G858" i="26"/>
  <c r="I858" i="26"/>
  <c r="G859" i="26"/>
  <c r="I859" i="26"/>
  <c r="G860" i="26"/>
  <c r="I860" i="26"/>
  <c r="G861" i="26"/>
  <c r="G866" i="26"/>
  <c r="G867" i="26"/>
  <c r="G868" i="26"/>
  <c r="G869" i="26"/>
  <c r="G870" i="26"/>
  <c r="L886" i="26"/>
  <c r="R886" i="26" s="1"/>
  <c r="L892" i="26"/>
  <c r="L893" i="26"/>
  <c r="L894" i="26"/>
  <c r="M894" i="26"/>
  <c r="L895" i="26"/>
  <c r="M895" i="26"/>
  <c r="M896" i="26"/>
  <c r="M901" i="26"/>
  <c r="I894" i="26"/>
  <c r="I895" i="26"/>
  <c r="I896" i="26"/>
  <c r="I901" i="26"/>
  <c r="I906" i="26"/>
  <c r="I912" i="26"/>
  <c r="I913" i="26"/>
  <c r="I914" i="26"/>
  <c r="I915" i="26"/>
  <c r="I916" i="26"/>
  <c r="I921" i="26"/>
  <c r="I922" i="26"/>
  <c r="I923" i="26"/>
  <c r="I924" i="26"/>
  <c r="I925" i="26"/>
  <c r="I926" i="26"/>
  <c r="I931" i="26"/>
  <c r="I936" i="26"/>
  <c r="K936" i="26"/>
  <c r="M936" i="26" s="1"/>
  <c r="I946" i="26"/>
  <c r="L947" i="26"/>
  <c r="L942" i="26" s="1"/>
  <c r="M947" i="26"/>
  <c r="J946" i="26"/>
  <c r="G941" i="26"/>
  <c r="G942" i="26"/>
  <c r="G943" i="26"/>
  <c r="G944" i="26"/>
  <c r="G945" i="26"/>
  <c r="G946" i="26"/>
  <c r="G948" i="26"/>
  <c r="G949" i="26"/>
  <c r="J951" i="26"/>
  <c r="J956" i="26"/>
  <c r="J961" i="26"/>
  <c r="J966" i="26"/>
  <c r="L966" i="26"/>
  <c r="J967" i="26"/>
  <c r="L967" i="26"/>
  <c r="L968" i="26"/>
  <c r="L969" i="26"/>
  <c r="L970" i="26"/>
  <c r="L971" i="26"/>
  <c r="L972" i="26"/>
  <c r="R972" i="26" s="1"/>
  <c r="L973" i="26"/>
  <c r="R973" i="26" s="1"/>
  <c r="L974" i="26"/>
  <c r="R974" i="26" s="1"/>
  <c r="L975" i="26"/>
  <c r="R975" i="26" s="1"/>
  <c r="L982" i="26"/>
  <c r="L983" i="26"/>
  <c r="L984" i="26"/>
  <c r="L985" i="26"/>
  <c r="L986" i="26"/>
  <c r="L991" i="26"/>
  <c r="M993" i="26"/>
  <c r="G968" i="26"/>
  <c r="I968" i="26"/>
  <c r="G969" i="26"/>
  <c r="I969" i="26"/>
  <c r="G970" i="26"/>
  <c r="I970" i="26"/>
  <c r="G971" i="26"/>
  <c r="I971" i="26"/>
  <c r="G977" i="26"/>
  <c r="G978" i="26"/>
  <c r="G979" i="26"/>
  <c r="G981" i="26"/>
  <c r="G982" i="26"/>
  <c r="G983" i="26"/>
  <c r="G984" i="26"/>
  <c r="G985" i="26"/>
  <c r="G986" i="26"/>
  <c r="I986" i="26"/>
  <c r="J991" i="26"/>
  <c r="L1036" i="26"/>
  <c r="R1036" i="26" s="1"/>
  <c r="M1036" i="26"/>
  <c r="L994" i="26"/>
  <c r="R994" i="26" s="1"/>
  <c r="L995" i="26"/>
  <c r="R995" i="26" s="1"/>
  <c r="I1001" i="26"/>
  <c r="I1002" i="26"/>
  <c r="I1003" i="26"/>
  <c r="I1004" i="26"/>
  <c r="I1005" i="26"/>
  <c r="I1006" i="26"/>
  <c r="I1011" i="26"/>
  <c r="L1015" i="26"/>
  <c r="R1015" i="26" s="1"/>
  <c r="L1017" i="26"/>
  <c r="R1017" i="26" s="1"/>
  <c r="L1018" i="26"/>
  <c r="L1003" i="26" s="1"/>
  <c r="L1020" i="26"/>
  <c r="R1020" i="26" s="1"/>
  <c r="L1022" i="26"/>
  <c r="L1023" i="26"/>
  <c r="L1024" i="26"/>
  <c r="H1025" i="26"/>
  <c r="L1025" i="26"/>
  <c r="H1026" i="26"/>
  <c r="L1026" i="26"/>
  <c r="L1027" i="26"/>
  <c r="R1027" i="26" s="1"/>
  <c r="I1028" i="26"/>
  <c r="L1029" i="26"/>
  <c r="R1029" i="26" s="1"/>
  <c r="I1030" i="26"/>
  <c r="I1031" i="26"/>
  <c r="I1032" i="26"/>
  <c r="I1033" i="26"/>
  <c r="I1034" i="26"/>
  <c r="I1035" i="26"/>
  <c r="I1036" i="26"/>
  <c r="L1039" i="26"/>
  <c r="R1039" i="26" s="1"/>
  <c r="L1040" i="26"/>
  <c r="R1040" i="26" s="1"/>
  <c r="G996" i="26"/>
  <c r="G1016" i="26"/>
  <c r="G1021" i="26"/>
  <c r="G1022" i="26"/>
  <c r="I1022" i="26"/>
  <c r="G1023" i="26"/>
  <c r="I1023" i="26"/>
  <c r="G1024" i="26"/>
  <c r="I1024" i="26"/>
  <c r="G1025" i="26"/>
  <c r="G1026" i="26"/>
  <c r="G1041" i="26"/>
  <c r="E20" i="26"/>
  <c r="E95" i="26"/>
  <c r="M55" i="26"/>
  <c r="M60" i="26"/>
  <c r="M65" i="26"/>
  <c r="M70" i="26"/>
  <c r="G106" i="26"/>
  <c r="M106" i="26"/>
  <c r="G107" i="26"/>
  <c r="M107" i="26"/>
  <c r="G108" i="26"/>
  <c r="M108" i="26"/>
  <c r="G109" i="26"/>
  <c r="M109" i="26"/>
  <c r="G110" i="26"/>
  <c r="M110" i="26"/>
  <c r="G115" i="26"/>
  <c r="M115" i="26"/>
  <c r="G120" i="26"/>
  <c r="M120" i="26"/>
  <c r="G140" i="26"/>
  <c r="M140" i="26"/>
  <c r="J159" i="26"/>
  <c r="L214" i="26"/>
  <c r="R214" i="26" s="1"/>
  <c r="J215" i="26"/>
  <c r="L224" i="26"/>
  <c r="R224" i="26" s="1"/>
  <c r="H228" i="26"/>
  <c r="J232" i="26"/>
  <c r="F241" i="26"/>
  <c r="H250" i="26"/>
  <c r="J250" i="26" s="1"/>
  <c r="K254" i="26"/>
  <c r="G275" i="26"/>
  <c r="M275" i="26"/>
  <c r="G281" i="26"/>
  <c r="K281" i="26"/>
  <c r="K295" i="26"/>
  <c r="G300" i="26"/>
  <c r="L301" i="26"/>
  <c r="R301" i="26" s="1"/>
  <c r="J311" i="26"/>
  <c r="K314" i="26"/>
  <c r="L314" i="26" s="1"/>
  <c r="L317" i="26"/>
  <c r="R317" i="26" s="1"/>
  <c r="L324" i="26"/>
  <c r="R324" i="26" s="1"/>
  <c r="L327" i="26"/>
  <c r="R327" i="26" s="1"/>
  <c r="L337" i="26"/>
  <c r="R337" i="26" s="1"/>
  <c r="K359" i="26"/>
  <c r="L364" i="26"/>
  <c r="R364" i="26" s="1"/>
  <c r="J365" i="26"/>
  <c r="L374" i="26"/>
  <c r="R374" i="26" s="1"/>
  <c r="J375" i="26"/>
  <c r="I400" i="26"/>
  <c r="G409" i="26"/>
  <c r="G410" i="26"/>
  <c r="L411" i="26"/>
  <c r="R411" i="26" s="1"/>
  <c r="G420" i="26"/>
  <c r="M420" i="26"/>
  <c r="L433" i="26"/>
  <c r="R433" i="26" s="1"/>
  <c r="H517" i="26"/>
  <c r="J521" i="26"/>
  <c r="J526" i="26"/>
  <c r="I532" i="26"/>
  <c r="K532" i="26"/>
  <c r="I534" i="26"/>
  <c r="K534" i="26"/>
  <c r="K536" i="26"/>
  <c r="M536" i="26" s="1"/>
  <c r="L540" i="26"/>
  <c r="J541" i="26"/>
  <c r="J542" i="26"/>
  <c r="L533" i="26"/>
  <c r="R533" i="26" s="1"/>
  <c r="J544" i="26"/>
  <c r="J545" i="26"/>
  <c r="D230" i="26"/>
  <c r="D226" i="26"/>
  <c r="D227" i="26"/>
  <c r="E280" i="26"/>
  <c r="H280" i="26"/>
  <c r="J280" i="26" s="1"/>
  <c r="E244" i="26"/>
  <c r="H244" i="26"/>
  <c r="I531" i="26"/>
  <c r="M533" i="26"/>
  <c r="M535" i="26"/>
  <c r="J616" i="26"/>
  <c r="L689" i="26"/>
  <c r="R689" i="26" s="1"/>
  <c r="J546" i="26"/>
  <c r="J551" i="26"/>
  <c r="J556" i="26"/>
  <c r="J561" i="26"/>
  <c r="J566" i="26"/>
  <c r="J571" i="26"/>
  <c r="J576" i="26"/>
  <c r="J577" i="26"/>
  <c r="J578" i="26"/>
  <c r="J579" i="26"/>
  <c r="J580" i="26"/>
  <c r="J581" i="26"/>
  <c r="L585" i="26"/>
  <c r="R585" i="26" s="1"/>
  <c r="L588" i="26"/>
  <c r="R588" i="26" s="1"/>
  <c r="L590" i="26"/>
  <c r="R590" i="26" s="1"/>
  <c r="J591" i="26"/>
  <c r="L593" i="26"/>
  <c r="R593" i="26" s="1"/>
  <c r="L595" i="26"/>
  <c r="R595" i="26" s="1"/>
  <c r="F596" i="26"/>
  <c r="J596" i="26" s="1"/>
  <c r="G598" i="26"/>
  <c r="G600" i="26"/>
  <c r="J601" i="26"/>
  <c r="J606" i="26"/>
  <c r="J611" i="26"/>
  <c r="J617" i="26"/>
  <c r="M618" i="26"/>
  <c r="M619" i="26"/>
  <c r="J619" i="26"/>
  <c r="K620" i="26"/>
  <c r="M620" i="26" s="1"/>
  <c r="J621" i="26"/>
  <c r="J626" i="26"/>
  <c r="J631" i="26"/>
  <c r="L635" i="26"/>
  <c r="I636" i="26"/>
  <c r="I637" i="26"/>
  <c r="I638" i="26"/>
  <c r="I639" i="26"/>
  <c r="L639" i="26"/>
  <c r="L636" i="26" s="1"/>
  <c r="I640" i="26"/>
  <c r="I641" i="26"/>
  <c r="F646" i="26"/>
  <c r="G646" i="26" s="1"/>
  <c r="I647" i="26"/>
  <c r="G648" i="26"/>
  <c r="M648" i="26"/>
  <c r="J649" i="26"/>
  <c r="K650" i="26"/>
  <c r="M650" i="26" s="1"/>
  <c r="J651" i="26"/>
  <c r="L655" i="26"/>
  <c r="R655" i="26" s="1"/>
  <c r="J656" i="26"/>
  <c r="L658" i="26"/>
  <c r="G661" i="26"/>
  <c r="L662" i="26"/>
  <c r="R662" i="26" s="1"/>
  <c r="L664" i="26"/>
  <c r="R664" i="26" s="1"/>
  <c r="G666" i="26"/>
  <c r="K666" i="26"/>
  <c r="L668" i="26"/>
  <c r="R668" i="26" s="1"/>
  <c r="M676" i="26"/>
  <c r="L680" i="26"/>
  <c r="R680" i="26" s="1"/>
  <c r="G681" i="26"/>
  <c r="J681" i="26"/>
  <c r="L685" i="26"/>
  <c r="R685" i="26" s="1"/>
  <c r="J686" i="26"/>
  <c r="L688" i="26"/>
  <c r="R688" i="26" s="1"/>
  <c r="L521" i="26"/>
  <c r="M521" i="26"/>
  <c r="L581" i="26"/>
  <c r="M581" i="26"/>
  <c r="L586" i="26"/>
  <c r="M586" i="26"/>
  <c r="L591" i="26"/>
  <c r="R591" i="26" s="1"/>
  <c r="M591" i="26"/>
  <c r="E517" i="26"/>
  <c r="K517" i="26"/>
  <c r="K512" i="26" s="1"/>
  <c r="E518" i="26"/>
  <c r="K518" i="26"/>
  <c r="E519" i="26"/>
  <c r="K519" i="26"/>
  <c r="E520" i="26"/>
  <c r="K520" i="26"/>
  <c r="I521" i="26"/>
  <c r="L526" i="26"/>
  <c r="L527" i="26"/>
  <c r="R527" i="26" s="1"/>
  <c r="L528" i="26"/>
  <c r="R528" i="26" s="1"/>
  <c r="L529" i="26"/>
  <c r="L530" i="26"/>
  <c r="F532" i="26"/>
  <c r="J532" i="26" s="1"/>
  <c r="L532" i="26"/>
  <c r="F533" i="26"/>
  <c r="J533" i="26" s="1"/>
  <c r="F535" i="26"/>
  <c r="I541" i="26"/>
  <c r="I542" i="26"/>
  <c r="I544" i="26"/>
  <c r="I545" i="26"/>
  <c r="I546" i="26"/>
  <c r="I551" i="26"/>
  <c r="I556" i="26"/>
  <c r="I561" i="26"/>
  <c r="I566" i="26"/>
  <c r="I571" i="26"/>
  <c r="I577" i="26"/>
  <c r="I578" i="26"/>
  <c r="I579" i="26"/>
  <c r="I580" i="26"/>
  <c r="I581" i="26"/>
  <c r="I586" i="26"/>
  <c r="I591" i="26"/>
  <c r="E596" i="26"/>
  <c r="K596" i="26"/>
  <c r="G597" i="26"/>
  <c r="I598" i="26"/>
  <c r="G599" i="26"/>
  <c r="I600" i="26"/>
  <c r="I601" i="26"/>
  <c r="K601" i="26"/>
  <c r="M601" i="26" s="1"/>
  <c r="I606" i="26"/>
  <c r="K606" i="26"/>
  <c r="I611" i="26"/>
  <c r="L661" i="26"/>
  <c r="M661" i="26"/>
  <c r="G526" i="26"/>
  <c r="I526" i="26"/>
  <c r="G536" i="26"/>
  <c r="G616" i="26"/>
  <c r="G617" i="26"/>
  <c r="G618" i="26"/>
  <c r="G619" i="26"/>
  <c r="I619" i="26"/>
  <c r="G620" i="26"/>
  <c r="I620" i="26"/>
  <c r="K621" i="26"/>
  <c r="M621" i="26" s="1"/>
  <c r="I621" i="26"/>
  <c r="G621" i="26"/>
  <c r="L686" i="26"/>
  <c r="M686" i="26"/>
  <c r="M622" i="26"/>
  <c r="M623" i="26"/>
  <c r="M624" i="26"/>
  <c r="M625" i="26"/>
  <c r="G626" i="26"/>
  <c r="G631" i="26"/>
  <c r="I631" i="26"/>
  <c r="M631" i="26"/>
  <c r="M632" i="26"/>
  <c r="M633" i="26"/>
  <c r="M634" i="26"/>
  <c r="J636" i="26"/>
  <c r="J637" i="26"/>
  <c r="J638" i="26"/>
  <c r="J639" i="26"/>
  <c r="J640" i="26"/>
  <c r="J641" i="26"/>
  <c r="J647" i="26"/>
  <c r="L652" i="26"/>
  <c r="R652" i="26" s="1"/>
  <c r="I656" i="26"/>
  <c r="I661" i="26"/>
  <c r="I666" i="26"/>
  <c r="L670" i="26"/>
  <c r="R670" i="26" s="1"/>
  <c r="L671" i="26"/>
  <c r="L672" i="26"/>
  <c r="R672" i="26" s="1"/>
  <c r="L673" i="26"/>
  <c r="R673" i="26" s="1"/>
  <c r="L674" i="26"/>
  <c r="R674" i="26" s="1"/>
  <c r="L675" i="26"/>
  <c r="R675" i="26" s="1"/>
  <c r="L677" i="26"/>
  <c r="R677" i="26" s="1"/>
  <c r="L679" i="26"/>
  <c r="R679" i="26" s="1"/>
  <c r="I681" i="26"/>
  <c r="K681" i="26"/>
  <c r="L684" i="26"/>
  <c r="R684" i="26" s="1"/>
  <c r="G686" i="26"/>
  <c r="I686" i="26"/>
  <c r="L690" i="26"/>
  <c r="R690" i="26" s="1"/>
  <c r="G649" i="26"/>
  <c r="G650" i="26"/>
  <c r="G651" i="26"/>
  <c r="G671" i="26"/>
  <c r="I671" i="26"/>
  <c r="G676" i="26"/>
  <c r="M135" i="26"/>
  <c r="M146" i="26"/>
  <c r="M166" i="26"/>
  <c r="M183" i="26"/>
  <c r="K178" i="26"/>
  <c r="L178" i="26" s="1"/>
  <c r="M212" i="26"/>
  <c r="L212" i="26"/>
  <c r="R212" i="26" s="1"/>
  <c r="M222" i="26"/>
  <c r="L222" i="26"/>
  <c r="R222" i="26" s="1"/>
  <c r="E229" i="26"/>
  <c r="M80" i="26"/>
  <c r="M75" i="26"/>
  <c r="G90" i="26"/>
  <c r="M90" i="26"/>
  <c r="M100" i="26"/>
  <c r="M125" i="26"/>
  <c r="M130" i="26"/>
  <c r="G148" i="26"/>
  <c r="M148" i="26"/>
  <c r="J150" i="26"/>
  <c r="I159" i="26"/>
  <c r="D175" i="26"/>
  <c r="D156" i="26"/>
  <c r="D155" i="26" s="1"/>
  <c r="F175" i="26"/>
  <c r="F156" i="26"/>
  <c r="F155" i="26" s="1"/>
  <c r="K176" i="26"/>
  <c r="L176" i="26" s="1"/>
  <c r="I177" i="26"/>
  <c r="E157" i="26"/>
  <c r="J177" i="26"/>
  <c r="H175" i="26"/>
  <c r="I175" i="26" s="1"/>
  <c r="H157" i="26"/>
  <c r="I178" i="26"/>
  <c r="E158" i="26"/>
  <c r="M217" i="26"/>
  <c r="L217" i="26"/>
  <c r="R217" i="26" s="1"/>
  <c r="G280" i="26"/>
  <c r="M160" i="26"/>
  <c r="J165" i="26"/>
  <c r="M170" i="26"/>
  <c r="J179" i="26"/>
  <c r="K177" i="26"/>
  <c r="E241" i="26"/>
  <c r="H241" i="26"/>
  <c r="E243" i="26"/>
  <c r="J245" i="26"/>
  <c r="E250" i="26"/>
  <c r="K251" i="26"/>
  <c r="J252" i="26"/>
  <c r="K253" i="26"/>
  <c r="J254" i="26"/>
  <c r="M255" i="26"/>
  <c r="K270" i="26"/>
  <c r="L271" i="26"/>
  <c r="R271" i="26" s="1"/>
  <c r="G283" i="26"/>
  <c r="G284" i="26"/>
  <c r="G285" i="26"/>
  <c r="L286" i="26"/>
  <c r="R286" i="26" s="1"/>
  <c r="G290" i="26"/>
  <c r="L291" i="26"/>
  <c r="R291" i="26" s="1"/>
  <c r="L303" i="26"/>
  <c r="R303" i="26" s="1"/>
  <c r="E310" i="26"/>
  <c r="H310" i="26"/>
  <c r="J310" i="26" s="1"/>
  <c r="K311" i="26"/>
  <c r="L312" i="26"/>
  <c r="J312" i="26"/>
  <c r="K313" i="26"/>
  <c r="J314" i="26"/>
  <c r="L319" i="26"/>
  <c r="R319" i="26" s="1"/>
  <c r="L322" i="26"/>
  <c r="R322" i="26" s="1"/>
  <c r="L329" i="26"/>
  <c r="R329" i="26" s="1"/>
  <c r="J330" i="26"/>
  <c r="L334" i="26"/>
  <c r="R334" i="26" s="1"/>
  <c r="J335" i="26"/>
  <c r="L339" i="26"/>
  <c r="R339" i="26" s="1"/>
  <c r="J350" i="26"/>
  <c r="H355" i="26"/>
  <c r="J355" i="26" s="1"/>
  <c r="J356" i="26"/>
  <c r="K357" i="26"/>
  <c r="L362" i="26"/>
  <c r="R362" i="26" s="1"/>
  <c r="L367" i="26"/>
  <c r="R367" i="26" s="1"/>
  <c r="L372" i="26"/>
  <c r="R372" i="26" s="1"/>
  <c r="L377" i="26"/>
  <c r="R377" i="26" s="1"/>
  <c r="M396" i="26"/>
  <c r="E405" i="26"/>
  <c r="L413" i="26"/>
  <c r="R413" i="26" s="1"/>
  <c r="L418" i="26"/>
  <c r="R418" i="26" s="1"/>
  <c r="G435" i="26"/>
  <c r="L436" i="26"/>
  <c r="R436" i="26" s="1"/>
  <c r="J25" i="26"/>
  <c r="J26" i="26"/>
  <c r="J27" i="26"/>
  <c r="J28" i="26"/>
  <c r="J29" i="26"/>
  <c r="J30" i="26"/>
  <c r="G35" i="26"/>
  <c r="M35" i="26"/>
  <c r="J40" i="26"/>
  <c r="J45" i="26"/>
  <c r="J50" i="26"/>
  <c r="J55" i="26"/>
  <c r="J60" i="26"/>
  <c r="J65" i="26"/>
  <c r="J70" i="26"/>
  <c r="G75" i="26"/>
  <c r="M85" i="26"/>
  <c r="J90" i="26"/>
  <c r="K96" i="26"/>
  <c r="K97" i="26"/>
  <c r="M97" i="26" s="1"/>
  <c r="K98" i="26"/>
  <c r="M98" i="26" s="1"/>
  <c r="K99" i="26"/>
  <c r="M99" i="26" s="1"/>
  <c r="J100" i="26"/>
  <c r="K105" i="26"/>
  <c r="M105" i="26" s="1"/>
  <c r="J106" i="26"/>
  <c r="J107" i="26"/>
  <c r="L22" i="26"/>
  <c r="J108" i="26"/>
  <c r="L23" i="26"/>
  <c r="J109" i="26"/>
  <c r="L24" i="26"/>
  <c r="J110" i="26"/>
  <c r="J115" i="26"/>
  <c r="J120" i="26"/>
  <c r="J130" i="26"/>
  <c r="G135" i="26"/>
  <c r="J140" i="26"/>
  <c r="F145" i="26"/>
  <c r="J145" i="26" s="1"/>
  <c r="M147" i="26"/>
  <c r="J148" i="26"/>
  <c r="M149" i="26"/>
  <c r="M150" i="26"/>
  <c r="J158" i="26"/>
  <c r="K159" i="26"/>
  <c r="M159" i="26" s="1"/>
  <c r="J160" i="26"/>
  <c r="M165" i="26"/>
  <c r="J170" i="26"/>
  <c r="J176" i="26"/>
  <c r="J178" i="26"/>
  <c r="M179" i="26"/>
  <c r="J180" i="26"/>
  <c r="J185" i="26"/>
  <c r="L188" i="26"/>
  <c r="R188" i="26" s="1"/>
  <c r="G190" i="26"/>
  <c r="L191" i="26"/>
  <c r="R191" i="26" s="1"/>
  <c r="L193" i="26"/>
  <c r="R193" i="26" s="1"/>
  <c r="G195" i="26"/>
  <c r="L196" i="26"/>
  <c r="R196" i="26" s="1"/>
  <c r="L198" i="26"/>
  <c r="R198" i="26" s="1"/>
  <c r="G200" i="26"/>
  <c r="L201" i="26"/>
  <c r="R201" i="26" s="1"/>
  <c r="L203" i="26"/>
  <c r="R203" i="26" s="1"/>
  <c r="G205" i="26"/>
  <c r="L206" i="26"/>
  <c r="R206" i="26" s="1"/>
  <c r="L208" i="26"/>
  <c r="R208" i="26" s="1"/>
  <c r="G210" i="26"/>
  <c r="K210" i="26"/>
  <c r="L211" i="26"/>
  <c r="R211" i="26" s="1"/>
  <c r="L213" i="26"/>
  <c r="R213" i="26" s="1"/>
  <c r="G215" i="26"/>
  <c r="K215" i="26"/>
  <c r="L216" i="26"/>
  <c r="R216" i="26" s="1"/>
  <c r="L218" i="26"/>
  <c r="R218" i="26" s="1"/>
  <c r="G220" i="26"/>
  <c r="K220" i="26"/>
  <c r="L221" i="26"/>
  <c r="R221" i="26" s="1"/>
  <c r="L223" i="26"/>
  <c r="R223" i="26" s="1"/>
  <c r="E227" i="26"/>
  <c r="H227" i="26"/>
  <c r="D228" i="26"/>
  <c r="F228" i="26"/>
  <c r="F229" i="26"/>
  <c r="F230" i="26"/>
  <c r="G230" i="26" s="1"/>
  <c r="G231" i="26"/>
  <c r="K231" i="26"/>
  <c r="G232" i="26"/>
  <c r="J233" i="26"/>
  <c r="J234" i="26"/>
  <c r="J235" i="26"/>
  <c r="L236" i="26"/>
  <c r="L231" i="26" s="1"/>
  <c r="M391" i="26"/>
  <c r="D22" i="26"/>
  <c r="D23" i="26"/>
  <c r="D24" i="26"/>
  <c r="I230" i="26"/>
  <c r="M407" i="26"/>
  <c r="G305" i="26"/>
  <c r="M305" i="26"/>
  <c r="G311" i="26"/>
  <c r="G312" i="26"/>
  <c r="M312" i="26"/>
  <c r="G313" i="26"/>
  <c r="G314" i="26"/>
  <c r="M314" i="26"/>
  <c r="G315" i="26"/>
  <c r="L316" i="26"/>
  <c r="R316" i="26" s="1"/>
  <c r="L318" i="26"/>
  <c r="R318" i="26" s="1"/>
  <c r="G320" i="26"/>
  <c r="L321" i="26"/>
  <c r="R321" i="26" s="1"/>
  <c r="L323" i="26"/>
  <c r="R323" i="26" s="1"/>
  <c r="G325" i="26"/>
  <c r="L326" i="26"/>
  <c r="R326" i="26" s="1"/>
  <c r="L328" i="26"/>
  <c r="R328" i="26" s="1"/>
  <c r="G330" i="26"/>
  <c r="L331" i="26"/>
  <c r="R331" i="26" s="1"/>
  <c r="L333" i="26"/>
  <c r="R333" i="26" s="1"/>
  <c r="G335" i="26"/>
  <c r="L336" i="26"/>
  <c r="R336" i="26" s="1"/>
  <c r="L338" i="26"/>
  <c r="R338" i="26" s="1"/>
  <c r="G340" i="26"/>
  <c r="M340" i="26"/>
  <c r="G345" i="26"/>
  <c r="M345" i="26"/>
  <c r="G350" i="26"/>
  <c r="M350" i="26"/>
  <c r="G355" i="26"/>
  <c r="G356" i="26"/>
  <c r="M356" i="26"/>
  <c r="G357" i="26"/>
  <c r="G358" i="26"/>
  <c r="K358" i="26"/>
  <c r="G359" i="26"/>
  <c r="G360" i="26"/>
  <c r="L361" i="26"/>
  <c r="R361" i="26" s="1"/>
  <c r="L363" i="26"/>
  <c r="R363" i="26" s="1"/>
  <c r="G365" i="26"/>
  <c r="L366" i="26"/>
  <c r="R366" i="26" s="1"/>
  <c r="L368" i="26"/>
  <c r="R368" i="26" s="1"/>
  <c r="G370" i="26"/>
  <c r="L371" i="26"/>
  <c r="R371" i="26" s="1"/>
  <c r="L373" i="26"/>
  <c r="R373" i="26" s="1"/>
  <c r="G375" i="26"/>
  <c r="K375" i="26"/>
  <c r="L376" i="26"/>
  <c r="R376" i="26" s="1"/>
  <c r="L379" i="26"/>
  <c r="J380" i="26"/>
  <c r="J385" i="26"/>
  <c r="E390" i="26"/>
  <c r="I390" i="26" s="1"/>
  <c r="J390" i="26"/>
  <c r="I393" i="26"/>
  <c r="M398" i="26"/>
  <c r="M401" i="26"/>
  <c r="D405" i="26"/>
  <c r="I409" i="26"/>
  <c r="I410" i="26"/>
  <c r="L412" i="26"/>
  <c r="R412" i="26" s="1"/>
  <c r="L414" i="26"/>
  <c r="R414" i="26" s="1"/>
  <c r="I415" i="26"/>
  <c r="L417" i="26"/>
  <c r="R417" i="26" s="1"/>
  <c r="L419" i="26"/>
  <c r="R419" i="26" s="1"/>
  <c r="I420" i="26"/>
  <c r="J425" i="26"/>
  <c r="J430" i="26"/>
  <c r="L431" i="26"/>
  <c r="R431" i="26" s="1"/>
  <c r="L434" i="26"/>
  <c r="R434" i="26" s="1"/>
  <c r="I435" i="26"/>
  <c r="G440" i="26"/>
  <c r="J242" i="26"/>
  <c r="J251" i="26"/>
  <c r="M252" i="26"/>
  <c r="J253" i="26"/>
  <c r="J255" i="26"/>
  <c r="J260" i="26"/>
  <c r="J265" i="26"/>
  <c r="J270" i="26"/>
  <c r="L274" i="26"/>
  <c r="R274" i="26" s="1"/>
  <c r="J275" i="26"/>
  <c r="J281" i="26"/>
  <c r="J282" i="26"/>
  <c r="J283" i="26"/>
  <c r="J284" i="26"/>
  <c r="L287" i="26"/>
  <c r="R287" i="26" s="1"/>
  <c r="L289" i="26"/>
  <c r="R289" i="26" s="1"/>
  <c r="J290" i="26"/>
  <c r="L292" i="26"/>
  <c r="R292" i="26" s="1"/>
  <c r="J295" i="26"/>
  <c r="J300" i="26"/>
  <c r="L302" i="26"/>
  <c r="R302" i="26" s="1"/>
  <c r="L304" i="26"/>
  <c r="R304" i="26" s="1"/>
  <c r="J305" i="26"/>
  <c r="I340" i="26"/>
  <c r="I345" i="26"/>
  <c r="L407" i="26"/>
  <c r="I407" i="26"/>
  <c r="I440" i="26"/>
  <c r="K20" i="26"/>
  <c r="M20" i="26" s="1"/>
  <c r="L190" i="26"/>
  <c r="R190" i="26" s="1"/>
  <c r="M190" i="26"/>
  <c r="L195" i="26"/>
  <c r="M195" i="26"/>
  <c r="L200" i="26"/>
  <c r="R200" i="26" s="1"/>
  <c r="M200" i="26"/>
  <c r="L95" i="26"/>
  <c r="L21" i="26"/>
  <c r="G25" i="26"/>
  <c r="I35" i="26"/>
  <c r="I75" i="26"/>
  <c r="G80" i="26"/>
  <c r="G85" i="26"/>
  <c r="I90" i="26"/>
  <c r="D96" i="26"/>
  <c r="F96" i="26"/>
  <c r="H96" i="26"/>
  <c r="F97" i="26"/>
  <c r="H97" i="26"/>
  <c r="F98" i="26"/>
  <c r="H98" i="26"/>
  <c r="F99" i="26"/>
  <c r="H99" i="26"/>
  <c r="F105" i="26"/>
  <c r="G105" i="26" s="1"/>
  <c r="H105" i="26"/>
  <c r="I106" i="26"/>
  <c r="I107" i="26"/>
  <c r="I108" i="26"/>
  <c r="I109" i="26"/>
  <c r="I110" i="26"/>
  <c r="I115" i="26"/>
  <c r="I120" i="26"/>
  <c r="G125" i="26"/>
  <c r="I135" i="26"/>
  <c r="I140" i="26"/>
  <c r="E145" i="26"/>
  <c r="K145" i="26"/>
  <c r="G146" i="26"/>
  <c r="G147" i="26"/>
  <c r="I148" i="26"/>
  <c r="I149" i="26"/>
  <c r="L161" i="26"/>
  <c r="R161" i="26" s="1"/>
  <c r="L164" i="26"/>
  <c r="R164" i="26" s="1"/>
  <c r="L166" i="26"/>
  <c r="R166" i="26" s="1"/>
  <c r="L167" i="26"/>
  <c r="R167" i="26" s="1"/>
  <c r="L168" i="26"/>
  <c r="R168" i="26" s="1"/>
  <c r="L169" i="26"/>
  <c r="R169" i="26" s="1"/>
  <c r="L171" i="26"/>
  <c r="R171" i="26" s="1"/>
  <c r="L172" i="26"/>
  <c r="R172" i="26" s="1"/>
  <c r="L173" i="26"/>
  <c r="R173" i="26" s="1"/>
  <c r="L174" i="26"/>
  <c r="R174" i="26" s="1"/>
  <c r="L179" i="26"/>
  <c r="L180" i="26"/>
  <c r="R180" i="26" s="1"/>
  <c r="L181" i="26"/>
  <c r="R181" i="26" s="1"/>
  <c r="L182" i="26"/>
  <c r="R182" i="26" s="1"/>
  <c r="L183" i="26"/>
  <c r="R183" i="26" s="1"/>
  <c r="L184" i="26"/>
  <c r="R184" i="26" s="1"/>
  <c r="L185" i="26"/>
  <c r="L186" i="26"/>
  <c r="R186" i="26" s="1"/>
  <c r="I190" i="26"/>
  <c r="I195" i="26"/>
  <c r="I200" i="26"/>
  <c r="I205" i="26"/>
  <c r="K205" i="26"/>
  <c r="I210" i="26"/>
  <c r="I215" i="26"/>
  <c r="I220" i="26"/>
  <c r="J231" i="26"/>
  <c r="G26" i="26"/>
  <c r="G27" i="26"/>
  <c r="G28" i="26"/>
  <c r="G29" i="26"/>
  <c r="G30" i="26"/>
  <c r="G40" i="26"/>
  <c r="G45" i="26"/>
  <c r="G50" i="26"/>
  <c r="G55" i="26"/>
  <c r="G60" i="26"/>
  <c r="G65" i="26"/>
  <c r="G70" i="26"/>
  <c r="G100" i="26"/>
  <c r="G130" i="26"/>
  <c r="G149" i="26"/>
  <c r="G150" i="26"/>
  <c r="G156" i="26"/>
  <c r="G157" i="26"/>
  <c r="G158" i="26"/>
  <c r="G159" i="26"/>
  <c r="G160" i="26"/>
  <c r="G165" i="26"/>
  <c r="G170" i="26"/>
  <c r="G175" i="26"/>
  <c r="G176" i="26"/>
  <c r="G177" i="26"/>
  <c r="G178" i="26"/>
  <c r="G179" i="26"/>
  <c r="G180" i="26"/>
  <c r="I180" i="26"/>
  <c r="G185" i="26"/>
  <c r="I185" i="26"/>
  <c r="M234" i="26"/>
  <c r="L285" i="26"/>
  <c r="M285" i="26"/>
  <c r="L290" i="26"/>
  <c r="R290" i="26" s="1"/>
  <c r="M290" i="26"/>
  <c r="L300" i="26"/>
  <c r="M300" i="26"/>
  <c r="L315" i="26"/>
  <c r="R315" i="26" s="1"/>
  <c r="M315" i="26"/>
  <c r="L320" i="26"/>
  <c r="M320" i="26"/>
  <c r="L325" i="26"/>
  <c r="M325" i="26"/>
  <c r="L330" i="26"/>
  <c r="M330" i="26"/>
  <c r="L335" i="26"/>
  <c r="M335" i="26"/>
  <c r="I231" i="26"/>
  <c r="I232" i="26"/>
  <c r="I233" i="26"/>
  <c r="I234" i="26"/>
  <c r="I235" i="26"/>
  <c r="L238" i="26"/>
  <c r="R238" i="26" s="1"/>
  <c r="L239" i="26"/>
  <c r="L245" i="26"/>
  <c r="R245" i="26" s="1"/>
  <c r="L246" i="26"/>
  <c r="R246" i="26" s="1"/>
  <c r="L247" i="26"/>
  <c r="R247" i="26" s="1"/>
  <c r="L248" i="26"/>
  <c r="R248" i="26" s="1"/>
  <c r="L249" i="26"/>
  <c r="R249" i="26" s="1"/>
  <c r="L260" i="26"/>
  <c r="R260" i="26" s="1"/>
  <c r="L261" i="26"/>
  <c r="R261" i="26" s="1"/>
  <c r="L262" i="26"/>
  <c r="R262" i="26" s="1"/>
  <c r="L263" i="26"/>
  <c r="R263" i="26" s="1"/>
  <c r="L264" i="26"/>
  <c r="R264" i="26" s="1"/>
  <c r="L265" i="26"/>
  <c r="R265" i="26" s="1"/>
  <c r="L266" i="26"/>
  <c r="R266" i="26" s="1"/>
  <c r="L267" i="26"/>
  <c r="R267" i="26" s="1"/>
  <c r="L268" i="26"/>
  <c r="R268" i="26" s="1"/>
  <c r="L269" i="26"/>
  <c r="R269" i="26" s="1"/>
  <c r="L270" i="26"/>
  <c r="L272" i="26"/>
  <c r="R272" i="26" s="1"/>
  <c r="I275" i="26"/>
  <c r="I280" i="26"/>
  <c r="I281" i="26"/>
  <c r="I282" i="26"/>
  <c r="I283" i="26"/>
  <c r="K283" i="26"/>
  <c r="I284" i="26"/>
  <c r="K284" i="26"/>
  <c r="I285" i="26"/>
  <c r="I290" i="26"/>
  <c r="L293" i="26"/>
  <c r="L294" i="26"/>
  <c r="R294" i="26" s="1"/>
  <c r="I300" i="26"/>
  <c r="I305" i="26"/>
  <c r="I311" i="26"/>
  <c r="I312" i="26"/>
  <c r="I313" i="26"/>
  <c r="I314" i="26"/>
  <c r="I315" i="26"/>
  <c r="I320" i="26"/>
  <c r="I325" i="26"/>
  <c r="I330" i="26"/>
  <c r="I335" i="26"/>
  <c r="J340" i="26"/>
  <c r="G241" i="26"/>
  <c r="G242" i="26"/>
  <c r="G243" i="26"/>
  <c r="G245" i="26"/>
  <c r="I245" i="26"/>
  <c r="G250" i="26"/>
  <c r="G251" i="26"/>
  <c r="G252" i="26"/>
  <c r="G253" i="26"/>
  <c r="G254" i="26"/>
  <c r="G255" i="26"/>
  <c r="G260" i="26"/>
  <c r="I260" i="26"/>
  <c r="G265" i="26"/>
  <c r="I265" i="26"/>
  <c r="G270" i="26"/>
  <c r="G295" i="26"/>
  <c r="J345" i="26"/>
  <c r="L360" i="26"/>
  <c r="R360" i="26" s="1"/>
  <c r="M360" i="26"/>
  <c r="L365" i="26"/>
  <c r="R365" i="26" s="1"/>
  <c r="M365" i="26"/>
  <c r="L370" i="26"/>
  <c r="R370" i="26" s="1"/>
  <c r="M370" i="26"/>
  <c r="I350" i="26"/>
  <c r="I356" i="26"/>
  <c r="I357" i="26"/>
  <c r="I358" i="26"/>
  <c r="I359" i="26"/>
  <c r="I360" i="26"/>
  <c r="I365" i="26"/>
  <c r="I370" i="26"/>
  <c r="I375" i="26"/>
  <c r="I380" i="26"/>
  <c r="I385" i="26"/>
  <c r="L391" i="26"/>
  <c r="I391" i="26"/>
  <c r="L392" i="26"/>
  <c r="R392" i="26" s="1"/>
  <c r="G392" i="26"/>
  <c r="L393" i="26"/>
  <c r="G393" i="26"/>
  <c r="L394" i="26"/>
  <c r="R394" i="26" s="1"/>
  <c r="G394" i="26"/>
  <c r="L395" i="26"/>
  <c r="G395" i="26"/>
  <c r="I395" i="26"/>
  <c r="M397" i="26"/>
  <c r="M399" i="26"/>
  <c r="L400" i="26"/>
  <c r="G400" i="26"/>
  <c r="M402" i="26"/>
  <c r="L403" i="26"/>
  <c r="R403" i="26" s="1"/>
  <c r="M403" i="26"/>
  <c r="M409" i="26"/>
  <c r="L409" i="26"/>
  <c r="M410" i="26"/>
  <c r="L410" i="26"/>
  <c r="M415" i="26"/>
  <c r="L415" i="26"/>
  <c r="J391" i="26"/>
  <c r="G391" i="26"/>
  <c r="M404" i="26"/>
  <c r="K405" i="26"/>
  <c r="M405" i="26" s="1"/>
  <c r="G406" i="26"/>
  <c r="L406" i="26"/>
  <c r="G408" i="26"/>
  <c r="L408" i="26"/>
  <c r="J409" i="26"/>
  <c r="J410" i="26"/>
  <c r="J415" i="26"/>
  <c r="J420" i="26"/>
  <c r="G425" i="26"/>
  <c r="I425" i="26"/>
  <c r="K425" i="26"/>
  <c r="M426" i="26"/>
  <c r="M427" i="26"/>
  <c r="M428" i="26"/>
  <c r="M429" i="26"/>
  <c r="G430" i="26"/>
  <c r="I430" i="26"/>
  <c r="K430" i="26"/>
  <c r="M432" i="26"/>
  <c r="J435" i="26"/>
  <c r="L435" i="26"/>
  <c r="L437" i="26"/>
  <c r="R437" i="26" s="1"/>
  <c r="L438" i="26"/>
  <c r="R438" i="26" s="1"/>
  <c r="L439" i="26"/>
  <c r="R439" i="26" s="1"/>
  <c r="J440" i="26"/>
  <c r="L440" i="26"/>
  <c r="L441" i="26"/>
  <c r="R441" i="26" s="1"/>
  <c r="L442" i="26"/>
  <c r="R442" i="26" s="1"/>
  <c r="L443" i="26"/>
  <c r="R443" i="26" s="1"/>
  <c r="L444" i="26"/>
  <c r="R444" i="26" s="1"/>
  <c r="F405" i="26"/>
  <c r="H405" i="26"/>
  <c r="I406" i="26"/>
  <c r="G407" i="26"/>
  <c r="I408" i="26"/>
  <c r="L2712" i="26" l="1"/>
  <c r="R145" i="26"/>
  <c r="J749" i="26"/>
  <c r="G2738" i="26"/>
  <c r="L2778" i="26"/>
  <c r="R541" i="26"/>
  <c r="I2597" i="26"/>
  <c r="R2709" i="26"/>
  <c r="R581" i="26"/>
  <c r="R2040" i="26"/>
  <c r="R2782" i="26"/>
  <c r="R2630" i="26"/>
  <c r="R2620" i="26"/>
  <c r="R2522" i="26"/>
  <c r="R2519" i="26"/>
  <c r="R808" i="26"/>
  <c r="R751" i="26"/>
  <c r="R314" i="26"/>
  <c r="R2509" i="26"/>
  <c r="R982" i="26"/>
  <c r="R586" i="26"/>
  <c r="R521" i="26"/>
  <c r="R179" i="26"/>
  <c r="H2133" i="26"/>
  <c r="R894" i="26"/>
  <c r="R2714" i="26"/>
  <c r="R2717" i="26"/>
  <c r="R984" i="26"/>
  <c r="R2622" i="26"/>
  <c r="R809" i="26"/>
  <c r="R807" i="26"/>
  <c r="I2758" i="26"/>
  <c r="J2758" i="26"/>
  <c r="L234" i="26"/>
  <c r="R234" i="26" s="1"/>
  <c r="R239" i="26"/>
  <c r="M430" i="26"/>
  <c r="L359" i="26"/>
  <c r="R379" i="26"/>
  <c r="M375" i="26"/>
  <c r="R231" i="26"/>
  <c r="M220" i="26"/>
  <c r="M215" i="26"/>
  <c r="M210" i="26"/>
  <c r="L313" i="26"/>
  <c r="R313" i="26" s="1"/>
  <c r="M270" i="26"/>
  <c r="R270" i="26"/>
  <c r="I250" i="26"/>
  <c r="M176" i="26"/>
  <c r="R176" i="26"/>
  <c r="M606" i="26"/>
  <c r="R606" i="26"/>
  <c r="L519" i="26"/>
  <c r="R529" i="26"/>
  <c r="R519" i="26"/>
  <c r="E512" i="26"/>
  <c r="L656" i="26"/>
  <c r="R658" i="26"/>
  <c r="M295" i="26"/>
  <c r="R295" i="26"/>
  <c r="M791" i="26"/>
  <c r="L722" i="26"/>
  <c r="R727" i="26"/>
  <c r="L700" i="26"/>
  <c r="R720" i="26"/>
  <c r="M2103" i="26"/>
  <c r="M2033" i="26"/>
  <c r="R2033" i="26"/>
  <c r="M2563" i="26"/>
  <c r="L2557" i="26"/>
  <c r="R2557" i="26" s="1"/>
  <c r="L2555" i="26"/>
  <c r="R2555" i="26" s="1"/>
  <c r="M2553" i="26"/>
  <c r="G2505" i="26"/>
  <c r="M2483" i="26"/>
  <c r="L2488" i="26"/>
  <c r="R2489" i="26"/>
  <c r="M2753" i="26"/>
  <c r="I2742" i="26"/>
  <c r="L2739" i="26"/>
  <c r="R2739" i="26" s="1"/>
  <c r="I2733" i="26"/>
  <c r="I2731" i="26"/>
  <c r="I2723" i="26"/>
  <c r="G2688" i="26"/>
  <c r="I2619" i="26"/>
  <c r="L2632" i="26"/>
  <c r="G2608" i="26"/>
  <c r="M2603" i="26"/>
  <c r="K2592" i="26"/>
  <c r="M2592" i="26" s="1"/>
  <c r="L2596" i="26"/>
  <c r="L2767" i="26"/>
  <c r="L2762" i="26" s="1"/>
  <c r="R2777" i="26"/>
  <c r="L2715" i="26"/>
  <c r="R2715" i="26" s="1"/>
  <c r="I2718" i="26"/>
  <c r="K2693" i="26"/>
  <c r="M2654" i="26"/>
  <c r="G2653" i="26"/>
  <c r="J2508" i="26"/>
  <c r="M2493" i="26"/>
  <c r="R2493" i="26"/>
  <c r="M2165" i="26"/>
  <c r="R2165" i="26"/>
  <c r="M2123" i="26"/>
  <c r="R2123" i="26"/>
  <c r="L2103" i="26"/>
  <c r="R2103" i="26" s="1"/>
  <c r="R2105" i="26"/>
  <c r="K2076" i="26"/>
  <c r="M1035" i="26"/>
  <c r="M1032" i="26"/>
  <c r="K1021" i="26"/>
  <c r="L961" i="26"/>
  <c r="R962" i="26"/>
  <c r="M906" i="26"/>
  <c r="E821" i="26"/>
  <c r="M801" i="26"/>
  <c r="R801" i="26"/>
  <c r="M774" i="26"/>
  <c r="R774" i="26"/>
  <c r="L748" i="26"/>
  <c r="R753" i="26"/>
  <c r="R722" i="26"/>
  <c r="M656" i="26"/>
  <c r="R656" i="26"/>
  <c r="M640" i="26"/>
  <c r="R640" i="26"/>
  <c r="L2761" i="26"/>
  <c r="R2761" i="26" s="1"/>
  <c r="R2781" i="26"/>
  <c r="M2773" i="26"/>
  <c r="G2758" i="26"/>
  <c r="K2682" i="26"/>
  <c r="K2681" i="26"/>
  <c r="M2594" i="26"/>
  <c r="R2594" i="26"/>
  <c r="R2520" i="26"/>
  <c r="L2208" i="26"/>
  <c r="R2212" i="26"/>
  <c r="L2140" i="26"/>
  <c r="R2140" i="26" s="1"/>
  <c r="R2200" i="26"/>
  <c r="M2164" i="26"/>
  <c r="R2164" i="26"/>
  <c r="D2133" i="26"/>
  <c r="K2075" i="26"/>
  <c r="M1005" i="26"/>
  <c r="L944" i="26"/>
  <c r="R949" i="26"/>
  <c r="I891" i="26"/>
  <c r="I885" i="26"/>
  <c r="I825" i="26"/>
  <c r="R825" i="26"/>
  <c r="K823" i="26"/>
  <c r="M823" i="26" s="1"/>
  <c r="L828" i="26"/>
  <c r="L823" i="26" s="1"/>
  <c r="R823" i="26" s="1"/>
  <c r="R838" i="26"/>
  <c r="M816" i="26"/>
  <c r="R816" i="26"/>
  <c r="M772" i="26"/>
  <c r="M282" i="26"/>
  <c r="I2763" i="26"/>
  <c r="K2618" i="26"/>
  <c r="I2512" i="26"/>
  <c r="R2512" i="26"/>
  <c r="K1031" i="26"/>
  <c r="M926" i="26"/>
  <c r="R926" i="26"/>
  <c r="R2778" i="26"/>
  <c r="E2748" i="26"/>
  <c r="I944" i="26"/>
  <c r="R944" i="26"/>
  <c r="K884" i="26"/>
  <c r="K883" i="26"/>
  <c r="K882" i="26"/>
  <c r="R2031" i="26"/>
  <c r="I25" i="26"/>
  <c r="R25" i="26"/>
  <c r="R2029" i="26"/>
  <c r="K856" i="26"/>
  <c r="R841" i="26"/>
  <c r="R724" i="26"/>
  <c r="M723" i="26"/>
  <c r="R2118" i="26"/>
  <c r="K2621" i="26"/>
  <c r="M2183" i="26"/>
  <c r="R2183" i="26"/>
  <c r="R105" i="26"/>
  <c r="R2658" i="26"/>
  <c r="R2632" i="26"/>
  <c r="R2597" i="26"/>
  <c r="R2521" i="26"/>
  <c r="R2223" i="26"/>
  <c r="R2222" i="26"/>
  <c r="R2221" i="26"/>
  <c r="R2220" i="26"/>
  <c r="R2219" i="26"/>
  <c r="R2218" i="26"/>
  <c r="R2208" i="26"/>
  <c r="R2127" i="26"/>
  <c r="R2082" i="26"/>
  <c r="R2081" i="26"/>
  <c r="R2080" i="26"/>
  <c r="R2079" i="26"/>
  <c r="R2070" i="26"/>
  <c r="R2069" i="26"/>
  <c r="R1025" i="26"/>
  <c r="R1023" i="26"/>
  <c r="R1022" i="26"/>
  <c r="R1018" i="26"/>
  <c r="R1003" i="26"/>
  <c r="R985" i="26"/>
  <c r="R983" i="26"/>
  <c r="R945" i="26"/>
  <c r="R942" i="26"/>
  <c r="R892" i="26"/>
  <c r="R789" i="26"/>
  <c r="R755" i="26"/>
  <c r="R754" i="26"/>
  <c r="R750" i="26"/>
  <c r="R726" i="26"/>
  <c r="R671" i="26"/>
  <c r="R645" i="26"/>
  <c r="R632" i="26"/>
  <c r="R624" i="26"/>
  <c r="R601" i="26"/>
  <c r="R440" i="26"/>
  <c r="R435" i="26"/>
  <c r="R410" i="26"/>
  <c r="R407" i="26"/>
  <c r="M395" i="26"/>
  <c r="R395" i="26"/>
  <c r="R391" i="26"/>
  <c r="M232" i="26"/>
  <c r="R232" i="26"/>
  <c r="R2779" i="26"/>
  <c r="R2729" i="26"/>
  <c r="R2666" i="26"/>
  <c r="R2619" i="26"/>
  <c r="R925" i="26"/>
  <c r="R923" i="26"/>
  <c r="R921" i="26"/>
  <c r="R895" i="26"/>
  <c r="R810" i="26"/>
  <c r="R766" i="26"/>
  <c r="R701" i="26"/>
  <c r="R686" i="26"/>
  <c r="R661" i="26"/>
  <c r="R330" i="26"/>
  <c r="R285" i="26"/>
  <c r="R300" i="26"/>
  <c r="M425" i="26"/>
  <c r="L283" i="26"/>
  <c r="R283" i="26" s="1"/>
  <c r="R293" i="26"/>
  <c r="K390" i="26"/>
  <c r="M390" i="26" s="1"/>
  <c r="G227" i="26"/>
  <c r="K242" i="26"/>
  <c r="M311" i="26"/>
  <c r="G310" i="26"/>
  <c r="M253" i="26"/>
  <c r="M177" i="26"/>
  <c r="I158" i="26"/>
  <c r="G596" i="26"/>
  <c r="R596" i="26"/>
  <c r="R530" i="26"/>
  <c r="M666" i="26"/>
  <c r="L620" i="26"/>
  <c r="R635" i="26"/>
  <c r="L535" i="26"/>
  <c r="R535" i="26" s="1"/>
  <c r="R540" i="26"/>
  <c r="M534" i="26"/>
  <c r="R534" i="26"/>
  <c r="R532" i="26"/>
  <c r="M359" i="26"/>
  <c r="R359" i="26"/>
  <c r="M281" i="26"/>
  <c r="M254" i="26"/>
  <c r="R749" i="26"/>
  <c r="L723" i="26"/>
  <c r="R723" i="26" s="1"/>
  <c r="R728" i="26"/>
  <c r="L699" i="26"/>
  <c r="R719" i="26"/>
  <c r="M700" i="26"/>
  <c r="R700" i="26"/>
  <c r="R699" i="26"/>
  <c r="M2558" i="26"/>
  <c r="M2554" i="26"/>
  <c r="I2504" i="26"/>
  <c r="M2488" i="26"/>
  <c r="R2488" i="26"/>
  <c r="L2783" i="26"/>
  <c r="R2787" i="26"/>
  <c r="M2756" i="26"/>
  <c r="R2712" i="26"/>
  <c r="E2683" i="26"/>
  <c r="G2642" i="26"/>
  <c r="M2633" i="26"/>
  <c r="G2628" i="26"/>
  <c r="R2596" i="26"/>
  <c r="K2518" i="26"/>
  <c r="M2518" i="26" s="1"/>
  <c r="G2508" i="26"/>
  <c r="L2498" i="26"/>
  <c r="R2498" i="26" s="1"/>
  <c r="R2500" i="26"/>
  <c r="K2137" i="26"/>
  <c r="R2167" i="26"/>
  <c r="K2077" i="26"/>
  <c r="G980" i="26"/>
  <c r="M961" i="26"/>
  <c r="R961" i="26"/>
  <c r="L956" i="26"/>
  <c r="R956" i="26" s="1"/>
  <c r="R958" i="26"/>
  <c r="I941" i="26"/>
  <c r="M598" i="26"/>
  <c r="R598" i="26"/>
  <c r="R312" i="26"/>
  <c r="I242" i="26"/>
  <c r="G2592" i="26"/>
  <c r="M2173" i="26"/>
  <c r="I2153" i="26"/>
  <c r="R2153" i="26"/>
  <c r="M2088" i="26"/>
  <c r="R2088" i="26"/>
  <c r="K891" i="26"/>
  <c r="L796" i="26"/>
  <c r="R796" i="26" s="1"/>
  <c r="R797" i="26"/>
  <c r="K806" i="26"/>
  <c r="M747" i="26"/>
  <c r="K579" i="26"/>
  <c r="M579" i="26" s="1"/>
  <c r="R599" i="26"/>
  <c r="L577" i="26"/>
  <c r="R577" i="26" s="1"/>
  <c r="R592" i="26"/>
  <c r="G577" i="26"/>
  <c r="K2763" i="26"/>
  <c r="M2763" i="26" s="1"/>
  <c r="R2767" i="26"/>
  <c r="I2762" i="26"/>
  <c r="I2511" i="26"/>
  <c r="R2511" i="26"/>
  <c r="E2131" i="26"/>
  <c r="M2131" i="26" s="1"/>
  <c r="R2136" i="26"/>
  <c r="E2130" i="26"/>
  <c r="I2030" i="26"/>
  <c r="K915" i="26"/>
  <c r="K913" i="26"/>
  <c r="M748" i="26"/>
  <c r="R748" i="26"/>
  <c r="L698" i="26"/>
  <c r="R698" i="26" s="1"/>
  <c r="R703" i="26"/>
  <c r="E2129" i="26"/>
  <c r="R617" i="26"/>
  <c r="K2074" i="26"/>
  <c r="R824" i="26"/>
  <c r="R2163" i="26"/>
  <c r="K2687" i="26"/>
  <c r="I2760" i="26"/>
  <c r="R2760" i="26"/>
  <c r="R2789" i="26"/>
  <c r="R2783" i="26"/>
  <c r="R2780" i="26"/>
  <c r="R2742" i="26"/>
  <c r="R2721" i="26"/>
  <c r="R2197" i="26"/>
  <c r="R2193" i="26"/>
  <c r="R2187" i="26"/>
  <c r="R2179" i="26"/>
  <c r="R2178" i="26"/>
  <c r="R2122" i="26"/>
  <c r="R2119" i="26"/>
  <c r="R2100" i="26"/>
  <c r="R2039" i="26"/>
  <c r="R950" i="26"/>
  <c r="R947" i="26"/>
  <c r="R936" i="26"/>
  <c r="R893" i="26"/>
  <c r="R836" i="26"/>
  <c r="R820" i="26"/>
  <c r="R775" i="26"/>
  <c r="R639" i="26"/>
  <c r="L618" i="26"/>
  <c r="R618" i="26" s="1"/>
  <c r="R620" i="26"/>
  <c r="R415" i="26"/>
  <c r="R409" i="26"/>
  <c r="M400" i="26"/>
  <c r="R400" i="26"/>
  <c r="M393" i="26"/>
  <c r="R393" i="26"/>
  <c r="R236" i="26"/>
  <c r="K230" i="26"/>
  <c r="R178" i="26"/>
  <c r="R99" i="26"/>
  <c r="R98" i="26"/>
  <c r="R97" i="26"/>
  <c r="R96" i="26"/>
  <c r="R2750" i="26"/>
  <c r="R2732" i="26"/>
  <c r="R2626" i="26"/>
  <c r="M2623" i="26"/>
  <c r="R2623" i="26"/>
  <c r="R2613" i="26"/>
  <c r="R2611" i="26"/>
  <c r="R924" i="26"/>
  <c r="R922" i="26"/>
  <c r="R916" i="26"/>
  <c r="R811" i="26"/>
  <c r="R335" i="26"/>
  <c r="R320" i="26"/>
  <c r="R325" i="26"/>
  <c r="R195" i="26"/>
  <c r="R2032" i="26"/>
  <c r="R185" i="26"/>
  <c r="K2663" i="26"/>
  <c r="R2543" i="26"/>
  <c r="R2538" i="26"/>
  <c r="R2533" i="26"/>
  <c r="R2528" i="26"/>
  <c r="R2523" i="26"/>
  <c r="R2125" i="26"/>
  <c r="R2120" i="26"/>
  <c r="R1026" i="26"/>
  <c r="R1024" i="26"/>
  <c r="R991" i="26"/>
  <c r="R986" i="26"/>
  <c r="R971" i="26"/>
  <c r="R970" i="26"/>
  <c r="R969" i="26"/>
  <c r="R968" i="26"/>
  <c r="R967" i="26"/>
  <c r="R966" i="26"/>
  <c r="R829" i="26"/>
  <c r="R526" i="26"/>
  <c r="R408" i="26"/>
  <c r="R406" i="26"/>
  <c r="G405" i="26"/>
  <c r="I355" i="26"/>
  <c r="I310" i="26"/>
  <c r="J228" i="26"/>
  <c r="I2518" i="26"/>
  <c r="L2518" i="26"/>
  <c r="I2730" i="26"/>
  <c r="G2718" i="26"/>
  <c r="L2198" i="26"/>
  <c r="R2198" i="26" s="1"/>
  <c r="J841" i="26"/>
  <c r="G822" i="26"/>
  <c r="J977" i="26"/>
  <c r="F821" i="26"/>
  <c r="I809" i="26"/>
  <c r="E576" i="26"/>
  <c r="E2133" i="26"/>
  <c r="E877" i="26"/>
  <c r="M25" i="26"/>
  <c r="I2656" i="26"/>
  <c r="L390" i="26"/>
  <c r="R390" i="26" s="1"/>
  <c r="L284" i="26"/>
  <c r="R284" i="26" s="1"/>
  <c r="L518" i="26"/>
  <c r="R518" i="26" s="1"/>
  <c r="K646" i="26"/>
  <c r="M646" i="26" s="1"/>
  <c r="I244" i="26"/>
  <c r="J1001" i="26"/>
  <c r="G806" i="26"/>
  <c r="M577" i="26"/>
  <c r="J230" i="26"/>
  <c r="G145" i="26"/>
  <c r="K157" i="26"/>
  <c r="I2646" i="26"/>
  <c r="I227" i="26"/>
  <c r="L177" i="26"/>
  <c r="L157" i="26" s="1"/>
  <c r="M357" i="26"/>
  <c r="J156" i="26"/>
  <c r="K2642" i="26"/>
  <c r="M2642" i="26" s="1"/>
  <c r="I2716" i="26"/>
  <c r="I2748" i="26"/>
  <c r="K2748" i="26"/>
  <c r="M2748" i="26" s="1"/>
  <c r="G2748" i="26"/>
  <c r="K941" i="26"/>
  <c r="M941" i="26" s="1"/>
  <c r="D982" i="26"/>
  <c r="D986" i="26"/>
  <c r="J175" i="26"/>
  <c r="K241" i="26"/>
  <c r="M241" i="26" s="1"/>
  <c r="G229" i="26"/>
  <c r="D225" i="26"/>
  <c r="I2749" i="26"/>
  <c r="I2729" i="26"/>
  <c r="K2718" i="26"/>
  <c r="M2718" i="26" s="1"/>
  <c r="G2685" i="26"/>
  <c r="J2728" i="26"/>
  <c r="L2654" i="26"/>
  <c r="R2654" i="26" s="1"/>
  <c r="J2655" i="26"/>
  <c r="I2685" i="26"/>
  <c r="L2603" i="26"/>
  <c r="R2603" i="26" s="1"/>
  <c r="L2595" i="26"/>
  <c r="L2593" i="26" s="1"/>
  <c r="I2653" i="26"/>
  <c r="L931" i="26"/>
  <c r="R931" i="26" s="1"/>
  <c r="L896" i="26"/>
  <c r="R896" i="26" s="1"/>
  <c r="F2503" i="26"/>
  <c r="J2503" i="26" s="1"/>
  <c r="I2629" i="26"/>
  <c r="I2595" i="26"/>
  <c r="M2512" i="26"/>
  <c r="K2684" i="26"/>
  <c r="E2679" i="26"/>
  <c r="M145" i="26"/>
  <c r="L2139" i="26"/>
  <c r="R2139" i="26" s="1"/>
  <c r="G821" i="26"/>
  <c r="L747" i="26"/>
  <c r="R747" i="26" s="1"/>
  <c r="L736" i="26"/>
  <c r="R736" i="26" s="1"/>
  <c r="L641" i="26"/>
  <c r="R641" i="26" s="1"/>
  <c r="I576" i="26"/>
  <c r="H2684" i="26"/>
  <c r="F2679" i="26"/>
  <c r="F2683" i="26"/>
  <c r="G2683" i="26" s="1"/>
  <c r="D2648" i="26"/>
  <c r="K914" i="26"/>
  <c r="E879" i="26"/>
  <c r="K912" i="26"/>
  <c r="E911" i="26"/>
  <c r="E878" i="26"/>
  <c r="G915" i="26"/>
  <c r="G913" i="26"/>
  <c r="L616" i="26"/>
  <c r="L2135" i="26"/>
  <c r="M2767" i="26"/>
  <c r="K2762" i="26"/>
  <c r="R2762" i="26" s="1"/>
  <c r="G914" i="26"/>
  <c r="G912" i="26"/>
  <c r="E2028" i="26"/>
  <c r="K2683" i="26"/>
  <c r="M2683" i="26" s="1"/>
  <c r="L2743" i="26"/>
  <c r="R2743" i="26" s="1"/>
  <c r="L2686" i="26"/>
  <c r="R2686" i="26" s="1"/>
  <c r="K2135" i="26"/>
  <c r="M2135" i="26" s="1"/>
  <c r="M980" i="26"/>
  <c r="L901" i="26"/>
  <c r="R901" i="26" s="1"/>
  <c r="L761" i="26"/>
  <c r="R761" i="26" s="1"/>
  <c r="M2520" i="26"/>
  <c r="K2510" i="26"/>
  <c r="M2510" i="26" s="1"/>
  <c r="H881" i="26"/>
  <c r="H880" i="26"/>
  <c r="J859" i="26"/>
  <c r="H856" i="26"/>
  <c r="L772" i="26"/>
  <c r="L771" i="26" s="1"/>
  <c r="M313" i="26"/>
  <c r="K175" i="26"/>
  <c r="M175" i="26" s="1"/>
  <c r="M157" i="26"/>
  <c r="L648" i="26"/>
  <c r="R648" i="26" s="1"/>
  <c r="M596" i="26"/>
  <c r="L578" i="26"/>
  <c r="L513" i="26" s="1"/>
  <c r="D576" i="26"/>
  <c r="D876" i="26"/>
  <c r="K2134" i="26"/>
  <c r="M2040" i="26"/>
  <c r="K2030" i="26"/>
  <c r="M2030" i="26" s="1"/>
  <c r="L906" i="26"/>
  <c r="R906" i="26" s="1"/>
  <c r="K885" i="26"/>
  <c r="E880" i="26"/>
  <c r="E881" i="26"/>
  <c r="I746" i="26"/>
  <c r="J746" i="26"/>
  <c r="I771" i="26"/>
  <c r="J771" i="26"/>
  <c r="M2137" i="26"/>
  <c r="K2132" i="26"/>
  <c r="M2132" i="26" s="1"/>
  <c r="M520" i="26"/>
  <c r="K515" i="26"/>
  <c r="I2505" i="26"/>
  <c r="L2752" i="26"/>
  <c r="R2752" i="26" s="1"/>
  <c r="L2633" i="26"/>
  <c r="R2633" i="26" s="1"/>
  <c r="L2763" i="26"/>
  <c r="L2759" i="26"/>
  <c r="L2756" i="26"/>
  <c r="R2756" i="26" s="1"/>
  <c r="L2773" i="26"/>
  <c r="R2773" i="26" s="1"/>
  <c r="M2715" i="26"/>
  <c r="K2710" i="26"/>
  <c r="G2712" i="26"/>
  <c r="E2707" i="26"/>
  <c r="J2710" i="26"/>
  <c r="H2705" i="26"/>
  <c r="J2705" i="26" s="1"/>
  <c r="I2710" i="26"/>
  <c r="E2705" i="26"/>
  <c r="F2708" i="26"/>
  <c r="H2708" i="26" s="1"/>
  <c r="F2704" i="26"/>
  <c r="K2685" i="26"/>
  <c r="E2680" i="26"/>
  <c r="L2661" i="26"/>
  <c r="L2656" i="26" s="1"/>
  <c r="J2646" i="26"/>
  <c r="H2641" i="26"/>
  <c r="J2641" i="26" s="1"/>
  <c r="K2646" i="26"/>
  <c r="E2641" i="26"/>
  <c r="L2651" i="26"/>
  <c r="R2651" i="26" s="1"/>
  <c r="K2628" i="26"/>
  <c r="M2628" i="26" s="1"/>
  <c r="I2508" i="26"/>
  <c r="L2188" i="26"/>
  <c r="R2188" i="26" s="1"/>
  <c r="L2142" i="26"/>
  <c r="G2129" i="26"/>
  <c r="M2509" i="26"/>
  <c r="K2508" i="26"/>
  <c r="M2508" i="26" s="1"/>
  <c r="G2136" i="26"/>
  <c r="F2131" i="26"/>
  <c r="K2078" i="26"/>
  <c r="E2073" i="26"/>
  <c r="M2029" i="26"/>
  <c r="K2028" i="26"/>
  <c r="M2028" i="26" s="1"/>
  <c r="M982" i="26"/>
  <c r="K981" i="26"/>
  <c r="M981" i="26" s="1"/>
  <c r="K977" i="26"/>
  <c r="I981" i="26"/>
  <c r="F976" i="26"/>
  <c r="L946" i="26"/>
  <c r="R946" i="26" s="1"/>
  <c r="F876" i="26"/>
  <c r="I822" i="26"/>
  <c r="H821" i="26"/>
  <c r="L725" i="26"/>
  <c r="R725" i="26" s="1"/>
  <c r="L697" i="26"/>
  <c r="R697" i="26" s="1"/>
  <c r="L631" i="26"/>
  <c r="R631" i="26" s="1"/>
  <c r="L1034" i="26"/>
  <c r="R1034" i="26" s="1"/>
  <c r="E976" i="26"/>
  <c r="K821" i="26"/>
  <c r="M821" i="26" s="1"/>
  <c r="K636" i="26"/>
  <c r="M636" i="26" s="1"/>
  <c r="L425" i="26"/>
  <c r="R425" i="26" s="1"/>
  <c r="G244" i="26"/>
  <c r="L375" i="26"/>
  <c r="R375" i="26" s="1"/>
  <c r="I520" i="26"/>
  <c r="E515" i="26"/>
  <c r="I519" i="26"/>
  <c r="E514" i="26"/>
  <c r="I518" i="26"/>
  <c r="E513" i="26"/>
  <c r="K616" i="26"/>
  <c r="M616" i="26" s="1"/>
  <c r="H516" i="26"/>
  <c r="H512" i="26"/>
  <c r="L696" i="26"/>
  <c r="L2134" i="26"/>
  <c r="L2748" i="26"/>
  <c r="L2738" i="26"/>
  <c r="M2743" i="26"/>
  <c r="M2721" i="26"/>
  <c r="K2716" i="26"/>
  <c r="L2716" i="26" s="1"/>
  <c r="L2713" i="26" s="1"/>
  <c r="J2714" i="26"/>
  <c r="H2709" i="26"/>
  <c r="E2711" i="26"/>
  <c r="J2716" i="26"/>
  <c r="H2711" i="26"/>
  <c r="E2713" i="26"/>
  <c r="M2709" i="26"/>
  <c r="J2620" i="26"/>
  <c r="H2590" i="26"/>
  <c r="H2650" i="26"/>
  <c r="F2645" i="26"/>
  <c r="D2643" i="26"/>
  <c r="D2639" i="26"/>
  <c r="D2638" i="26" s="1"/>
  <c r="I2596" i="26"/>
  <c r="E2593" i="26"/>
  <c r="E2591" i="26"/>
  <c r="J2594" i="26"/>
  <c r="H2589" i="26"/>
  <c r="G2593" i="26"/>
  <c r="G2589" i="26"/>
  <c r="F2588" i="26"/>
  <c r="G2137" i="26"/>
  <c r="F2132" i="26"/>
  <c r="K2130" i="26"/>
  <c r="M2130" i="26" s="1"/>
  <c r="G2135" i="26"/>
  <c r="F2130" i="26"/>
  <c r="F2133" i="26"/>
  <c r="L2173" i="26"/>
  <c r="R2173" i="26" s="1"/>
  <c r="H2128" i="26"/>
  <c r="M1003" i="26"/>
  <c r="K978" i="26"/>
  <c r="M978" i="26" s="1"/>
  <c r="L948" i="26"/>
  <c r="M722" i="26"/>
  <c r="K721" i="26"/>
  <c r="M721" i="26" s="1"/>
  <c r="L1035" i="26"/>
  <c r="R1035" i="26" s="1"/>
  <c r="L1032" i="26"/>
  <c r="R1032" i="26" s="1"/>
  <c r="I978" i="26"/>
  <c r="K578" i="26"/>
  <c r="K513" i="26" s="1"/>
  <c r="G533" i="26"/>
  <c r="M519" i="26"/>
  <c r="M518" i="26"/>
  <c r="L621" i="26"/>
  <c r="R621" i="26" s="1"/>
  <c r="J646" i="26"/>
  <c r="M2750" i="26"/>
  <c r="K2705" i="26"/>
  <c r="M2705" i="26" s="1"/>
  <c r="M2742" i="26"/>
  <c r="K2707" i="26"/>
  <c r="M2707" i="26" s="1"/>
  <c r="K2738" i="26"/>
  <c r="M2738" i="26" s="1"/>
  <c r="M2739" i="26"/>
  <c r="K2704" i="26"/>
  <c r="L2753" i="26"/>
  <c r="R2753" i="26" s="1"/>
  <c r="L2751" i="26"/>
  <c r="R2751" i="26" s="1"/>
  <c r="L2749" i="26"/>
  <c r="L2704" i="26" s="1"/>
  <c r="G2733" i="26"/>
  <c r="K2731" i="26"/>
  <c r="L2731" i="26" s="1"/>
  <c r="E2728" i="26"/>
  <c r="E2706" i="26"/>
  <c r="M2723" i="26"/>
  <c r="G2723" i="26"/>
  <c r="G2731" i="26"/>
  <c r="L2707" i="26"/>
  <c r="K2688" i="26"/>
  <c r="M2688" i="26" s="1"/>
  <c r="L2657" i="26"/>
  <c r="R2657" i="26" s="1"/>
  <c r="L2655" i="26"/>
  <c r="R2655" i="26" s="1"/>
  <c r="L2691" i="26"/>
  <c r="R2691" i="26" s="1"/>
  <c r="I2598" i="26"/>
  <c r="J2598" i="26"/>
  <c r="L2589" i="26"/>
  <c r="R2589" i="26" s="1"/>
  <c r="M2589" i="26"/>
  <c r="M2596" i="26"/>
  <c r="K2593" i="26"/>
  <c r="K2591" i="26"/>
  <c r="K2733" i="26"/>
  <c r="M2733" i="26" s="1"/>
  <c r="L2723" i="26"/>
  <c r="R2723" i="26" s="1"/>
  <c r="L2718" i="26"/>
  <c r="L2736" i="26"/>
  <c r="R2736" i="26" s="1"/>
  <c r="J2717" i="26"/>
  <c r="I2717" i="26"/>
  <c r="H2712" i="26"/>
  <c r="I2698" i="26"/>
  <c r="J2698" i="26"/>
  <c r="K2656" i="26"/>
  <c r="R2656" i="26" s="1"/>
  <c r="M2666" i="26"/>
  <c r="J2703" i="26"/>
  <c r="I2680" i="26"/>
  <c r="J2680" i="26"/>
  <c r="I2688" i="26"/>
  <c r="I2682" i="26"/>
  <c r="J2682" i="26"/>
  <c r="L2628" i="26"/>
  <c r="I2623" i="26"/>
  <c r="J2623" i="26"/>
  <c r="K2608" i="26"/>
  <c r="M2608" i="26" s="1"/>
  <c r="L2592" i="26"/>
  <c r="R2592" i="26" s="1"/>
  <c r="J2593" i="26"/>
  <c r="H2588" i="26"/>
  <c r="I2608" i="26"/>
  <c r="I2647" i="26"/>
  <c r="J2647" i="26"/>
  <c r="H2642" i="26"/>
  <c r="L2505" i="26"/>
  <c r="L2508" i="26"/>
  <c r="L2507" i="26"/>
  <c r="M2556" i="26"/>
  <c r="K2506" i="26"/>
  <c r="M2506" i="26" s="1"/>
  <c r="I2507" i="26"/>
  <c r="G2507" i="26"/>
  <c r="K2504" i="26"/>
  <c r="L2563" i="26"/>
  <c r="R2563" i="26" s="1"/>
  <c r="L2553" i="26"/>
  <c r="R2553" i="26" s="1"/>
  <c r="M2557" i="26"/>
  <c r="K2507" i="26"/>
  <c r="M2507" i="26" s="1"/>
  <c r="M2555" i="26"/>
  <c r="K2505" i="26"/>
  <c r="M2505" i="26" s="1"/>
  <c r="I2506" i="26"/>
  <c r="G2506" i="26"/>
  <c r="E2503" i="26"/>
  <c r="L2558" i="26"/>
  <c r="R2558" i="26" s="1"/>
  <c r="L2556" i="26"/>
  <c r="L2506" i="26" s="1"/>
  <c r="L2554" i="26"/>
  <c r="L2504" i="26" s="1"/>
  <c r="G2504" i="26"/>
  <c r="L2483" i="26"/>
  <c r="R2483" i="26" s="1"/>
  <c r="L2130" i="26"/>
  <c r="L2203" i="26"/>
  <c r="R2203" i="26" s="1"/>
  <c r="M2109" i="26"/>
  <c r="K2108" i="26"/>
  <c r="L2112" i="26"/>
  <c r="R2112" i="26" s="1"/>
  <c r="L2110" i="26"/>
  <c r="R2110" i="26" s="1"/>
  <c r="M2083" i="26"/>
  <c r="L2083" i="26"/>
  <c r="R2083" i="26" s="1"/>
  <c r="K2098" i="26"/>
  <c r="G2078" i="26"/>
  <c r="F2073" i="26"/>
  <c r="J2078" i="26"/>
  <c r="J2076" i="26"/>
  <c r="L2233" i="26"/>
  <c r="R2233" i="26" s="1"/>
  <c r="L2129" i="26"/>
  <c r="L2113" i="26"/>
  <c r="R2113" i="26" s="1"/>
  <c r="L2111" i="26"/>
  <c r="R2111" i="26" s="1"/>
  <c r="L2109" i="26"/>
  <c r="R2109" i="26" s="1"/>
  <c r="L2102" i="26"/>
  <c r="R2102" i="26" s="1"/>
  <c r="L2068" i="26"/>
  <c r="R2068" i="26" s="1"/>
  <c r="L2042" i="26"/>
  <c r="L2038" i="26" s="1"/>
  <c r="R2038" i="26" s="1"/>
  <c r="J2077" i="26"/>
  <c r="I2038" i="26"/>
  <c r="G2038" i="26"/>
  <c r="M2038" i="26"/>
  <c r="J2028" i="26"/>
  <c r="L1002" i="26"/>
  <c r="R1002" i="26" s="1"/>
  <c r="L1016" i="26"/>
  <c r="R1016" i="26" s="1"/>
  <c r="L979" i="26"/>
  <c r="R979" i="26" s="1"/>
  <c r="L981" i="26"/>
  <c r="L977" i="26"/>
  <c r="L826" i="26"/>
  <c r="R826" i="26" s="1"/>
  <c r="L822" i="26"/>
  <c r="R822" i="26" s="1"/>
  <c r="L791" i="26"/>
  <c r="R791" i="26" s="1"/>
  <c r="L746" i="26"/>
  <c r="M749" i="26"/>
  <c r="K746" i="26"/>
  <c r="M746" i="26" s="1"/>
  <c r="L721" i="26"/>
  <c r="I726" i="26"/>
  <c r="J726" i="26"/>
  <c r="L716" i="26"/>
  <c r="R716" i="26" s="1"/>
  <c r="M716" i="26"/>
  <c r="I1026" i="26"/>
  <c r="J1026" i="26"/>
  <c r="I1025" i="26"/>
  <c r="J1025" i="26"/>
  <c r="H1021" i="26"/>
  <c r="H980" i="26"/>
  <c r="L1011" i="26"/>
  <c r="R1011" i="26" s="1"/>
  <c r="L1005" i="26"/>
  <c r="L980" i="26" s="1"/>
  <c r="R980" i="26" s="1"/>
  <c r="L978" i="26"/>
  <c r="J786" i="26"/>
  <c r="I786" i="26"/>
  <c r="I861" i="26"/>
  <c r="J861" i="26"/>
  <c r="L786" i="26"/>
  <c r="R786" i="26" s="1"/>
  <c r="M773" i="26"/>
  <c r="K771" i="26"/>
  <c r="M771" i="26" s="1"/>
  <c r="I724" i="26"/>
  <c r="J724" i="26"/>
  <c r="H721" i="26"/>
  <c r="M699" i="26"/>
  <c r="K696" i="26"/>
  <c r="M696" i="26" s="1"/>
  <c r="L580" i="26"/>
  <c r="R580" i="26" s="1"/>
  <c r="L253" i="26"/>
  <c r="R253" i="26" s="1"/>
  <c r="L251" i="26"/>
  <c r="R251" i="26" s="1"/>
  <c r="G390" i="26"/>
  <c r="L676" i="26"/>
  <c r="R676" i="26" s="1"/>
  <c r="I596" i="26"/>
  <c r="J244" i="26"/>
  <c r="H229" i="26"/>
  <c r="I229" i="26" s="1"/>
  <c r="L536" i="26"/>
  <c r="R536" i="26" s="1"/>
  <c r="M532" i="26"/>
  <c r="K531" i="26"/>
  <c r="M531" i="26" s="1"/>
  <c r="F226" i="26"/>
  <c r="F240" i="26"/>
  <c r="L681" i="26"/>
  <c r="R681" i="26" s="1"/>
  <c r="M681" i="26"/>
  <c r="G534" i="26"/>
  <c r="F519" i="26"/>
  <c r="F514" i="26" s="1"/>
  <c r="L531" i="26"/>
  <c r="L517" i="26"/>
  <c r="R517" i="26" s="1"/>
  <c r="E516" i="26"/>
  <c r="I517" i="26"/>
  <c r="L649" i="26"/>
  <c r="L514" i="26" s="1"/>
  <c r="L666" i="26"/>
  <c r="R666" i="26" s="1"/>
  <c r="L650" i="26"/>
  <c r="R650" i="26" s="1"/>
  <c r="L651" i="26"/>
  <c r="R651" i="26" s="1"/>
  <c r="L647" i="26"/>
  <c r="R647" i="26" s="1"/>
  <c r="G535" i="26"/>
  <c r="F520" i="26"/>
  <c r="F515" i="26" s="1"/>
  <c r="F518" i="26"/>
  <c r="F513" i="26" s="1"/>
  <c r="G532" i="26"/>
  <c r="F531" i="26"/>
  <c r="F517" i="26"/>
  <c r="F512" i="26" s="1"/>
  <c r="G512" i="26" s="1"/>
  <c r="M517" i="26"/>
  <c r="K516" i="26"/>
  <c r="J535" i="26"/>
  <c r="J534" i="26"/>
  <c r="K310" i="26"/>
  <c r="M310" i="26" s="1"/>
  <c r="L281" i="26"/>
  <c r="R281" i="26" s="1"/>
  <c r="M251" i="26"/>
  <c r="K250" i="26"/>
  <c r="M250" i="26" s="1"/>
  <c r="J241" i="26"/>
  <c r="H240" i="26"/>
  <c r="H226" i="26"/>
  <c r="L311" i="26"/>
  <c r="R311" i="26" s="1"/>
  <c r="J157" i="26"/>
  <c r="H155" i="26"/>
  <c r="J155" i="26" s="1"/>
  <c r="K156" i="26"/>
  <c r="I145" i="26"/>
  <c r="L357" i="26"/>
  <c r="R357" i="26" s="1"/>
  <c r="I243" i="26"/>
  <c r="E228" i="26"/>
  <c r="I241" i="26"/>
  <c r="E240" i="26"/>
  <c r="E226" i="26"/>
  <c r="I157" i="26"/>
  <c r="E155" i="26"/>
  <c r="M178" i="26"/>
  <c r="K158" i="26"/>
  <c r="M158" i="26" s="1"/>
  <c r="L356" i="26"/>
  <c r="R356" i="26" s="1"/>
  <c r="M358" i="26"/>
  <c r="K355" i="26"/>
  <c r="M355" i="26" s="1"/>
  <c r="M242" i="26"/>
  <c r="K227" i="26"/>
  <c r="M227" i="26" s="1"/>
  <c r="M96" i="26"/>
  <c r="K95" i="26"/>
  <c r="M95" i="26" s="1"/>
  <c r="K23" i="26"/>
  <c r="M23" i="26" s="1"/>
  <c r="K21" i="26"/>
  <c r="M21" i="26" s="1"/>
  <c r="F225" i="26"/>
  <c r="L215" i="26"/>
  <c r="R215" i="26" s="1"/>
  <c r="L282" i="26"/>
  <c r="R282" i="26" s="1"/>
  <c r="L358" i="26"/>
  <c r="R358" i="26" s="1"/>
  <c r="M231" i="26"/>
  <c r="J227" i="26"/>
  <c r="K24" i="26"/>
  <c r="M24" i="26" s="1"/>
  <c r="K22" i="26"/>
  <c r="M22" i="26" s="1"/>
  <c r="L220" i="26"/>
  <c r="R220" i="26" s="1"/>
  <c r="L210" i="26"/>
  <c r="R210" i="26" s="1"/>
  <c r="L405" i="26"/>
  <c r="R405" i="26" s="1"/>
  <c r="K244" i="26"/>
  <c r="M284" i="26"/>
  <c r="K243" i="26"/>
  <c r="M283" i="26"/>
  <c r="K280" i="26"/>
  <c r="M280" i="26" s="1"/>
  <c r="L235" i="26"/>
  <c r="R235" i="26" s="1"/>
  <c r="L233" i="26"/>
  <c r="R233" i="26" s="1"/>
  <c r="L170" i="26"/>
  <c r="R170" i="26" s="1"/>
  <c r="L158" i="26"/>
  <c r="L165" i="26"/>
  <c r="R165" i="26" s="1"/>
  <c r="L160" i="26"/>
  <c r="R160" i="26" s="1"/>
  <c r="L156" i="26"/>
  <c r="I105" i="26"/>
  <c r="J105" i="26"/>
  <c r="I99" i="26"/>
  <c r="J99" i="26"/>
  <c r="H24" i="26"/>
  <c r="I98" i="26"/>
  <c r="J98" i="26"/>
  <c r="H23" i="26"/>
  <c r="I97" i="26"/>
  <c r="J97" i="26"/>
  <c r="H22" i="26"/>
  <c r="I96" i="26"/>
  <c r="J96" i="26"/>
  <c r="H95" i="26"/>
  <c r="H21" i="26"/>
  <c r="D95" i="26"/>
  <c r="D21" i="26"/>
  <c r="D20" i="26" s="1"/>
  <c r="J405" i="26"/>
  <c r="I405" i="26"/>
  <c r="L430" i="26"/>
  <c r="R430" i="26" s="1"/>
  <c r="L254" i="26"/>
  <c r="R254" i="26" s="1"/>
  <c r="L252" i="26"/>
  <c r="R252" i="26" s="1"/>
  <c r="L205" i="26"/>
  <c r="R205" i="26" s="1"/>
  <c r="M205" i="26"/>
  <c r="L159" i="26"/>
  <c r="R159" i="26" s="1"/>
  <c r="G99" i="26"/>
  <c r="F24" i="26"/>
  <c r="G24" i="26" s="1"/>
  <c r="G98" i="26"/>
  <c r="F23" i="26"/>
  <c r="G23" i="26" s="1"/>
  <c r="G97" i="26"/>
  <c r="F22" i="26"/>
  <c r="G22" i="26" s="1"/>
  <c r="G96" i="26"/>
  <c r="F95" i="26"/>
  <c r="G95" i="26" s="1"/>
  <c r="F21" i="26"/>
  <c r="L20" i="26"/>
  <c r="R20" i="26" s="1"/>
  <c r="R2704" i="26" l="1"/>
  <c r="R828" i="26"/>
  <c r="R2504" i="26"/>
  <c r="R977" i="26"/>
  <c r="R2134" i="26"/>
  <c r="R157" i="26"/>
  <c r="L943" i="26"/>
  <c r="R948" i="26"/>
  <c r="R513" i="26"/>
  <c r="L2138" i="26"/>
  <c r="R2138" i="26" s="1"/>
  <c r="R2142" i="26"/>
  <c r="G2707" i="26"/>
  <c r="R2707" i="26"/>
  <c r="L2758" i="26"/>
  <c r="R2759" i="26"/>
  <c r="I2028" i="26"/>
  <c r="R2028" i="26"/>
  <c r="I879" i="26"/>
  <c r="I877" i="26"/>
  <c r="G576" i="26"/>
  <c r="R578" i="26"/>
  <c r="M2687" i="26"/>
  <c r="L2687" i="26"/>
  <c r="R2687" i="26" s="1"/>
  <c r="R2738" i="26"/>
  <c r="I2129" i="26"/>
  <c r="M913" i="26"/>
  <c r="L913" i="26"/>
  <c r="R913" i="26" s="1"/>
  <c r="M915" i="26"/>
  <c r="L915" i="26"/>
  <c r="R915" i="26" s="1"/>
  <c r="R2030" i="26"/>
  <c r="R2135" i="26"/>
  <c r="R21" i="26"/>
  <c r="E2128" i="26"/>
  <c r="M891" i="26"/>
  <c r="L891" i="26"/>
  <c r="R891" i="26" s="1"/>
  <c r="R579" i="26"/>
  <c r="R981" i="26"/>
  <c r="M2077" i="26"/>
  <c r="L2077" i="26"/>
  <c r="R2077" i="26" s="1"/>
  <c r="R2508" i="26"/>
  <c r="R2518" i="26"/>
  <c r="R2506" i="26"/>
  <c r="K514" i="26"/>
  <c r="K511" i="26" s="1"/>
  <c r="L520" i="26"/>
  <c r="R520" i="26" s="1"/>
  <c r="R771" i="26"/>
  <c r="M2621" i="26"/>
  <c r="L2621" i="26"/>
  <c r="R636" i="26"/>
  <c r="R24" i="26"/>
  <c r="M856" i="26"/>
  <c r="L856" i="26"/>
  <c r="R856" i="26" s="1"/>
  <c r="M882" i="26"/>
  <c r="L882" i="26"/>
  <c r="R882" i="26" s="1"/>
  <c r="M883" i="26"/>
  <c r="L883" i="26"/>
  <c r="R883" i="26" s="1"/>
  <c r="K878" i="26"/>
  <c r="L884" i="26"/>
  <c r="R884" i="26" s="1"/>
  <c r="M884" i="26"/>
  <c r="R2763" i="26"/>
  <c r="R616" i="26"/>
  <c r="R1005" i="26"/>
  <c r="R23" i="26"/>
  <c r="M1021" i="26"/>
  <c r="L1021" i="26"/>
  <c r="R1021" i="26" s="1"/>
  <c r="M2076" i="26"/>
  <c r="L2076" i="26"/>
  <c r="R2076" i="26" s="1"/>
  <c r="M2693" i="26"/>
  <c r="L2693" i="26"/>
  <c r="R2693" i="26" s="1"/>
  <c r="R2718" i="26"/>
  <c r="R2505" i="26"/>
  <c r="R2507" i="26"/>
  <c r="I228" i="26"/>
  <c r="M156" i="26"/>
  <c r="R156" i="26"/>
  <c r="M2108" i="26"/>
  <c r="I2593" i="26"/>
  <c r="R2593" i="26"/>
  <c r="I878" i="26"/>
  <c r="I2133" i="26"/>
  <c r="M2663" i="26"/>
  <c r="L2663" i="26"/>
  <c r="R2663" i="26" s="1"/>
  <c r="R2510" i="26"/>
  <c r="M230" i="26"/>
  <c r="L230" i="26"/>
  <c r="R230" i="26" s="1"/>
  <c r="R649" i="26"/>
  <c r="R2595" i="26"/>
  <c r="R2749" i="26"/>
  <c r="R746" i="26"/>
  <c r="R2042" i="26"/>
  <c r="M2074" i="26"/>
  <c r="L2074" i="26"/>
  <c r="R2074" i="26" s="1"/>
  <c r="R2130" i="26"/>
  <c r="I2131" i="26"/>
  <c r="R2131" i="26"/>
  <c r="M806" i="26"/>
  <c r="L806" i="26"/>
  <c r="R806" i="26" s="1"/>
  <c r="R978" i="26"/>
  <c r="I2130" i="26"/>
  <c r="R2628" i="26"/>
  <c r="R2716" i="26"/>
  <c r="R531" i="26"/>
  <c r="R2554" i="26"/>
  <c r="R2556" i="26"/>
  <c r="R158" i="26"/>
  <c r="R177" i="26"/>
  <c r="R2661" i="26"/>
  <c r="R696" i="26"/>
  <c r="R2748" i="26"/>
  <c r="R22" i="26"/>
  <c r="M1031" i="26"/>
  <c r="L1031" i="26"/>
  <c r="R1031" i="26" s="1"/>
  <c r="M2618" i="26"/>
  <c r="L2618" i="26"/>
  <c r="R2618" i="26" s="1"/>
  <c r="R721" i="26"/>
  <c r="R772" i="26"/>
  <c r="M2075" i="26"/>
  <c r="L2075" i="26"/>
  <c r="R2075" i="26" s="1"/>
  <c r="M2681" i="26"/>
  <c r="L2681" i="26"/>
  <c r="R2681" i="26" s="1"/>
  <c r="M2682" i="26"/>
  <c r="L2682" i="26"/>
  <c r="R2682" i="26" s="1"/>
  <c r="R2731" i="26"/>
  <c r="R95" i="26"/>
  <c r="L244" i="26"/>
  <c r="L229" i="26" s="1"/>
  <c r="L175" i="26"/>
  <c r="R175" i="26" s="1"/>
  <c r="K226" i="26"/>
  <c r="L646" i="26"/>
  <c r="R646" i="26" s="1"/>
  <c r="M2591" i="26"/>
  <c r="G877" i="26"/>
  <c r="L2590" i="26"/>
  <c r="R2590" i="26" s="1"/>
  <c r="L243" i="26"/>
  <c r="R243" i="26" s="1"/>
  <c r="K155" i="26"/>
  <c r="M155" i="26" s="1"/>
  <c r="M516" i="26"/>
  <c r="G226" i="26"/>
  <c r="J229" i="26"/>
  <c r="H225" i="26"/>
  <c r="J225" i="26" s="1"/>
  <c r="G878" i="26"/>
  <c r="M2684" i="26"/>
  <c r="L2684" i="26"/>
  <c r="R2684" i="26" s="1"/>
  <c r="G879" i="26"/>
  <c r="K2679" i="26"/>
  <c r="M2679" i="26" s="1"/>
  <c r="E2649" i="26"/>
  <c r="L2679" i="26"/>
  <c r="D981" i="26"/>
  <c r="D977" i="26"/>
  <c r="D976" i="26" s="1"/>
  <c r="M2762" i="26"/>
  <c r="K2758" i="26"/>
  <c r="K911" i="26"/>
  <c r="M911" i="26" s="1"/>
  <c r="L912" i="26"/>
  <c r="R912" i="26" s="1"/>
  <c r="K877" i="26"/>
  <c r="M877" i="26" s="1"/>
  <c r="M912" i="26"/>
  <c r="L914" i="26"/>
  <c r="L879" i="26" s="1"/>
  <c r="K879" i="26"/>
  <c r="M879" i="26" s="1"/>
  <c r="M914" i="26"/>
  <c r="I2684" i="26"/>
  <c r="H2683" i="26"/>
  <c r="J2684" i="26"/>
  <c r="H2679" i="26"/>
  <c r="M878" i="26"/>
  <c r="M226" i="26"/>
  <c r="J240" i="26"/>
  <c r="I516" i="26"/>
  <c r="L878" i="26"/>
  <c r="R878" i="26" s="1"/>
  <c r="L2108" i="26"/>
  <c r="R2108" i="26" s="1"/>
  <c r="M2593" i="26"/>
  <c r="L821" i="26"/>
  <c r="R821" i="26" s="1"/>
  <c r="E876" i="26"/>
  <c r="G2028" i="26"/>
  <c r="G911" i="26"/>
  <c r="I911" i="26"/>
  <c r="F2678" i="26"/>
  <c r="H2678" i="26" s="1"/>
  <c r="J2678" i="26" s="1"/>
  <c r="F2649" i="26"/>
  <c r="G2679" i="26"/>
  <c r="J856" i="26"/>
  <c r="I856" i="26"/>
  <c r="I880" i="26"/>
  <c r="J880" i="26"/>
  <c r="H876" i="26"/>
  <c r="J876" i="26" s="1"/>
  <c r="K2133" i="26"/>
  <c r="M2133" i="26" s="1"/>
  <c r="L2683" i="26"/>
  <c r="R2683" i="26" s="1"/>
  <c r="L515" i="26"/>
  <c r="R515" i="26" s="1"/>
  <c r="L2653" i="26"/>
  <c r="G881" i="26"/>
  <c r="M885" i="26"/>
  <c r="L885" i="26"/>
  <c r="L880" i="26" s="1"/>
  <c r="K881" i="26"/>
  <c r="M881" i="26" s="1"/>
  <c r="K880" i="26"/>
  <c r="R880" i="26" s="1"/>
  <c r="M2134" i="26"/>
  <c r="K2129" i="26"/>
  <c r="R2129" i="26" s="1"/>
  <c r="J881" i="26"/>
  <c r="I881" i="26"/>
  <c r="G880" i="26"/>
  <c r="G976" i="26"/>
  <c r="L516" i="26"/>
  <c r="R516" i="26" s="1"/>
  <c r="L512" i="26"/>
  <c r="R512" i="26" s="1"/>
  <c r="L576" i="26"/>
  <c r="L2688" i="26"/>
  <c r="R2688" i="26" s="1"/>
  <c r="G2130" i="26"/>
  <c r="J2130" i="26"/>
  <c r="G2132" i="26"/>
  <c r="J2132" i="26"/>
  <c r="J2650" i="26"/>
  <c r="H2645" i="26"/>
  <c r="J2711" i="26"/>
  <c r="H2706" i="26"/>
  <c r="J2706" i="26" s="1"/>
  <c r="I2711" i="26"/>
  <c r="G2711" i="26"/>
  <c r="J2709" i="26"/>
  <c r="H2704" i="26"/>
  <c r="I2709" i="26"/>
  <c r="M2716" i="26"/>
  <c r="K2711" i="26"/>
  <c r="K2706" i="26" s="1"/>
  <c r="J512" i="26"/>
  <c r="I512" i="26"/>
  <c r="I821" i="26"/>
  <c r="J821" i="26"/>
  <c r="K2073" i="26"/>
  <c r="M2073" i="26" s="1"/>
  <c r="I2073" i="26"/>
  <c r="G2131" i="26"/>
  <c r="J2131" i="26"/>
  <c r="F2128" i="26"/>
  <c r="G2128" i="26" s="1"/>
  <c r="M2646" i="26"/>
  <c r="L2646" i="26"/>
  <c r="L2641" i="26" s="1"/>
  <c r="M2685" i="26"/>
  <c r="L2685" i="26"/>
  <c r="R2685" i="26" s="1"/>
  <c r="J2708" i="26"/>
  <c r="I2705" i="26"/>
  <c r="G2705" i="26"/>
  <c r="L280" i="26"/>
  <c r="R280" i="26" s="1"/>
  <c r="M578" i="26"/>
  <c r="K576" i="26"/>
  <c r="M576" i="26" s="1"/>
  <c r="I2128" i="26"/>
  <c r="J2128" i="26"/>
  <c r="G2133" i="26"/>
  <c r="J2133" i="26"/>
  <c r="I2589" i="26"/>
  <c r="J2589" i="26"/>
  <c r="G2591" i="26"/>
  <c r="E2588" i="26"/>
  <c r="I2591" i="26"/>
  <c r="F2640" i="26"/>
  <c r="I2590" i="26"/>
  <c r="J2590" i="26"/>
  <c r="G2713" i="26"/>
  <c r="I2713" i="26"/>
  <c r="M977" i="26"/>
  <c r="K976" i="26"/>
  <c r="M976" i="26" s="1"/>
  <c r="M2078" i="26"/>
  <c r="L2078" i="26"/>
  <c r="R2078" i="26" s="1"/>
  <c r="I2641" i="26"/>
  <c r="G2641" i="26"/>
  <c r="K2680" i="26"/>
  <c r="M2680" i="26" s="1"/>
  <c r="E2650" i="26"/>
  <c r="G2680" i="26"/>
  <c r="E2678" i="26"/>
  <c r="L2680" i="26"/>
  <c r="F2703" i="26"/>
  <c r="G2704" i="26"/>
  <c r="K2713" i="26"/>
  <c r="M2713" i="26" s="1"/>
  <c r="E2708" i="26"/>
  <c r="M2710" i="26"/>
  <c r="L2710" i="26"/>
  <c r="R2710" i="26" s="1"/>
  <c r="L2137" i="26"/>
  <c r="R2137" i="26" s="1"/>
  <c r="I2642" i="26"/>
  <c r="J2642" i="26"/>
  <c r="J2588" i="26"/>
  <c r="L2608" i="26"/>
  <c r="R2608" i="26" s="1"/>
  <c r="L2733" i="26"/>
  <c r="R2733" i="26" s="1"/>
  <c r="K2588" i="26"/>
  <c r="K2728" i="26"/>
  <c r="M2728" i="26" s="1"/>
  <c r="I2728" i="26"/>
  <c r="G2728" i="26"/>
  <c r="M2656" i="26"/>
  <c r="K2653" i="26"/>
  <c r="K2641" i="26"/>
  <c r="R2641" i="26" s="1"/>
  <c r="I2712" i="26"/>
  <c r="J2712" i="26"/>
  <c r="H2707" i="26"/>
  <c r="I2706" i="26"/>
  <c r="G2706" i="26"/>
  <c r="E2703" i="26"/>
  <c r="M2731" i="26"/>
  <c r="M2704" i="26"/>
  <c r="L2503" i="26"/>
  <c r="M2504" i="26"/>
  <c r="K2503" i="26"/>
  <c r="M2503" i="26" s="1"/>
  <c r="G2503" i="26"/>
  <c r="I2503" i="26"/>
  <c r="G2073" i="26"/>
  <c r="J2073" i="26"/>
  <c r="M2098" i="26"/>
  <c r="L2098" i="26"/>
  <c r="R2098" i="26" s="1"/>
  <c r="I721" i="26"/>
  <c r="J721" i="26"/>
  <c r="I980" i="26"/>
  <c r="J980" i="26"/>
  <c r="H976" i="26"/>
  <c r="I1021" i="26"/>
  <c r="J1021" i="26"/>
  <c r="L976" i="26"/>
  <c r="L1001" i="26"/>
  <c r="R1001" i="26" s="1"/>
  <c r="L241" i="26"/>
  <c r="R241" i="26" s="1"/>
  <c r="L310" i="26"/>
  <c r="R310" i="26" s="1"/>
  <c r="G531" i="26"/>
  <c r="J531" i="26"/>
  <c r="J518" i="26"/>
  <c r="G518" i="26"/>
  <c r="G520" i="26"/>
  <c r="J520" i="26"/>
  <c r="J519" i="26"/>
  <c r="G519" i="26"/>
  <c r="G517" i="26"/>
  <c r="F516" i="26"/>
  <c r="J517" i="26"/>
  <c r="I155" i="26"/>
  <c r="G155" i="26"/>
  <c r="G228" i="26"/>
  <c r="I240" i="26"/>
  <c r="G240" i="26"/>
  <c r="J226" i="26"/>
  <c r="I226" i="26"/>
  <c r="E225" i="26"/>
  <c r="L250" i="26"/>
  <c r="R250" i="26" s="1"/>
  <c r="L355" i="26"/>
  <c r="R355" i="26" s="1"/>
  <c r="L226" i="26"/>
  <c r="J21" i="26"/>
  <c r="H20" i="26"/>
  <c r="I21" i="26"/>
  <c r="I22" i="26"/>
  <c r="J22" i="26"/>
  <c r="I24" i="26"/>
  <c r="J24" i="26"/>
  <c r="M243" i="26"/>
  <c r="K240" i="26"/>
  <c r="M240" i="26" s="1"/>
  <c r="K228" i="26"/>
  <c r="M244" i="26"/>
  <c r="K229" i="26"/>
  <c r="F20" i="26"/>
  <c r="G20" i="26" s="1"/>
  <c r="G21" i="26"/>
  <c r="I95" i="26"/>
  <c r="J95" i="26"/>
  <c r="I23" i="26"/>
  <c r="J23" i="26"/>
  <c r="L155" i="26"/>
  <c r="L228" i="26"/>
  <c r="L242" i="26"/>
  <c r="R228" i="26" l="1"/>
  <c r="R226" i="26"/>
  <c r="L227" i="26"/>
  <c r="R227" i="26" s="1"/>
  <c r="R242" i="26"/>
  <c r="G225" i="26"/>
  <c r="M2653" i="26"/>
  <c r="R2653" i="26"/>
  <c r="G2588" i="26"/>
  <c r="G876" i="26"/>
  <c r="M2758" i="26"/>
  <c r="R2758" i="26"/>
  <c r="L2642" i="26"/>
  <c r="R2642" i="26" s="1"/>
  <c r="R2680" i="26"/>
  <c r="R514" i="26"/>
  <c r="R2713" i="26"/>
  <c r="R2503" i="26"/>
  <c r="R914" i="26"/>
  <c r="R885" i="26"/>
  <c r="R2646" i="26"/>
  <c r="R244" i="26"/>
  <c r="M229" i="26"/>
  <c r="R229" i="26"/>
  <c r="G2708" i="26"/>
  <c r="R2679" i="26"/>
  <c r="R976" i="26"/>
  <c r="R2621" i="26"/>
  <c r="L2591" i="26"/>
  <c r="R576" i="26"/>
  <c r="R879" i="26"/>
  <c r="L941" i="26"/>
  <c r="R941" i="26" s="1"/>
  <c r="R943" i="26"/>
  <c r="R155" i="26"/>
  <c r="E2644" i="26"/>
  <c r="K2649" i="26"/>
  <c r="M2588" i="26"/>
  <c r="I2588" i="26"/>
  <c r="M2706" i="26"/>
  <c r="K2703" i="26"/>
  <c r="M2703" i="26" s="1"/>
  <c r="L911" i="26"/>
  <c r="R911" i="26" s="1"/>
  <c r="L877" i="26"/>
  <c r="L876" i="26" s="1"/>
  <c r="I876" i="26"/>
  <c r="F2644" i="26"/>
  <c r="H2649" i="26"/>
  <c r="G2649" i="26"/>
  <c r="F2648" i="26"/>
  <c r="H2648" i="26" s="1"/>
  <c r="J2648" i="26" s="1"/>
  <c r="I2679" i="26"/>
  <c r="J2679" i="26"/>
  <c r="I2683" i="26"/>
  <c r="J2683" i="26"/>
  <c r="M2129" i="26"/>
  <c r="K2128" i="26"/>
  <c r="M2128" i="26" s="1"/>
  <c r="M880" i="26"/>
  <c r="K876" i="26"/>
  <c r="M876" i="26" s="1"/>
  <c r="L881" i="26"/>
  <c r="R881" i="26" s="1"/>
  <c r="L2132" i="26"/>
  <c r="L2133" i="26"/>
  <c r="R2133" i="26" s="1"/>
  <c r="K2678" i="26"/>
  <c r="M2678" i="26" s="1"/>
  <c r="I2678" i="26"/>
  <c r="G2678" i="26"/>
  <c r="K2650" i="26"/>
  <c r="M2650" i="26" s="1"/>
  <c r="E2645" i="26"/>
  <c r="L2650" i="26"/>
  <c r="G2650" i="26"/>
  <c r="E2648" i="26"/>
  <c r="I2708" i="26"/>
  <c r="L2073" i="26"/>
  <c r="R2073" i="26" s="1"/>
  <c r="M2711" i="26"/>
  <c r="K2708" i="26"/>
  <c r="M2708" i="26" s="1"/>
  <c r="L2711" i="26"/>
  <c r="L2706" i="26" s="1"/>
  <c r="R2706" i="26" s="1"/>
  <c r="J2645" i="26"/>
  <c r="H2640" i="26"/>
  <c r="L2705" i="26"/>
  <c r="R2705" i="26" s="1"/>
  <c r="J2704" i="26"/>
  <c r="I2704" i="26"/>
  <c r="I2650" i="26"/>
  <c r="G2703" i="26"/>
  <c r="I2703" i="26"/>
  <c r="M2641" i="26"/>
  <c r="L2728" i="26"/>
  <c r="R2728" i="26" s="1"/>
  <c r="I2707" i="26"/>
  <c r="J2707" i="26"/>
  <c r="I976" i="26"/>
  <c r="J976" i="26"/>
  <c r="G516" i="26"/>
  <c r="J516" i="26"/>
  <c r="I225" i="26"/>
  <c r="M228" i="26"/>
  <c r="K225" i="26"/>
  <c r="M225" i="26" s="1"/>
  <c r="J20" i="26"/>
  <c r="I20" i="26"/>
  <c r="L225" i="26"/>
  <c r="L240" i="26"/>
  <c r="R240" i="26" s="1"/>
  <c r="R877" i="26" l="1"/>
  <c r="R2591" i="26"/>
  <c r="L2588" i="26"/>
  <c r="R2588" i="26" s="1"/>
  <c r="R2711" i="26"/>
  <c r="I2645" i="26"/>
  <c r="L2128" i="26"/>
  <c r="R2128" i="26" s="1"/>
  <c r="R2132" i="26"/>
  <c r="R876" i="26"/>
  <c r="R2650" i="26"/>
  <c r="R225" i="26"/>
  <c r="L2703" i="26"/>
  <c r="R2703" i="26" s="1"/>
  <c r="M2649" i="26"/>
  <c r="L2649" i="26"/>
  <c r="R2649" i="26" s="1"/>
  <c r="K2644" i="26"/>
  <c r="E2639" i="26"/>
  <c r="J2649" i="26"/>
  <c r="I2649" i="26"/>
  <c r="H2644" i="26"/>
  <c r="I2648" i="26"/>
  <c r="F2639" i="26"/>
  <c r="F2643" i="26"/>
  <c r="H2643" i="26" s="1"/>
  <c r="G2644" i="26"/>
  <c r="L2708" i="26"/>
  <c r="R2708" i="26" s="1"/>
  <c r="L2678" i="26"/>
  <c r="R2678" i="26" s="1"/>
  <c r="J2640" i="26"/>
  <c r="H2638" i="26"/>
  <c r="K2648" i="26"/>
  <c r="M2648" i="26" s="1"/>
  <c r="G2648" i="26"/>
  <c r="J2643" i="26"/>
  <c r="K2645" i="26"/>
  <c r="E2640" i="26"/>
  <c r="L2645" i="26"/>
  <c r="L2640" i="26" s="1"/>
  <c r="E2643" i="26"/>
  <c r="G2645" i="26"/>
  <c r="D1609" i="26"/>
  <c r="H1569" i="26"/>
  <c r="H1568" i="26"/>
  <c r="F1568" i="26"/>
  <c r="F1574" i="26"/>
  <c r="F1569" i="26" s="1"/>
  <c r="R2645" i="26" l="1"/>
  <c r="L2644" i="26"/>
  <c r="M2644" i="26"/>
  <c r="K2639" i="26"/>
  <c r="M2639" i="26" s="1"/>
  <c r="F2638" i="26"/>
  <c r="G2639" i="26"/>
  <c r="J2644" i="26"/>
  <c r="I2644" i="26"/>
  <c r="H2639" i="26"/>
  <c r="L2648" i="26"/>
  <c r="R2648" i="26" s="1"/>
  <c r="K2643" i="26"/>
  <c r="M2643" i="26" s="1"/>
  <c r="G2643" i="26"/>
  <c r="G2640" i="26"/>
  <c r="E2638" i="26"/>
  <c r="I2640" i="26"/>
  <c r="M2645" i="26"/>
  <c r="K2640" i="26"/>
  <c r="R2640" i="26" s="1"/>
  <c r="I2643" i="26"/>
  <c r="J2638" i="26"/>
  <c r="K2477" i="26"/>
  <c r="I2477" i="26"/>
  <c r="G2477" i="26"/>
  <c r="K2476" i="26"/>
  <c r="J2476" i="26"/>
  <c r="I2476" i="26"/>
  <c r="G2476" i="26"/>
  <c r="K2475" i="26"/>
  <c r="J2475" i="26"/>
  <c r="I2475" i="26"/>
  <c r="G2475" i="26"/>
  <c r="K2474" i="26"/>
  <c r="J2474" i="26"/>
  <c r="I2474" i="26"/>
  <c r="G2474" i="26"/>
  <c r="H2473" i="26"/>
  <c r="F2473" i="26"/>
  <c r="E2473" i="26"/>
  <c r="D2473" i="26"/>
  <c r="K2472" i="26"/>
  <c r="J2472" i="26"/>
  <c r="I2472" i="26"/>
  <c r="G2472" i="26"/>
  <c r="K2471" i="26"/>
  <c r="J2471" i="26"/>
  <c r="I2471" i="26"/>
  <c r="G2471" i="26"/>
  <c r="K2470" i="26"/>
  <c r="J2470" i="26"/>
  <c r="I2470" i="26"/>
  <c r="G2470" i="26"/>
  <c r="K2469" i="26"/>
  <c r="J2469" i="26"/>
  <c r="I2469" i="26"/>
  <c r="G2469" i="26"/>
  <c r="H2468" i="26"/>
  <c r="F2468" i="26"/>
  <c r="E2468" i="26"/>
  <c r="D2468" i="26"/>
  <c r="K2467" i="26"/>
  <c r="J2467" i="26"/>
  <c r="I2467" i="26"/>
  <c r="G2467" i="26"/>
  <c r="K2466" i="26"/>
  <c r="J2466" i="26"/>
  <c r="I2466" i="26"/>
  <c r="G2466" i="26"/>
  <c r="K2465" i="26"/>
  <c r="J2465" i="26"/>
  <c r="I2465" i="26"/>
  <c r="G2465" i="26"/>
  <c r="H2463" i="26"/>
  <c r="F2463" i="26"/>
  <c r="E2463" i="26"/>
  <c r="D2463" i="26"/>
  <c r="K2462" i="26"/>
  <c r="J2462" i="26"/>
  <c r="I2462" i="26"/>
  <c r="G2462" i="26"/>
  <c r="K2461" i="26"/>
  <c r="J2461" i="26"/>
  <c r="I2461" i="26"/>
  <c r="G2461" i="26"/>
  <c r="K2460" i="26"/>
  <c r="J2460" i="26"/>
  <c r="I2460" i="26"/>
  <c r="G2460" i="26"/>
  <c r="H2458" i="26"/>
  <c r="F2458" i="26"/>
  <c r="E2458" i="26"/>
  <c r="D2458" i="26"/>
  <c r="K2457" i="26"/>
  <c r="J2457" i="26"/>
  <c r="I2457" i="26"/>
  <c r="G2457" i="26"/>
  <c r="K2456" i="26"/>
  <c r="J2456" i="26"/>
  <c r="I2456" i="26"/>
  <c r="G2456" i="26"/>
  <c r="K2455" i="26"/>
  <c r="H2455" i="26"/>
  <c r="J2455" i="26" s="1"/>
  <c r="G2455" i="26"/>
  <c r="K2454" i="26"/>
  <c r="J2454" i="26"/>
  <c r="I2454" i="26"/>
  <c r="G2454" i="26"/>
  <c r="H2453" i="26"/>
  <c r="F2453" i="26"/>
  <c r="E2453" i="26"/>
  <c r="D2453" i="26"/>
  <c r="H2452" i="26"/>
  <c r="F2452" i="26"/>
  <c r="E2452" i="26"/>
  <c r="D2452" i="26"/>
  <c r="D2447" i="26" s="1"/>
  <c r="D2427" i="26" s="1"/>
  <c r="H2451" i="26"/>
  <c r="F2451" i="26"/>
  <c r="F2446" i="26" s="1"/>
  <c r="E2451" i="26"/>
  <c r="D2451" i="26"/>
  <c r="D2446" i="26" s="1"/>
  <c r="D2426" i="26" s="1"/>
  <c r="H2450" i="26"/>
  <c r="F2450" i="26"/>
  <c r="E2450" i="26"/>
  <c r="D2450" i="26"/>
  <c r="D2445" i="26" s="1"/>
  <c r="H2449" i="26"/>
  <c r="F2449" i="26"/>
  <c r="F2448" i="26" s="1"/>
  <c r="E2449" i="26"/>
  <c r="D2449" i="26"/>
  <c r="D2448" i="26" s="1"/>
  <c r="E2448" i="26"/>
  <c r="F2447" i="26"/>
  <c r="E2446" i="26"/>
  <c r="F2445" i="26"/>
  <c r="E2444" i="26"/>
  <c r="K2442" i="26"/>
  <c r="J2442" i="26"/>
  <c r="I2442" i="26"/>
  <c r="G2442" i="26"/>
  <c r="K2441" i="26"/>
  <c r="J2441" i="26"/>
  <c r="I2441" i="26"/>
  <c r="G2441" i="26"/>
  <c r="K2440" i="26"/>
  <c r="J2440" i="26"/>
  <c r="I2440" i="26"/>
  <c r="G2440" i="26"/>
  <c r="K2439" i="26"/>
  <c r="J2439" i="26"/>
  <c r="I2439" i="26"/>
  <c r="G2439" i="26"/>
  <c r="H2438" i="26"/>
  <c r="F2438" i="26"/>
  <c r="E2438" i="26"/>
  <c r="D2438" i="26"/>
  <c r="K2437" i="26"/>
  <c r="J2437" i="26"/>
  <c r="I2437" i="26"/>
  <c r="G2437" i="26"/>
  <c r="K2436" i="26"/>
  <c r="J2436" i="26"/>
  <c r="I2436" i="26"/>
  <c r="G2436" i="26"/>
  <c r="H2435" i="26"/>
  <c r="F2435" i="26"/>
  <c r="F2430" i="26" s="1"/>
  <c r="E2435" i="26"/>
  <c r="D2435" i="26"/>
  <c r="K2434" i="26"/>
  <c r="J2434" i="26"/>
  <c r="I2434" i="26"/>
  <c r="G2434" i="26"/>
  <c r="H2433" i="26"/>
  <c r="F2433" i="26"/>
  <c r="E2433" i="26"/>
  <c r="D2433" i="26"/>
  <c r="K2432" i="26"/>
  <c r="H2432" i="26"/>
  <c r="F2432" i="26"/>
  <c r="G2432" i="26" s="1"/>
  <c r="K2431" i="26"/>
  <c r="H2431" i="26"/>
  <c r="F2431" i="26"/>
  <c r="G2431" i="26" s="1"/>
  <c r="H2430" i="26"/>
  <c r="D2430" i="26"/>
  <c r="D2428" i="26" s="1"/>
  <c r="K2429" i="26"/>
  <c r="H2429" i="26"/>
  <c r="I2429" i="26" s="1"/>
  <c r="F2429" i="26"/>
  <c r="K510" i="26"/>
  <c r="J510" i="26"/>
  <c r="I510" i="26"/>
  <c r="J509" i="26"/>
  <c r="E509" i="26"/>
  <c r="K508" i="26"/>
  <c r="J508" i="26"/>
  <c r="I508" i="26"/>
  <c r="K507" i="26"/>
  <c r="J507" i="26"/>
  <c r="I507" i="26"/>
  <c r="H506" i="26"/>
  <c r="F506" i="26"/>
  <c r="D506" i="26"/>
  <c r="K505" i="26"/>
  <c r="J505" i="26"/>
  <c r="I505" i="26"/>
  <c r="J504" i="26"/>
  <c r="E504" i="26"/>
  <c r="K503" i="26"/>
  <c r="J503" i="26"/>
  <c r="I503" i="26"/>
  <c r="K502" i="26"/>
  <c r="J502" i="26"/>
  <c r="I502" i="26"/>
  <c r="H501" i="26"/>
  <c r="H500" i="26" s="1"/>
  <c r="F501" i="26"/>
  <c r="D501" i="26"/>
  <c r="F500" i="26"/>
  <c r="K499" i="26"/>
  <c r="J499" i="26"/>
  <c r="I499" i="26"/>
  <c r="H498" i="26"/>
  <c r="H495" i="26" s="1"/>
  <c r="F498" i="26"/>
  <c r="F495" i="26" s="1"/>
  <c r="E498" i="26"/>
  <c r="D498" i="26"/>
  <c r="D495" i="26" s="1"/>
  <c r="K497" i="26"/>
  <c r="J497" i="26"/>
  <c r="I497" i="26"/>
  <c r="K496" i="26"/>
  <c r="J496" i="26"/>
  <c r="I496" i="26"/>
  <c r="K494" i="26"/>
  <c r="J494" i="26"/>
  <c r="I494" i="26"/>
  <c r="K493" i="26"/>
  <c r="J493" i="26"/>
  <c r="I493" i="26"/>
  <c r="G493" i="26"/>
  <c r="K492" i="26"/>
  <c r="J492" i="26"/>
  <c r="I492" i="26"/>
  <c r="G492" i="26"/>
  <c r="K491" i="26"/>
  <c r="J491" i="26"/>
  <c r="I491" i="26"/>
  <c r="H490" i="26"/>
  <c r="F490" i="26"/>
  <c r="E490" i="26"/>
  <c r="D490" i="26"/>
  <c r="K488" i="26"/>
  <c r="J488" i="26"/>
  <c r="I488" i="26"/>
  <c r="K487" i="26"/>
  <c r="J487" i="26"/>
  <c r="I487" i="26"/>
  <c r="G487" i="26"/>
  <c r="K486" i="26"/>
  <c r="J486" i="26"/>
  <c r="I486" i="26"/>
  <c r="K485" i="26"/>
  <c r="J485" i="26"/>
  <c r="I485" i="26"/>
  <c r="H484" i="26"/>
  <c r="F484" i="26"/>
  <c r="E484" i="26"/>
  <c r="D484" i="26"/>
  <c r="H482" i="26"/>
  <c r="F482" i="26"/>
  <c r="E482" i="26"/>
  <c r="D482" i="26"/>
  <c r="H481" i="26"/>
  <c r="F481" i="26"/>
  <c r="E481" i="26"/>
  <c r="D481" i="26"/>
  <c r="H480" i="26"/>
  <c r="H478" i="26" s="1"/>
  <c r="F480" i="26"/>
  <c r="E480" i="26"/>
  <c r="D480" i="26"/>
  <c r="D478" i="26" s="1"/>
  <c r="K479" i="26"/>
  <c r="J479" i="26"/>
  <c r="I479" i="26"/>
  <c r="G479" i="26"/>
  <c r="K477" i="26"/>
  <c r="J477" i="26"/>
  <c r="I477" i="26"/>
  <c r="E476" i="26"/>
  <c r="K475" i="26"/>
  <c r="J475" i="26"/>
  <c r="I475" i="26"/>
  <c r="K474" i="26"/>
  <c r="J474" i="26"/>
  <c r="I474" i="26"/>
  <c r="H473" i="26"/>
  <c r="H472" i="26" s="1"/>
  <c r="F473" i="26"/>
  <c r="F472" i="26" s="1"/>
  <c r="D473" i="26"/>
  <c r="D472" i="26" s="1"/>
  <c r="K471" i="26"/>
  <c r="J471" i="26"/>
  <c r="I471" i="26"/>
  <c r="J470" i="26"/>
  <c r="E470" i="26"/>
  <c r="K469" i="26"/>
  <c r="I469" i="26"/>
  <c r="K468" i="26"/>
  <c r="I468" i="26"/>
  <c r="H467" i="26"/>
  <c r="H466" i="26" s="1"/>
  <c r="F467" i="26"/>
  <c r="F466" i="26" s="1"/>
  <c r="D467" i="26"/>
  <c r="D466" i="26" s="1"/>
  <c r="K465" i="26"/>
  <c r="I465" i="26"/>
  <c r="H464" i="26"/>
  <c r="F464" i="26" s="1"/>
  <c r="D464" i="26"/>
  <c r="D461" i="26" s="1"/>
  <c r="K463" i="26"/>
  <c r="I463" i="26"/>
  <c r="K462" i="26"/>
  <c r="I462" i="26"/>
  <c r="K460" i="26"/>
  <c r="I460" i="26"/>
  <c r="J459" i="26"/>
  <c r="E459" i="26"/>
  <c r="K458" i="26"/>
  <c r="I458" i="26"/>
  <c r="K457" i="26"/>
  <c r="I457" i="26"/>
  <c r="H456" i="26"/>
  <c r="F456" i="26"/>
  <c r="D456" i="26"/>
  <c r="D455" i="26" s="1"/>
  <c r="K454" i="26"/>
  <c r="I454" i="26"/>
  <c r="H453" i="26"/>
  <c r="F453" i="26"/>
  <c r="D453" i="26"/>
  <c r="D450" i="26" s="1"/>
  <c r="K452" i="26"/>
  <c r="I452" i="26"/>
  <c r="K451" i="26"/>
  <c r="I451" i="26"/>
  <c r="F449" i="26"/>
  <c r="E449" i="26"/>
  <c r="D449" i="26"/>
  <c r="H447" i="26"/>
  <c r="F447" i="26"/>
  <c r="E447" i="26"/>
  <c r="D447" i="26"/>
  <c r="F446" i="26"/>
  <c r="E446" i="26"/>
  <c r="D446" i="26"/>
  <c r="K1990" i="26"/>
  <c r="I1990" i="26"/>
  <c r="G1990" i="26"/>
  <c r="E1989" i="26"/>
  <c r="K1988" i="26"/>
  <c r="J1988" i="26"/>
  <c r="I1988" i="26"/>
  <c r="G1988" i="26"/>
  <c r="K1987" i="26"/>
  <c r="J1987" i="26"/>
  <c r="I1987" i="26"/>
  <c r="G1987" i="26"/>
  <c r="H1986" i="26"/>
  <c r="F1986" i="26"/>
  <c r="D1986" i="26"/>
  <c r="F1984" i="26"/>
  <c r="D1984" i="26"/>
  <c r="K1983" i="26"/>
  <c r="K1980" i="26"/>
  <c r="J1980" i="26"/>
  <c r="I1980" i="26"/>
  <c r="G1980" i="26"/>
  <c r="J1979" i="26"/>
  <c r="E1979" i="26"/>
  <c r="K1978" i="26"/>
  <c r="J1978" i="26"/>
  <c r="I1978" i="26"/>
  <c r="G1978" i="26"/>
  <c r="K1977" i="26"/>
  <c r="J1977" i="26"/>
  <c r="I1977" i="26"/>
  <c r="G1977" i="26"/>
  <c r="H1976" i="26"/>
  <c r="F1976" i="26"/>
  <c r="D1976" i="26"/>
  <c r="H1975" i="26"/>
  <c r="F1975" i="26"/>
  <c r="E1975" i="26"/>
  <c r="D1975" i="26"/>
  <c r="H1974" i="26"/>
  <c r="F1974" i="26"/>
  <c r="D1974" i="26"/>
  <c r="H1973" i="26"/>
  <c r="F1973" i="26"/>
  <c r="E1973" i="26"/>
  <c r="D1973" i="26"/>
  <c r="H1972" i="26"/>
  <c r="F1972" i="26"/>
  <c r="E1972" i="26"/>
  <c r="D1972" i="26"/>
  <c r="M1970" i="26"/>
  <c r="J1970" i="26"/>
  <c r="I1970" i="26"/>
  <c r="G1970" i="26"/>
  <c r="J1969" i="26"/>
  <c r="E1969" i="26"/>
  <c r="M1968" i="26"/>
  <c r="J1968" i="26"/>
  <c r="I1968" i="26"/>
  <c r="G1968" i="26"/>
  <c r="M1967" i="26"/>
  <c r="J1967" i="26"/>
  <c r="I1967" i="26"/>
  <c r="G1967" i="26"/>
  <c r="L1966" i="26"/>
  <c r="K1966" i="26"/>
  <c r="H1966" i="26"/>
  <c r="F1966" i="26"/>
  <c r="D1966" i="26"/>
  <c r="M1965" i="26"/>
  <c r="J1965" i="26"/>
  <c r="I1965" i="26"/>
  <c r="G1965" i="26"/>
  <c r="J1964" i="26"/>
  <c r="E1964" i="26"/>
  <c r="M1963" i="26"/>
  <c r="J1963" i="26"/>
  <c r="I1963" i="26"/>
  <c r="M1962" i="26"/>
  <c r="J1962" i="26"/>
  <c r="I1962" i="26"/>
  <c r="L1961" i="26"/>
  <c r="K1961" i="26"/>
  <c r="H1961" i="26"/>
  <c r="F1961" i="26"/>
  <c r="D1961" i="26"/>
  <c r="K1960" i="26"/>
  <c r="I1960" i="26"/>
  <c r="J1959" i="26"/>
  <c r="E1959" i="26"/>
  <c r="K1958" i="26"/>
  <c r="I1958" i="26"/>
  <c r="K1957" i="26"/>
  <c r="I1957" i="26"/>
  <c r="H1956" i="26"/>
  <c r="F1956" i="26"/>
  <c r="D1956" i="26"/>
  <c r="H1955" i="26"/>
  <c r="F1955" i="26"/>
  <c r="E1955" i="26"/>
  <c r="D1955" i="26"/>
  <c r="H1954" i="26"/>
  <c r="D1954" i="26"/>
  <c r="H1953" i="26"/>
  <c r="F1953" i="26"/>
  <c r="E1953" i="26"/>
  <c r="D1953" i="26"/>
  <c r="H1952" i="26"/>
  <c r="F1952" i="26"/>
  <c r="E1952" i="26"/>
  <c r="D1952" i="26"/>
  <c r="K1950" i="26"/>
  <c r="J1950" i="26"/>
  <c r="I1950" i="26"/>
  <c r="G1950" i="26"/>
  <c r="J1949" i="26"/>
  <c r="E1949" i="26"/>
  <c r="K1948" i="26"/>
  <c r="J1948" i="26"/>
  <c r="I1948" i="26"/>
  <c r="G1948" i="26"/>
  <c r="K1947" i="26"/>
  <c r="J1947" i="26"/>
  <c r="I1947" i="26"/>
  <c r="G1947" i="26"/>
  <c r="H1946" i="26"/>
  <c r="F1946" i="26"/>
  <c r="D1946" i="26"/>
  <c r="K1945" i="26"/>
  <c r="J1945" i="26"/>
  <c r="I1945" i="26"/>
  <c r="G1945" i="26"/>
  <c r="J1944" i="26"/>
  <c r="E1944" i="26"/>
  <c r="K1943" i="26"/>
  <c r="J1943" i="26"/>
  <c r="I1943" i="26"/>
  <c r="G1943" i="26"/>
  <c r="K1942" i="26"/>
  <c r="J1942" i="26"/>
  <c r="I1942" i="26"/>
  <c r="G1942" i="26"/>
  <c r="H1941" i="26"/>
  <c r="F1941" i="26"/>
  <c r="D1941" i="26"/>
  <c r="K1940" i="26"/>
  <c r="J1940" i="26"/>
  <c r="I1940" i="26"/>
  <c r="G1940" i="26"/>
  <c r="J1939" i="26"/>
  <c r="E1939" i="26"/>
  <c r="K1938" i="26"/>
  <c r="J1938" i="26"/>
  <c r="I1938" i="26"/>
  <c r="G1938" i="26"/>
  <c r="K1937" i="26"/>
  <c r="J1937" i="26"/>
  <c r="I1937" i="26"/>
  <c r="G1937" i="26"/>
  <c r="H1936" i="26"/>
  <c r="F1936" i="26"/>
  <c r="D1936" i="26"/>
  <c r="K1935" i="26"/>
  <c r="J1935" i="26"/>
  <c r="I1935" i="26"/>
  <c r="G1935" i="26"/>
  <c r="K1934" i="26"/>
  <c r="J1934" i="26"/>
  <c r="I1934" i="26"/>
  <c r="G1934" i="26"/>
  <c r="K1933" i="26"/>
  <c r="J1933" i="26"/>
  <c r="I1933" i="26"/>
  <c r="G1933" i="26"/>
  <c r="K1932" i="26"/>
  <c r="J1932" i="26"/>
  <c r="I1932" i="26"/>
  <c r="G1932" i="26"/>
  <c r="H1931" i="26"/>
  <c r="J1931" i="26" s="1"/>
  <c r="K1930" i="26"/>
  <c r="J1930" i="26"/>
  <c r="I1930" i="26"/>
  <c r="G1930" i="26"/>
  <c r="F1929" i="26"/>
  <c r="D1929" i="26"/>
  <c r="K1928" i="26"/>
  <c r="J1928" i="26"/>
  <c r="I1928" i="26"/>
  <c r="G1928" i="26"/>
  <c r="K1927" i="26"/>
  <c r="J1927" i="26"/>
  <c r="I1927" i="26"/>
  <c r="G1927" i="26"/>
  <c r="H1926" i="26"/>
  <c r="K1925" i="26"/>
  <c r="J1925" i="26"/>
  <c r="I1925" i="26"/>
  <c r="G1925" i="26"/>
  <c r="J1924" i="26"/>
  <c r="E1924" i="26"/>
  <c r="K1923" i="26"/>
  <c r="I1923" i="26"/>
  <c r="G1923" i="26"/>
  <c r="K1922" i="26"/>
  <c r="I1922" i="26"/>
  <c r="G1922" i="26"/>
  <c r="H1921" i="26"/>
  <c r="F1921" i="26"/>
  <c r="D1921" i="26"/>
  <c r="F1920" i="26"/>
  <c r="E1920" i="26"/>
  <c r="D1920" i="26"/>
  <c r="H1919" i="26"/>
  <c r="F1918" i="26"/>
  <c r="E1918" i="26"/>
  <c r="D1918" i="26"/>
  <c r="F1917" i="26"/>
  <c r="E1917" i="26"/>
  <c r="D1917" i="26"/>
  <c r="M1915" i="26"/>
  <c r="L1915" i="26"/>
  <c r="R1915" i="26" s="1"/>
  <c r="J1915" i="26"/>
  <c r="I1915" i="26"/>
  <c r="K1914" i="26"/>
  <c r="J1914" i="26"/>
  <c r="I1914" i="26"/>
  <c r="G1914" i="26"/>
  <c r="M1913" i="26"/>
  <c r="L1913" i="26"/>
  <c r="R1913" i="26" s="1"/>
  <c r="J1913" i="26"/>
  <c r="I1913" i="26"/>
  <c r="M1912" i="26"/>
  <c r="L1912" i="26"/>
  <c r="R1912" i="26" s="1"/>
  <c r="J1912" i="26"/>
  <c r="I1912" i="26"/>
  <c r="H1911" i="26"/>
  <c r="F1911" i="26"/>
  <c r="E1911" i="26"/>
  <c r="D1911" i="26"/>
  <c r="M1910" i="26"/>
  <c r="L1910" i="26"/>
  <c r="R1910" i="26" s="1"/>
  <c r="J1910" i="26"/>
  <c r="I1910" i="26"/>
  <c r="K1909" i="26"/>
  <c r="J1909" i="26"/>
  <c r="I1909" i="26"/>
  <c r="G1909" i="26"/>
  <c r="M1908" i="26"/>
  <c r="L1908" i="26"/>
  <c r="R1908" i="26" s="1"/>
  <c r="J1908" i="26"/>
  <c r="I1908" i="26"/>
  <c r="M1907" i="26"/>
  <c r="L1907" i="26"/>
  <c r="R1907" i="26" s="1"/>
  <c r="J1907" i="26"/>
  <c r="I1907" i="26"/>
  <c r="H1906" i="26"/>
  <c r="F1906" i="26"/>
  <c r="E1906" i="26"/>
  <c r="D1906" i="26"/>
  <c r="M1905" i="26"/>
  <c r="L1905" i="26"/>
  <c r="R1905" i="26" s="1"/>
  <c r="J1905" i="26"/>
  <c r="I1905" i="26"/>
  <c r="K1904" i="26"/>
  <c r="J1904" i="26"/>
  <c r="I1904" i="26"/>
  <c r="G1904" i="26"/>
  <c r="M1903" i="26"/>
  <c r="L1903" i="26"/>
  <c r="R1903" i="26" s="1"/>
  <c r="J1903" i="26"/>
  <c r="I1903" i="26"/>
  <c r="M1902" i="26"/>
  <c r="L1902" i="26"/>
  <c r="R1902" i="26" s="1"/>
  <c r="J1902" i="26"/>
  <c r="I1902" i="26"/>
  <c r="H1901" i="26"/>
  <c r="F1901" i="26"/>
  <c r="E1901" i="26"/>
  <c r="D1901" i="26"/>
  <c r="M1900" i="26"/>
  <c r="L1900" i="26"/>
  <c r="R1900" i="26" s="1"/>
  <c r="J1900" i="26"/>
  <c r="I1900" i="26"/>
  <c r="J1899" i="26"/>
  <c r="E1899" i="26"/>
  <c r="M1898" i="26"/>
  <c r="L1898" i="26"/>
  <c r="R1898" i="26" s="1"/>
  <c r="J1898" i="26"/>
  <c r="I1898" i="26"/>
  <c r="M1897" i="26"/>
  <c r="L1897" i="26"/>
  <c r="R1897" i="26" s="1"/>
  <c r="J1897" i="26"/>
  <c r="I1897" i="26"/>
  <c r="H1896" i="26"/>
  <c r="F1896" i="26"/>
  <c r="D1896" i="26"/>
  <c r="K1895" i="26"/>
  <c r="H1895" i="26"/>
  <c r="F1895" i="26"/>
  <c r="E1895" i="26"/>
  <c r="D1895" i="26"/>
  <c r="H1894" i="26"/>
  <c r="F1894" i="26"/>
  <c r="D1894" i="26"/>
  <c r="K1893" i="26"/>
  <c r="H1893" i="26"/>
  <c r="F1893" i="26"/>
  <c r="E1893" i="26"/>
  <c r="D1893" i="26"/>
  <c r="K1892" i="26"/>
  <c r="H1892" i="26"/>
  <c r="F1892" i="26"/>
  <c r="E1892" i="26"/>
  <c r="D1892" i="26"/>
  <c r="K2582" i="26"/>
  <c r="K2581" i="26"/>
  <c r="J2581" i="26"/>
  <c r="I2581" i="26"/>
  <c r="G2581" i="26"/>
  <c r="K2580" i="26"/>
  <c r="K2579" i="26"/>
  <c r="F2578" i="26"/>
  <c r="E2578" i="26"/>
  <c r="D2578" i="26"/>
  <c r="K2577" i="26"/>
  <c r="K2576" i="26"/>
  <c r="J2576" i="26"/>
  <c r="I2576" i="26"/>
  <c r="G2576" i="26"/>
  <c r="K2575" i="26"/>
  <c r="K2574" i="26"/>
  <c r="H2573" i="26"/>
  <c r="F2573" i="26"/>
  <c r="E2573" i="26"/>
  <c r="D2573" i="26"/>
  <c r="M2572" i="26"/>
  <c r="H2571" i="26"/>
  <c r="F2571" i="26"/>
  <c r="E2571" i="26"/>
  <c r="D2571" i="26"/>
  <c r="M2570" i="26"/>
  <c r="M2569" i="26"/>
  <c r="H2568" i="26"/>
  <c r="K1315" i="26"/>
  <c r="J1315" i="26"/>
  <c r="I1315" i="26"/>
  <c r="G1315" i="26"/>
  <c r="K1314" i="26"/>
  <c r="J1314" i="26"/>
  <c r="I1314" i="26"/>
  <c r="G1314" i="26"/>
  <c r="K1313" i="26"/>
  <c r="J1313" i="26"/>
  <c r="I1313" i="26"/>
  <c r="G1313" i="26"/>
  <c r="K1312" i="26"/>
  <c r="J1312" i="26"/>
  <c r="I1312" i="26"/>
  <c r="G1312" i="26"/>
  <c r="H1311" i="26"/>
  <c r="F1311" i="26"/>
  <c r="E1311" i="26"/>
  <c r="D1311" i="26"/>
  <c r="K1310" i="26"/>
  <c r="J1310" i="26"/>
  <c r="I1310" i="26"/>
  <c r="G1310" i="26"/>
  <c r="K1309" i="26"/>
  <c r="J1309" i="26"/>
  <c r="I1309" i="26"/>
  <c r="G1309" i="26"/>
  <c r="K1308" i="26"/>
  <c r="J1308" i="26"/>
  <c r="I1308" i="26"/>
  <c r="G1308" i="26"/>
  <c r="K1307" i="26"/>
  <c r="J1307" i="26"/>
  <c r="I1307" i="26"/>
  <c r="G1307" i="26"/>
  <c r="H1306" i="26"/>
  <c r="F1306" i="26"/>
  <c r="E1306" i="26"/>
  <c r="D1306" i="26"/>
  <c r="K1305" i="26"/>
  <c r="J1305" i="26"/>
  <c r="I1305" i="26"/>
  <c r="G1305" i="26"/>
  <c r="K1304" i="26"/>
  <c r="J1304" i="26"/>
  <c r="I1304" i="26"/>
  <c r="G1304" i="26"/>
  <c r="K1303" i="26"/>
  <c r="J1303" i="26"/>
  <c r="I1303" i="26"/>
  <c r="G1303" i="26"/>
  <c r="K1302" i="26"/>
  <c r="J1302" i="26"/>
  <c r="I1302" i="26"/>
  <c r="G1302" i="26"/>
  <c r="H1301" i="26"/>
  <c r="F1301" i="26"/>
  <c r="E1301" i="26"/>
  <c r="D1301" i="26"/>
  <c r="H1300" i="26"/>
  <c r="F1300" i="26"/>
  <c r="E1300" i="26"/>
  <c r="D1300" i="26"/>
  <c r="H1299" i="26"/>
  <c r="F1299" i="26"/>
  <c r="E1299" i="26"/>
  <c r="D1299" i="26"/>
  <c r="H1298" i="26"/>
  <c r="F1298" i="26"/>
  <c r="E1298" i="26"/>
  <c r="D1298" i="26"/>
  <c r="H1297" i="26"/>
  <c r="F1297" i="26"/>
  <c r="E1297" i="26"/>
  <c r="D1297" i="26"/>
  <c r="D1296" i="26" s="1"/>
  <c r="K1295" i="26"/>
  <c r="J1295" i="26"/>
  <c r="I1295" i="26"/>
  <c r="G1295" i="26"/>
  <c r="M1294" i="26"/>
  <c r="L1294" i="26"/>
  <c r="R1294" i="26" s="1"/>
  <c r="J1294" i="26"/>
  <c r="I1294" i="26"/>
  <c r="G1294" i="26"/>
  <c r="M1293" i="26"/>
  <c r="L1293" i="26"/>
  <c r="R1293" i="26" s="1"/>
  <c r="H1293" i="26"/>
  <c r="G1293" i="26"/>
  <c r="K1292" i="26"/>
  <c r="J1292" i="26"/>
  <c r="I1292" i="26"/>
  <c r="G1292" i="26"/>
  <c r="F1291" i="26"/>
  <c r="E1291" i="26"/>
  <c r="D1291" i="26"/>
  <c r="K1290" i="26"/>
  <c r="M1289" i="26"/>
  <c r="L1289" i="26"/>
  <c r="R1289" i="26" s="1"/>
  <c r="K1288" i="26"/>
  <c r="K1287" i="26"/>
  <c r="E1286" i="26"/>
  <c r="D1286" i="26"/>
  <c r="K1285" i="26"/>
  <c r="K1284" i="26"/>
  <c r="K1283" i="26"/>
  <c r="K1282" i="26"/>
  <c r="L1281" i="26"/>
  <c r="H1281" i="26"/>
  <c r="F1281" i="26"/>
  <c r="E1281" i="26"/>
  <c r="D1281" i="26"/>
  <c r="K1280" i="26"/>
  <c r="J1280" i="26"/>
  <c r="I1280" i="26"/>
  <c r="G1280" i="26"/>
  <c r="M1279" i="26"/>
  <c r="L1279" i="26"/>
  <c r="R1279" i="26" s="1"/>
  <c r="J1279" i="26"/>
  <c r="I1279" i="26"/>
  <c r="G1279" i="26"/>
  <c r="M1278" i="26"/>
  <c r="L1278" i="26"/>
  <c r="R1278" i="26" s="1"/>
  <c r="J1278" i="26"/>
  <c r="I1278" i="26"/>
  <c r="G1278" i="26"/>
  <c r="M1277" i="26"/>
  <c r="L1277" i="26"/>
  <c r="R1277" i="26" s="1"/>
  <c r="J1277" i="26"/>
  <c r="I1277" i="26"/>
  <c r="G1277" i="26"/>
  <c r="H1276" i="26"/>
  <c r="F1276" i="26"/>
  <c r="E1276" i="26"/>
  <c r="D1276" i="26"/>
  <c r="K1275" i="26"/>
  <c r="J1275" i="26"/>
  <c r="I1275" i="26"/>
  <c r="G1275" i="26"/>
  <c r="M1274" i="26"/>
  <c r="L1274" i="26"/>
  <c r="R1274" i="26" s="1"/>
  <c r="J1274" i="26"/>
  <c r="I1274" i="26"/>
  <c r="G1274" i="26"/>
  <c r="K1273" i="26"/>
  <c r="J1273" i="26"/>
  <c r="I1273" i="26"/>
  <c r="G1273" i="26"/>
  <c r="K1272" i="26"/>
  <c r="J1272" i="26"/>
  <c r="I1272" i="26"/>
  <c r="G1272" i="26"/>
  <c r="H1271" i="26"/>
  <c r="F1271" i="26"/>
  <c r="E1271" i="26"/>
  <c r="D1271" i="26"/>
  <c r="K1270" i="26"/>
  <c r="J1270" i="26"/>
  <c r="I1270" i="26"/>
  <c r="G1270" i="26"/>
  <c r="K1269" i="26"/>
  <c r="J1269" i="26"/>
  <c r="E1269" i="26"/>
  <c r="D1269" i="26"/>
  <c r="D1266" i="26" s="1"/>
  <c r="K1268" i="26"/>
  <c r="J1268" i="26"/>
  <c r="I1268" i="26"/>
  <c r="G1268" i="26"/>
  <c r="K1267" i="26"/>
  <c r="J1267" i="26"/>
  <c r="I1267" i="26"/>
  <c r="G1267" i="26"/>
  <c r="K1266" i="26"/>
  <c r="H1266" i="26"/>
  <c r="F1266" i="26"/>
  <c r="M1265" i="26"/>
  <c r="L1265" i="26"/>
  <c r="R1265" i="26" s="1"/>
  <c r="J1265" i="26"/>
  <c r="I1265" i="26"/>
  <c r="G1265" i="26"/>
  <c r="M1264" i="26"/>
  <c r="L1264" i="26"/>
  <c r="R1264" i="26" s="1"/>
  <c r="H1264" i="26"/>
  <c r="J1264" i="26" s="1"/>
  <c r="G1264" i="26"/>
  <c r="M1263" i="26"/>
  <c r="L1263" i="26"/>
  <c r="R1263" i="26" s="1"/>
  <c r="H1263" i="26"/>
  <c r="J1263" i="26" s="1"/>
  <c r="G1263" i="26"/>
  <c r="M1262" i="26"/>
  <c r="L1262" i="26"/>
  <c r="R1262" i="26" s="1"/>
  <c r="J1262" i="26"/>
  <c r="I1262" i="26"/>
  <c r="G1262" i="26"/>
  <c r="J1261" i="26"/>
  <c r="E1261" i="26"/>
  <c r="D1261" i="26"/>
  <c r="K1259" i="26"/>
  <c r="K1254" i="26" s="1"/>
  <c r="E1259" i="26"/>
  <c r="D1259" i="26"/>
  <c r="K1258" i="26"/>
  <c r="E1258" i="26"/>
  <c r="D1258" i="26"/>
  <c r="H1255" i="26"/>
  <c r="F1255" i="26"/>
  <c r="E1255" i="26"/>
  <c r="D1255" i="26"/>
  <c r="D1250" i="26" s="1"/>
  <c r="H1254" i="26"/>
  <c r="H1249" i="26" s="1"/>
  <c r="F1254" i="26"/>
  <c r="F1253" i="26"/>
  <c r="E1253" i="26"/>
  <c r="D1253" i="26"/>
  <c r="H1252" i="26"/>
  <c r="H1247" i="26" s="1"/>
  <c r="F1252" i="26"/>
  <c r="E1252" i="26"/>
  <c r="D1252" i="26"/>
  <c r="F1249" i="26"/>
  <c r="M1245" i="26"/>
  <c r="J1245" i="26"/>
  <c r="I1245" i="26"/>
  <c r="G1245" i="26"/>
  <c r="K1244" i="26"/>
  <c r="I1244" i="26"/>
  <c r="K1243" i="26"/>
  <c r="I1243" i="26"/>
  <c r="K1242" i="26"/>
  <c r="I1242" i="26"/>
  <c r="K1241" i="26"/>
  <c r="H1241" i="26"/>
  <c r="F1241" i="26"/>
  <c r="E1241" i="26"/>
  <c r="D1241" i="26"/>
  <c r="K1240" i="26"/>
  <c r="J1240" i="26"/>
  <c r="I1240" i="26"/>
  <c r="G1240" i="26"/>
  <c r="K1239" i="26"/>
  <c r="I1239" i="26"/>
  <c r="K1238" i="26"/>
  <c r="I1238" i="26"/>
  <c r="K1237" i="26"/>
  <c r="I1237" i="26"/>
  <c r="H1236" i="26"/>
  <c r="F1236" i="26"/>
  <c r="E1236" i="26"/>
  <c r="D1236" i="26"/>
  <c r="K1235" i="26"/>
  <c r="H1235" i="26"/>
  <c r="J1235" i="26" s="1"/>
  <c r="G1235" i="26"/>
  <c r="K1234" i="26"/>
  <c r="I1234" i="26"/>
  <c r="K1233" i="26"/>
  <c r="I1233" i="26"/>
  <c r="K1232" i="26"/>
  <c r="I1232" i="26"/>
  <c r="F1231" i="26"/>
  <c r="E1231" i="26"/>
  <c r="D1231" i="26"/>
  <c r="K1230" i="26"/>
  <c r="H1230" i="26"/>
  <c r="G1230" i="26"/>
  <c r="K1229" i="26"/>
  <c r="I1229" i="26"/>
  <c r="K1228" i="26"/>
  <c r="I1228" i="26"/>
  <c r="K1227" i="26"/>
  <c r="I1227" i="26"/>
  <c r="F1226" i="26"/>
  <c r="E1226" i="26"/>
  <c r="D1226" i="26"/>
  <c r="F1225" i="26"/>
  <c r="E1225" i="26"/>
  <c r="D1225" i="26"/>
  <c r="H1224" i="26"/>
  <c r="F1224" i="26"/>
  <c r="E1224" i="26"/>
  <c r="D1224" i="26"/>
  <c r="H1223" i="26"/>
  <c r="F1223" i="26"/>
  <c r="E1223" i="26"/>
  <c r="D1223" i="26"/>
  <c r="H1222" i="26"/>
  <c r="F1222" i="26"/>
  <c r="E1222" i="26"/>
  <c r="D1222" i="26"/>
  <c r="E1221" i="26"/>
  <c r="K1220" i="26"/>
  <c r="J1220" i="26"/>
  <c r="I1220" i="26"/>
  <c r="G1220" i="26"/>
  <c r="M1219" i="26"/>
  <c r="L1219" i="26"/>
  <c r="R1219" i="26" s="1"/>
  <c r="J1219" i="26"/>
  <c r="I1219" i="26"/>
  <c r="G1219" i="26"/>
  <c r="M1218" i="26"/>
  <c r="L1218" i="26"/>
  <c r="R1218" i="26" s="1"/>
  <c r="J1218" i="26"/>
  <c r="I1218" i="26"/>
  <c r="G1218" i="26"/>
  <c r="K1217" i="26"/>
  <c r="J1217" i="26"/>
  <c r="I1217" i="26"/>
  <c r="G1217" i="26"/>
  <c r="K1216" i="26"/>
  <c r="H1216" i="26"/>
  <c r="F1216" i="26"/>
  <c r="E1216" i="26"/>
  <c r="D1216" i="26"/>
  <c r="K1215" i="26"/>
  <c r="J1215" i="26"/>
  <c r="I1215" i="26"/>
  <c r="G1215" i="26"/>
  <c r="K1214" i="26"/>
  <c r="I1214" i="26"/>
  <c r="G1214" i="26"/>
  <c r="K1213" i="26"/>
  <c r="I1213" i="26"/>
  <c r="K1212" i="26"/>
  <c r="I1212" i="26"/>
  <c r="F1211" i="26"/>
  <c r="H1211" i="26" s="1"/>
  <c r="J1211" i="26" s="1"/>
  <c r="E1211" i="26"/>
  <c r="D1211" i="26"/>
  <c r="K1210" i="26"/>
  <c r="I1210" i="26"/>
  <c r="K1209" i="26"/>
  <c r="I1209" i="26"/>
  <c r="F1209" i="26"/>
  <c r="K1208" i="26"/>
  <c r="I1208" i="26"/>
  <c r="K1207" i="26"/>
  <c r="I1207" i="26"/>
  <c r="H1206" i="26"/>
  <c r="F1206" i="26"/>
  <c r="E1206" i="26"/>
  <c r="D1206" i="26"/>
  <c r="H1205" i="26"/>
  <c r="F1205" i="26"/>
  <c r="E1205" i="26"/>
  <c r="D1205" i="26"/>
  <c r="H1204" i="26"/>
  <c r="E1204" i="26"/>
  <c r="D1204" i="26"/>
  <c r="D1199" i="26" s="1"/>
  <c r="H1203" i="26"/>
  <c r="H1198" i="26" s="1"/>
  <c r="F1203" i="26"/>
  <c r="E1203" i="26"/>
  <c r="D1203" i="26"/>
  <c r="D1198" i="26" s="1"/>
  <c r="H1202" i="26"/>
  <c r="F1202" i="26"/>
  <c r="F1197" i="26" s="1"/>
  <c r="E1202" i="26"/>
  <c r="D1202" i="26"/>
  <c r="E1198" i="26"/>
  <c r="K1195" i="26"/>
  <c r="I1195" i="26"/>
  <c r="M1194" i="26"/>
  <c r="L1194" i="26"/>
  <c r="R1194" i="26" s="1"/>
  <c r="H1194" i="26"/>
  <c r="J1194" i="26" s="1"/>
  <c r="G1194" i="26"/>
  <c r="K1193" i="26"/>
  <c r="I1193" i="26"/>
  <c r="K1192" i="26"/>
  <c r="I1192" i="26"/>
  <c r="H1191" i="26"/>
  <c r="F1191" i="26"/>
  <c r="E1191" i="26"/>
  <c r="D1191" i="26"/>
  <c r="K1190" i="26"/>
  <c r="I1190" i="26"/>
  <c r="K1189" i="26"/>
  <c r="I1189" i="26"/>
  <c r="F1189" i="26"/>
  <c r="G1189" i="26" s="1"/>
  <c r="K1188" i="26"/>
  <c r="I1188" i="26"/>
  <c r="K1187" i="26"/>
  <c r="I1187" i="26"/>
  <c r="H1186" i="26"/>
  <c r="F1186" i="26"/>
  <c r="E1186" i="26"/>
  <c r="D1186" i="26"/>
  <c r="K1185" i="26"/>
  <c r="I1185" i="26"/>
  <c r="K1184" i="26"/>
  <c r="H1184" i="26"/>
  <c r="J1184" i="26" s="1"/>
  <c r="G1184" i="26"/>
  <c r="K1183" i="26"/>
  <c r="I1183" i="26"/>
  <c r="K1182" i="26"/>
  <c r="I1182" i="26"/>
  <c r="F1181" i="26"/>
  <c r="E1181" i="26"/>
  <c r="D1181" i="26"/>
  <c r="K1180" i="26"/>
  <c r="I1180" i="26"/>
  <c r="H1179" i="26"/>
  <c r="J1179" i="26" s="1"/>
  <c r="E1179" i="26"/>
  <c r="K1178" i="26"/>
  <c r="I1178" i="26"/>
  <c r="K1177" i="26"/>
  <c r="I1177" i="26"/>
  <c r="H1176" i="26"/>
  <c r="F1176" i="26"/>
  <c r="D1176" i="26"/>
  <c r="K1175" i="26"/>
  <c r="I1175" i="26"/>
  <c r="K1174" i="26"/>
  <c r="I1174" i="26"/>
  <c r="F1174" i="26"/>
  <c r="J1174" i="26" s="1"/>
  <c r="K1173" i="26"/>
  <c r="I1173" i="26"/>
  <c r="K1172" i="26"/>
  <c r="I1172" i="26"/>
  <c r="H1171" i="26"/>
  <c r="F1171" i="26"/>
  <c r="E1171" i="26"/>
  <c r="D1171" i="26"/>
  <c r="K1170" i="26"/>
  <c r="I1170" i="26"/>
  <c r="M1169" i="26"/>
  <c r="L1169" i="26"/>
  <c r="R1169" i="26" s="1"/>
  <c r="I1169" i="26"/>
  <c r="F1169" i="26"/>
  <c r="J1169" i="26" s="1"/>
  <c r="K1168" i="26"/>
  <c r="I1168" i="26"/>
  <c r="K1167" i="26"/>
  <c r="I1167" i="26"/>
  <c r="H1166" i="26"/>
  <c r="F1166" i="26"/>
  <c r="E1166" i="26"/>
  <c r="D1166" i="26"/>
  <c r="K1165" i="26"/>
  <c r="I1165" i="26"/>
  <c r="K1164" i="26"/>
  <c r="H1164" i="26"/>
  <c r="I1164" i="26" s="1"/>
  <c r="G1164" i="26"/>
  <c r="K1163" i="26"/>
  <c r="I1163" i="26"/>
  <c r="K1162" i="26"/>
  <c r="I1162" i="26"/>
  <c r="F1161" i="26"/>
  <c r="E1161" i="26"/>
  <c r="D1161" i="26"/>
  <c r="K1160" i="26"/>
  <c r="I1160" i="26"/>
  <c r="K1159" i="26"/>
  <c r="H1159" i="26"/>
  <c r="I1159" i="26" s="1"/>
  <c r="G1159" i="26"/>
  <c r="K1158" i="26"/>
  <c r="I1158" i="26"/>
  <c r="K1157" i="26"/>
  <c r="I1157" i="26"/>
  <c r="F1156" i="26"/>
  <c r="E1156" i="26"/>
  <c r="D1156" i="26"/>
  <c r="K1155" i="26"/>
  <c r="I1155" i="26"/>
  <c r="K1154" i="26"/>
  <c r="H1154" i="26"/>
  <c r="J1154" i="26" s="1"/>
  <c r="G1154" i="26"/>
  <c r="K1153" i="26"/>
  <c r="I1153" i="26"/>
  <c r="K1152" i="26"/>
  <c r="I1152" i="26"/>
  <c r="H1151" i="26"/>
  <c r="F1151" i="26"/>
  <c r="E1151" i="26"/>
  <c r="D1151" i="26"/>
  <c r="K1150" i="26"/>
  <c r="I1150" i="26"/>
  <c r="K1149" i="26"/>
  <c r="H1149" i="26"/>
  <c r="J1149" i="26" s="1"/>
  <c r="G1149" i="26"/>
  <c r="K1148" i="26"/>
  <c r="I1148" i="26"/>
  <c r="K1147" i="26"/>
  <c r="I1147" i="26"/>
  <c r="F1146" i="26"/>
  <c r="E1146" i="26"/>
  <c r="D1146" i="26"/>
  <c r="K1145" i="26"/>
  <c r="I1145" i="26"/>
  <c r="K1144" i="26"/>
  <c r="H1144" i="26"/>
  <c r="J1144" i="26" s="1"/>
  <c r="G1144" i="26"/>
  <c r="K1143" i="26"/>
  <c r="I1143" i="26"/>
  <c r="K1142" i="26"/>
  <c r="I1142" i="26"/>
  <c r="H1141" i="26"/>
  <c r="F1141" i="26"/>
  <c r="E1141" i="26"/>
  <c r="D1141" i="26"/>
  <c r="K1140" i="26"/>
  <c r="I1140" i="26"/>
  <c r="K1139" i="26"/>
  <c r="H1139" i="26"/>
  <c r="G1139" i="26"/>
  <c r="K1138" i="26"/>
  <c r="I1138" i="26"/>
  <c r="K1137" i="26"/>
  <c r="I1137" i="26"/>
  <c r="F1136" i="26"/>
  <c r="E1136" i="26"/>
  <c r="D1136" i="26"/>
  <c r="H1135" i="26"/>
  <c r="F1135" i="26"/>
  <c r="E1135" i="26"/>
  <c r="D1135" i="26"/>
  <c r="D1134" i="26"/>
  <c r="H1133" i="26"/>
  <c r="F1133" i="26"/>
  <c r="E1133" i="26"/>
  <c r="D1133" i="26"/>
  <c r="H1132" i="26"/>
  <c r="F1132" i="26"/>
  <c r="E1132" i="26"/>
  <c r="D1132" i="26"/>
  <c r="K1130" i="26"/>
  <c r="I1130" i="26"/>
  <c r="M1129" i="26"/>
  <c r="L1129" i="26"/>
  <c r="I1129" i="26"/>
  <c r="F1129" i="26"/>
  <c r="J1129" i="26" s="1"/>
  <c r="M1128" i="26"/>
  <c r="L1128" i="26"/>
  <c r="I1128" i="26"/>
  <c r="F1128" i="26"/>
  <c r="J1128" i="26" s="1"/>
  <c r="K1127" i="26"/>
  <c r="I1127" i="26"/>
  <c r="H1126" i="26"/>
  <c r="E1126" i="26"/>
  <c r="D1126" i="26"/>
  <c r="H1125" i="26"/>
  <c r="E1125" i="26"/>
  <c r="D1125" i="26"/>
  <c r="K1124" i="26"/>
  <c r="H1124" i="26"/>
  <c r="J1124" i="26" s="1"/>
  <c r="E1124" i="26"/>
  <c r="D1124" i="26"/>
  <c r="K1123" i="26"/>
  <c r="H1123" i="26"/>
  <c r="J1123" i="26" s="1"/>
  <c r="E1123" i="26"/>
  <c r="D1123" i="26"/>
  <c r="H1122" i="26"/>
  <c r="F1122" i="26"/>
  <c r="E1122" i="26"/>
  <c r="D1122" i="26"/>
  <c r="K1120" i="26"/>
  <c r="I1120" i="26"/>
  <c r="K1118" i="26"/>
  <c r="J1118" i="26"/>
  <c r="I1118" i="26"/>
  <c r="G1118" i="26"/>
  <c r="K1117" i="26"/>
  <c r="I1117" i="26"/>
  <c r="H1116" i="26"/>
  <c r="H1113" i="26" s="1"/>
  <c r="F1116" i="26"/>
  <c r="E1116" i="26"/>
  <c r="D1116" i="26"/>
  <c r="E1115" i="26"/>
  <c r="D1115" i="26"/>
  <c r="F1114" i="26"/>
  <c r="J1114" i="26" s="1"/>
  <c r="E1114" i="26"/>
  <c r="D1114" i="26"/>
  <c r="D1109" i="26" s="1"/>
  <c r="F1113" i="26"/>
  <c r="E1113" i="26"/>
  <c r="D1113" i="26"/>
  <c r="D1108" i="26" s="1"/>
  <c r="E1112" i="26"/>
  <c r="D1112" i="26"/>
  <c r="K1110" i="26"/>
  <c r="I1110" i="26"/>
  <c r="H1109" i="26"/>
  <c r="F1108" i="26"/>
  <c r="M1107" i="26"/>
  <c r="I1107" i="26"/>
  <c r="K1105" i="26"/>
  <c r="I1105" i="26"/>
  <c r="K1104" i="26"/>
  <c r="I1104" i="26"/>
  <c r="F1104" i="26"/>
  <c r="J1104" i="26" s="1"/>
  <c r="K1103" i="26"/>
  <c r="I1103" i="26"/>
  <c r="F1103" i="26"/>
  <c r="J1103" i="26" s="1"/>
  <c r="K1102" i="26"/>
  <c r="I1102" i="26"/>
  <c r="H1101" i="26"/>
  <c r="E1101" i="26"/>
  <c r="D1101" i="26"/>
  <c r="K1100" i="26"/>
  <c r="I1100" i="26"/>
  <c r="F1099" i="26"/>
  <c r="J1099" i="26" s="1"/>
  <c r="E1099" i="26"/>
  <c r="D1099" i="26"/>
  <c r="D1096" i="26" s="1"/>
  <c r="K1098" i="26"/>
  <c r="I1098" i="26"/>
  <c r="F1098" i="26"/>
  <c r="J1098" i="26" s="1"/>
  <c r="K1097" i="26"/>
  <c r="I1097" i="26"/>
  <c r="H1096" i="26"/>
  <c r="K1095" i="26"/>
  <c r="I1095" i="26"/>
  <c r="K1094" i="26"/>
  <c r="I1094" i="26"/>
  <c r="F1094" i="26"/>
  <c r="J1094" i="26" s="1"/>
  <c r="K1093" i="26"/>
  <c r="I1093" i="26"/>
  <c r="F1093" i="26"/>
  <c r="J1093" i="26" s="1"/>
  <c r="K1092" i="26"/>
  <c r="I1092" i="26"/>
  <c r="H1091" i="26"/>
  <c r="E1091" i="26"/>
  <c r="D1091" i="26"/>
  <c r="K1090" i="26"/>
  <c r="I1090" i="26"/>
  <c r="K1089" i="26"/>
  <c r="I1089" i="26"/>
  <c r="F1089" i="26"/>
  <c r="J1089" i="26" s="1"/>
  <c r="K1088" i="26"/>
  <c r="J1088" i="26"/>
  <c r="I1088" i="26"/>
  <c r="G1088" i="26"/>
  <c r="K1087" i="26"/>
  <c r="I1087" i="26"/>
  <c r="H1086" i="26"/>
  <c r="E1086" i="26"/>
  <c r="D1086" i="26"/>
  <c r="K1085" i="26"/>
  <c r="I1085" i="26"/>
  <c r="F1084" i="26"/>
  <c r="J1084" i="26" s="1"/>
  <c r="E1084" i="26"/>
  <c r="D1084" i="26"/>
  <c r="F1083" i="26"/>
  <c r="J1083" i="26" s="1"/>
  <c r="E1083" i="26"/>
  <c r="D1083" i="26"/>
  <c r="K1082" i="26"/>
  <c r="I1082" i="26"/>
  <c r="H1081" i="26"/>
  <c r="H1080" i="26"/>
  <c r="I1080" i="26" s="1"/>
  <c r="F1080" i="26"/>
  <c r="K1079" i="26"/>
  <c r="J1079" i="26"/>
  <c r="I1079" i="26"/>
  <c r="G1079" i="26"/>
  <c r="J1078" i="26"/>
  <c r="I1078" i="26"/>
  <c r="G1078" i="26"/>
  <c r="H1077" i="26"/>
  <c r="F1077" i="26"/>
  <c r="E1077" i="26"/>
  <c r="D1077" i="26"/>
  <c r="D1076" i="26" s="1"/>
  <c r="K1075" i="26"/>
  <c r="R1075" i="26" s="1"/>
  <c r="I1075" i="26"/>
  <c r="K1074" i="26"/>
  <c r="J1074" i="26"/>
  <c r="K1073" i="26"/>
  <c r="R1073" i="26" s="1"/>
  <c r="I1073" i="26"/>
  <c r="K1072" i="26"/>
  <c r="R1072" i="26" s="1"/>
  <c r="I1072" i="26"/>
  <c r="H1071" i="26"/>
  <c r="F1071" i="26"/>
  <c r="E1071" i="26"/>
  <c r="D1071" i="26"/>
  <c r="K1070" i="26"/>
  <c r="I1070" i="26"/>
  <c r="K1069" i="26"/>
  <c r="J1069" i="26"/>
  <c r="I1069" i="26"/>
  <c r="G1069" i="26"/>
  <c r="K1068" i="26"/>
  <c r="I1068" i="26"/>
  <c r="K1067" i="26"/>
  <c r="I1067" i="26"/>
  <c r="H1066" i="26"/>
  <c r="F1066" i="26"/>
  <c r="E1066" i="26"/>
  <c r="D1066" i="26"/>
  <c r="K1065" i="26"/>
  <c r="I1065" i="26"/>
  <c r="K1064" i="26"/>
  <c r="J1064" i="26"/>
  <c r="I1064" i="26"/>
  <c r="G1064" i="26"/>
  <c r="K1063" i="26"/>
  <c r="I1063" i="26"/>
  <c r="K1062" i="26"/>
  <c r="I1062" i="26"/>
  <c r="H1061" i="26"/>
  <c r="F1061" i="26"/>
  <c r="E1061" i="26"/>
  <c r="D1061" i="26"/>
  <c r="F1059" i="26"/>
  <c r="F1056" i="26" s="1"/>
  <c r="E1059" i="26"/>
  <c r="D1059" i="26"/>
  <c r="D1054" i="26" s="1"/>
  <c r="H1055" i="26"/>
  <c r="F1055" i="26"/>
  <c r="E1055" i="26"/>
  <c r="H1054" i="26"/>
  <c r="H1053" i="26"/>
  <c r="H1052" i="26"/>
  <c r="F1052" i="26"/>
  <c r="E1052" i="26"/>
  <c r="D1052" i="26"/>
  <c r="M1047" i="26"/>
  <c r="R1259" i="26" l="1"/>
  <c r="K1084" i="26"/>
  <c r="M1087" i="26"/>
  <c r="M1088" i="26"/>
  <c r="M1095" i="26"/>
  <c r="L1098" i="26"/>
  <c r="R1098" i="26" s="1"/>
  <c r="M1102" i="26"/>
  <c r="M1104" i="26"/>
  <c r="M1110" i="26"/>
  <c r="M1118" i="26"/>
  <c r="E1121" i="26"/>
  <c r="L1127" i="26"/>
  <c r="L1122" i="26" s="1"/>
  <c r="K1125" i="26"/>
  <c r="I1052" i="26"/>
  <c r="I1061" i="26"/>
  <c r="L1062" i="26"/>
  <c r="R1062" i="26" s="1"/>
  <c r="L1063" i="26"/>
  <c r="R1063" i="26" s="1"/>
  <c r="M1064" i="26"/>
  <c r="M1065" i="26"/>
  <c r="I1066" i="26"/>
  <c r="L1067" i="26"/>
  <c r="R1067" i="26" s="1"/>
  <c r="L1068" i="26"/>
  <c r="R1068" i="26" s="1"/>
  <c r="M1069" i="26"/>
  <c r="L1070" i="26"/>
  <c r="R1070" i="26" s="1"/>
  <c r="M1074" i="26"/>
  <c r="M1082" i="26"/>
  <c r="I1083" i="26"/>
  <c r="M1085" i="26"/>
  <c r="L1089" i="26"/>
  <c r="R1089" i="26" s="1"/>
  <c r="L1090" i="26"/>
  <c r="R1090" i="26" s="1"/>
  <c r="L1093" i="26"/>
  <c r="R1093" i="26" s="1"/>
  <c r="M1097" i="26"/>
  <c r="M1100" i="26"/>
  <c r="M1103" i="26"/>
  <c r="K1114" i="26"/>
  <c r="L1123" i="26"/>
  <c r="R1123" i="26" s="1"/>
  <c r="R1128" i="26"/>
  <c r="L1124" i="26"/>
  <c r="R1129" i="26"/>
  <c r="I1135" i="26"/>
  <c r="L1139" i="26"/>
  <c r="R1139" i="26" s="1"/>
  <c r="L1140" i="26"/>
  <c r="R1140" i="26" s="1"/>
  <c r="M1142" i="26"/>
  <c r="M1147" i="26"/>
  <c r="M1148" i="26"/>
  <c r="M1154" i="26"/>
  <c r="M1155" i="26"/>
  <c r="M1159" i="26"/>
  <c r="M1160" i="26"/>
  <c r="L1167" i="26"/>
  <c r="R1167" i="26" s="1"/>
  <c r="L1168" i="26"/>
  <c r="R1168" i="26" s="1"/>
  <c r="L1172" i="26"/>
  <c r="R1172" i="26" s="1"/>
  <c r="L1173" i="26"/>
  <c r="R1173" i="26" s="1"/>
  <c r="M1177" i="26"/>
  <c r="M1178" i="26"/>
  <c r="M1180" i="26"/>
  <c r="I1186" i="26"/>
  <c r="M1187" i="26"/>
  <c r="M1188" i="26"/>
  <c r="E1199" i="26"/>
  <c r="M1215" i="26"/>
  <c r="I1222" i="26"/>
  <c r="I1223" i="26"/>
  <c r="M1232" i="26"/>
  <c r="M1233" i="26"/>
  <c r="M1234" i="26"/>
  <c r="M1242" i="26"/>
  <c r="M1243" i="26"/>
  <c r="M1244" i="26"/>
  <c r="R1258" i="26"/>
  <c r="L1261" i="26"/>
  <c r="R1261" i="26" s="1"/>
  <c r="M1267" i="26"/>
  <c r="M1270" i="26"/>
  <c r="I1271" i="26"/>
  <c r="L1272" i="26"/>
  <c r="R1272" i="26" s="1"/>
  <c r="M1280" i="26"/>
  <c r="K1281" i="26"/>
  <c r="M1281" i="26" s="1"/>
  <c r="M1282" i="26"/>
  <c r="R1282" i="26"/>
  <c r="M1284" i="26"/>
  <c r="R1284" i="26"/>
  <c r="M1287" i="26"/>
  <c r="R1287" i="26"/>
  <c r="M1290" i="26"/>
  <c r="R1290" i="26"/>
  <c r="M1295" i="26"/>
  <c r="I1297" i="26"/>
  <c r="K1298" i="26"/>
  <c r="I1299" i="26"/>
  <c r="K1300" i="26"/>
  <c r="M1300" i="26" s="1"/>
  <c r="I1301" i="26"/>
  <c r="M1302" i="26"/>
  <c r="M1304" i="26"/>
  <c r="M1305" i="26"/>
  <c r="K1306" i="26"/>
  <c r="M1306" i="26" s="1"/>
  <c r="L1307" i="26"/>
  <c r="R1307" i="26" s="1"/>
  <c r="M1308" i="26"/>
  <c r="M1309" i="26"/>
  <c r="M1310" i="26"/>
  <c r="M1312" i="26"/>
  <c r="L1313" i="26"/>
  <c r="R1313" i="26" s="1"/>
  <c r="M1314" i="26"/>
  <c r="M1315" i="26"/>
  <c r="M2575" i="26"/>
  <c r="M2576" i="26"/>
  <c r="M2580" i="26"/>
  <c r="M2581" i="26"/>
  <c r="I1893" i="26"/>
  <c r="M1904" i="26"/>
  <c r="M1909" i="26"/>
  <c r="M1914" i="26"/>
  <c r="K1917" i="26"/>
  <c r="M1917" i="26" s="1"/>
  <c r="M1922" i="26"/>
  <c r="I1924" i="26"/>
  <c r="L1927" i="26"/>
  <c r="R1927" i="26" s="1"/>
  <c r="M1928" i="26"/>
  <c r="M1937" i="26"/>
  <c r="M1938" i="26"/>
  <c r="K1944" i="26"/>
  <c r="M1947" i="26"/>
  <c r="M1948" i="26"/>
  <c r="L1950" i="26"/>
  <c r="R1950" i="26" s="1"/>
  <c r="I1959" i="26"/>
  <c r="M1969" i="26"/>
  <c r="R1969" i="26"/>
  <c r="I1975" i="26"/>
  <c r="K1979" i="26"/>
  <c r="M1983" i="26"/>
  <c r="K1989" i="26"/>
  <c r="M1989" i="26" s="1"/>
  <c r="I447" i="26"/>
  <c r="I449" i="26"/>
  <c r="M454" i="26"/>
  <c r="K459" i="26"/>
  <c r="R459" i="26" s="1"/>
  <c r="L468" i="26"/>
  <c r="R468" i="26" s="1"/>
  <c r="L469" i="26"/>
  <c r="R469" i="26" s="1"/>
  <c r="M475" i="26"/>
  <c r="L477" i="26"/>
  <c r="R477" i="26" s="1"/>
  <c r="L479" i="26"/>
  <c r="R479" i="26" s="1"/>
  <c r="K480" i="26"/>
  <c r="M480" i="26" s="1"/>
  <c r="M481" i="26"/>
  <c r="K482" i="26"/>
  <c r="K484" i="26"/>
  <c r="M484" i="26" s="1"/>
  <c r="M486" i="26"/>
  <c r="M487" i="26"/>
  <c r="M491" i="26"/>
  <c r="M492" i="26"/>
  <c r="M493" i="26"/>
  <c r="M496" i="26"/>
  <c r="M499" i="26"/>
  <c r="M503" i="26"/>
  <c r="L508" i="26"/>
  <c r="R508" i="26" s="1"/>
  <c r="M2429" i="26"/>
  <c r="M2432" i="26"/>
  <c r="K2433" i="26"/>
  <c r="M2433" i="26" s="1"/>
  <c r="M2434" i="26"/>
  <c r="K2435" i="26"/>
  <c r="M2435" i="26" s="1"/>
  <c r="M2436" i="26"/>
  <c r="M2437" i="26"/>
  <c r="K2438" i="26"/>
  <c r="M2438" i="26" s="1"/>
  <c r="M2439" i="26"/>
  <c r="M2440" i="26"/>
  <c r="M2441" i="26"/>
  <c r="M2442" i="26"/>
  <c r="L2455" i="26"/>
  <c r="R2455" i="26" s="1"/>
  <c r="M2456" i="26"/>
  <c r="L2457" i="26"/>
  <c r="R2457" i="26" s="1"/>
  <c r="K2458" i="26"/>
  <c r="L2460" i="26"/>
  <c r="R2460" i="26" s="1"/>
  <c r="M2461" i="26"/>
  <c r="L2462" i="26"/>
  <c r="R2462" i="26" s="1"/>
  <c r="K2463" i="26"/>
  <c r="L2465" i="26"/>
  <c r="R2465" i="26" s="1"/>
  <c r="M2466" i="26"/>
  <c r="L2467" i="26"/>
  <c r="R2467" i="26" s="1"/>
  <c r="K2468" i="26"/>
  <c r="M2468" i="26" s="1"/>
  <c r="L2469" i="26"/>
  <c r="R2469" i="26" s="1"/>
  <c r="M2470" i="26"/>
  <c r="L2471" i="26"/>
  <c r="R2471" i="26" s="1"/>
  <c r="M2472" i="26"/>
  <c r="I2473" i="26"/>
  <c r="L2474" i="26"/>
  <c r="R2474" i="26" s="1"/>
  <c r="M2475" i="26"/>
  <c r="M2473" i="26" s="1"/>
  <c r="M2476" i="26"/>
  <c r="I1059" i="26"/>
  <c r="M1079" i="26"/>
  <c r="R1079" i="26"/>
  <c r="M1092" i="26"/>
  <c r="M1094" i="26"/>
  <c r="I1099" i="26"/>
  <c r="M1105" i="26"/>
  <c r="K1112" i="26"/>
  <c r="I1115" i="26"/>
  <c r="M1117" i="26"/>
  <c r="M1120" i="26"/>
  <c r="G1124" i="26"/>
  <c r="R1124" i="26"/>
  <c r="I1132" i="26"/>
  <c r="M1138" i="26"/>
  <c r="M1144" i="26"/>
  <c r="M1145" i="26"/>
  <c r="K1146" i="26"/>
  <c r="M1146" i="26" s="1"/>
  <c r="M1149" i="26"/>
  <c r="M1150" i="26"/>
  <c r="I1151" i="26"/>
  <c r="M1152" i="26"/>
  <c r="M1153" i="26"/>
  <c r="L1157" i="26"/>
  <c r="R1157" i="26" s="1"/>
  <c r="L1158" i="26"/>
  <c r="R1158" i="26" s="1"/>
  <c r="L1162" i="26"/>
  <c r="R1162" i="26" s="1"/>
  <c r="M1163" i="26"/>
  <c r="M1174" i="26"/>
  <c r="M1175" i="26"/>
  <c r="L1179" i="26"/>
  <c r="R1179" i="26" s="1"/>
  <c r="M1182" i="26"/>
  <c r="M1183" i="26"/>
  <c r="M1189" i="26"/>
  <c r="M1190" i="26"/>
  <c r="M1192" i="26"/>
  <c r="M1193" i="26"/>
  <c r="M1195" i="26"/>
  <c r="I1206" i="26"/>
  <c r="M1207" i="26"/>
  <c r="M1208" i="26"/>
  <c r="M1212" i="26"/>
  <c r="M1213" i="26"/>
  <c r="M1217" i="26"/>
  <c r="M1220" i="26"/>
  <c r="L1230" i="26"/>
  <c r="R1230" i="26" s="1"/>
  <c r="M1237" i="26"/>
  <c r="M1238" i="26"/>
  <c r="M1239" i="26"/>
  <c r="M1275" i="26"/>
  <c r="I1276" i="26"/>
  <c r="M1283" i="26"/>
  <c r="R1283" i="26"/>
  <c r="M1285" i="26"/>
  <c r="R1285" i="26"/>
  <c r="M1288" i="26"/>
  <c r="R1288" i="26"/>
  <c r="K2571" i="26"/>
  <c r="M2571" i="26" s="1"/>
  <c r="M2574" i="26"/>
  <c r="M2577" i="26"/>
  <c r="M2579" i="26"/>
  <c r="M2582" i="26"/>
  <c r="I1899" i="26"/>
  <c r="K1918" i="26"/>
  <c r="M1918" i="26" s="1"/>
  <c r="L1923" i="26"/>
  <c r="R1923" i="26" s="1"/>
  <c r="M1925" i="26"/>
  <c r="M1932" i="26"/>
  <c r="M1933" i="26"/>
  <c r="L1934" i="26"/>
  <c r="R1934" i="26" s="1"/>
  <c r="M1935" i="26"/>
  <c r="I1939" i="26"/>
  <c r="L1943" i="26"/>
  <c r="R1943" i="26" s="1"/>
  <c r="M1945" i="26"/>
  <c r="M1957" i="26"/>
  <c r="M1958" i="26"/>
  <c r="L1960" i="26"/>
  <c r="L1955" i="26" s="1"/>
  <c r="M1964" i="26"/>
  <c r="R1964" i="26"/>
  <c r="L1978" i="26"/>
  <c r="R1978" i="26" s="1"/>
  <c r="M1980" i="26"/>
  <c r="L1988" i="26"/>
  <c r="R1988" i="26" s="1"/>
  <c r="M1990" i="26"/>
  <c r="I446" i="26"/>
  <c r="L451" i="26"/>
  <c r="R451" i="26" s="1"/>
  <c r="L452" i="26"/>
  <c r="R452" i="26" s="1"/>
  <c r="M457" i="26"/>
  <c r="M458" i="26"/>
  <c r="L460" i="26"/>
  <c r="R460" i="26" s="1"/>
  <c r="M462" i="26"/>
  <c r="M463" i="26"/>
  <c r="L465" i="26"/>
  <c r="R465" i="26" s="1"/>
  <c r="I470" i="26"/>
  <c r="L471" i="26"/>
  <c r="R471" i="26" s="1"/>
  <c r="L474" i="26"/>
  <c r="R474" i="26" s="1"/>
  <c r="G476" i="26"/>
  <c r="L485" i="26"/>
  <c r="R485" i="26" s="1"/>
  <c r="L488" i="26"/>
  <c r="R488" i="26" s="1"/>
  <c r="K490" i="26"/>
  <c r="M490" i="26" s="1"/>
  <c r="L494" i="26"/>
  <c r="R494" i="26" s="1"/>
  <c r="L497" i="26"/>
  <c r="R497" i="26" s="1"/>
  <c r="K498" i="26"/>
  <c r="M498" i="26" s="1"/>
  <c r="L502" i="26"/>
  <c r="R502" i="26" s="1"/>
  <c r="M504" i="26"/>
  <c r="L505" i="26"/>
  <c r="R505" i="26" s="1"/>
  <c r="M507" i="26"/>
  <c r="I509" i="26"/>
  <c r="M510" i="26"/>
  <c r="M2431" i="26"/>
  <c r="E2426" i="26"/>
  <c r="K2448" i="26"/>
  <c r="M2448" i="26" s="1"/>
  <c r="K2449" i="26"/>
  <c r="M2449" i="26" s="1"/>
  <c r="K2450" i="26"/>
  <c r="K2451" i="26"/>
  <c r="M2451" i="26" s="1"/>
  <c r="K2452" i="26"/>
  <c r="K2453" i="26"/>
  <c r="M2453" i="26" s="1"/>
  <c r="M2454" i="26"/>
  <c r="M2477" i="26"/>
  <c r="L2639" i="26"/>
  <c r="L2638" i="26" s="1"/>
  <c r="R2644" i="26"/>
  <c r="F1251" i="26"/>
  <c r="D1248" i="26"/>
  <c r="F1248" i="26"/>
  <c r="H1248" i="26" s="1"/>
  <c r="J2429" i="26"/>
  <c r="J2430" i="26"/>
  <c r="J2431" i="26"/>
  <c r="I1055" i="26"/>
  <c r="I1255" i="26"/>
  <c r="E1248" i="26"/>
  <c r="G2638" i="26"/>
  <c r="I1077" i="26"/>
  <c r="I1071" i="26"/>
  <c r="G1216" i="26"/>
  <c r="E1256" i="26"/>
  <c r="G1306" i="26"/>
  <c r="L1309" i="26"/>
  <c r="R1309" i="26" s="1"/>
  <c r="F1926" i="26"/>
  <c r="J1926" i="26" s="1"/>
  <c r="F1919" i="26"/>
  <c r="F1889" i="26" s="1"/>
  <c r="F1971" i="26"/>
  <c r="F1053" i="26"/>
  <c r="J1053" i="26" s="1"/>
  <c r="D1254" i="26"/>
  <c r="D1249" i="26" s="1"/>
  <c r="E2568" i="26"/>
  <c r="D1888" i="26"/>
  <c r="E1974" i="26"/>
  <c r="E1976" i="26"/>
  <c r="K2473" i="26"/>
  <c r="I2639" i="26"/>
  <c r="J2639" i="26"/>
  <c r="J1249" i="26"/>
  <c r="D2568" i="26"/>
  <c r="K1953" i="26"/>
  <c r="M1953" i="26" s="1"/>
  <c r="K1955" i="26"/>
  <c r="M1955" i="26" s="1"/>
  <c r="J1966" i="26"/>
  <c r="J1975" i="26"/>
  <c r="M1978" i="26"/>
  <c r="G1979" i="26"/>
  <c r="I476" i="26"/>
  <c r="G2473" i="26"/>
  <c r="F1054" i="26"/>
  <c r="J2473" i="26"/>
  <c r="I2638" i="26"/>
  <c r="M2640" i="26"/>
  <c r="K2638" i="26"/>
  <c r="M2638" i="26" s="1"/>
  <c r="L2643" i="26"/>
  <c r="R2643" i="26" s="1"/>
  <c r="I1101" i="26"/>
  <c r="E1109" i="26"/>
  <c r="D1111" i="26"/>
  <c r="I1112" i="26"/>
  <c r="E1111" i="26"/>
  <c r="D1131" i="26"/>
  <c r="I1154" i="26"/>
  <c r="E1200" i="26"/>
  <c r="J1206" i="26"/>
  <c r="D1200" i="26"/>
  <c r="L1233" i="26"/>
  <c r="R1233" i="26" s="1"/>
  <c r="D1256" i="26"/>
  <c r="K1253" i="26"/>
  <c r="M1253" i="26" s="1"/>
  <c r="J1299" i="26"/>
  <c r="G1911" i="26"/>
  <c r="L1914" i="26"/>
  <c r="R1914" i="26" s="1"/>
  <c r="H1916" i="26"/>
  <c r="E1954" i="26"/>
  <c r="J1986" i="26"/>
  <c r="E456" i="26"/>
  <c r="J2449" i="26"/>
  <c r="H1056" i="26"/>
  <c r="J2438" i="26"/>
  <c r="G2450" i="26"/>
  <c r="I2455" i="26"/>
  <c r="L2456" i="26"/>
  <c r="R2456" i="26" s="1"/>
  <c r="H1076" i="26"/>
  <c r="L1097" i="26"/>
  <c r="R1097" i="26" s="1"/>
  <c r="G1098" i="26"/>
  <c r="F1101" i="26"/>
  <c r="J1101" i="26" s="1"/>
  <c r="L1102" i="26"/>
  <c r="R1102" i="26" s="1"/>
  <c r="H1121" i="26"/>
  <c r="I1121" i="26" s="1"/>
  <c r="F1134" i="26"/>
  <c r="F1131" i="26" s="1"/>
  <c r="L1138" i="26"/>
  <c r="R1138" i="26" s="1"/>
  <c r="H1134" i="26"/>
  <c r="H1131" i="26" s="1"/>
  <c r="I1144" i="26"/>
  <c r="L1144" i="26"/>
  <c r="R1144" i="26" s="1"/>
  <c r="L1163" i="26"/>
  <c r="R1163" i="26" s="1"/>
  <c r="L1180" i="26"/>
  <c r="R1180" i="26" s="1"/>
  <c r="K1222" i="26"/>
  <c r="M1222" i="26" s="1"/>
  <c r="K1255" i="26"/>
  <c r="K1250" i="26" s="1"/>
  <c r="J1271" i="26"/>
  <c r="G1281" i="26"/>
  <c r="G2578" i="26"/>
  <c r="E1894" i="26"/>
  <c r="G1895" i="26"/>
  <c r="I1901" i="26"/>
  <c r="L1933" i="26"/>
  <c r="R1933" i="26" s="1"/>
  <c r="L1938" i="26"/>
  <c r="R1938" i="26" s="1"/>
  <c r="M1950" i="26"/>
  <c r="E1956" i="26"/>
  <c r="J1961" i="26"/>
  <c r="M497" i="26"/>
  <c r="L503" i="26"/>
  <c r="R503" i="26" s="1"/>
  <c r="K446" i="26"/>
  <c r="M446" i="26" s="1"/>
  <c r="L462" i="26"/>
  <c r="R462" i="26" s="1"/>
  <c r="D1106" i="26"/>
  <c r="M479" i="26"/>
  <c r="M488" i="26"/>
  <c r="G2463" i="26"/>
  <c r="L2466" i="26"/>
  <c r="R2466" i="26" s="1"/>
  <c r="D1056" i="26"/>
  <c r="K1059" i="26"/>
  <c r="M1059" i="26" s="1"/>
  <c r="K1077" i="26"/>
  <c r="F1081" i="26"/>
  <c r="J1081" i="26" s="1"/>
  <c r="D1081" i="26"/>
  <c r="F1086" i="26"/>
  <c r="J1086" i="26" s="1"/>
  <c r="L1088" i="26"/>
  <c r="R1088" i="26" s="1"/>
  <c r="F1091" i="26"/>
  <c r="G1091" i="26" s="1"/>
  <c r="L1092" i="26"/>
  <c r="R1092" i="26" s="1"/>
  <c r="G1093" i="26"/>
  <c r="G1094" i="26"/>
  <c r="L1094" i="26"/>
  <c r="R1094" i="26" s="1"/>
  <c r="L1105" i="26"/>
  <c r="R1105" i="26" s="1"/>
  <c r="I1125" i="26"/>
  <c r="K1135" i="26"/>
  <c r="H1136" i="26"/>
  <c r="J1136" i="26" s="1"/>
  <c r="K1132" i="26"/>
  <c r="M1132" i="26" s="1"/>
  <c r="G1146" i="26"/>
  <c r="G1151" i="26"/>
  <c r="L1152" i="26"/>
  <c r="R1152" i="26" s="1"/>
  <c r="M1157" i="26"/>
  <c r="L1175" i="26"/>
  <c r="R1175" i="26" s="1"/>
  <c r="E1176" i="26"/>
  <c r="F1221" i="26"/>
  <c r="G1221" i="26" s="1"/>
  <c r="G1226" i="26"/>
  <c r="K1223" i="26"/>
  <c r="H1225" i="26"/>
  <c r="H1221" i="26" s="1"/>
  <c r="H1231" i="26"/>
  <c r="J1231" i="26" s="1"/>
  <c r="I1235" i="26"/>
  <c r="I1264" i="26"/>
  <c r="J1297" i="26"/>
  <c r="L1312" i="26"/>
  <c r="R1312" i="26" s="1"/>
  <c r="D1891" i="26"/>
  <c r="G1892" i="26"/>
  <c r="L1892" i="26"/>
  <c r="R1892" i="26" s="1"/>
  <c r="L1895" i="26"/>
  <c r="R1895" i="26" s="1"/>
  <c r="J1972" i="26"/>
  <c r="I1084" i="26"/>
  <c r="J1052" i="26"/>
  <c r="D1053" i="26"/>
  <c r="D1048" i="26" s="1"/>
  <c r="K1055" i="26"/>
  <c r="M1055" i="26" s="1"/>
  <c r="D1049" i="26"/>
  <c r="L1065" i="26"/>
  <c r="R1065" i="26" s="1"/>
  <c r="J1071" i="26"/>
  <c r="K1080" i="26"/>
  <c r="L1085" i="26"/>
  <c r="R1085" i="26" s="1"/>
  <c r="L1095" i="26"/>
  <c r="R1095" i="26" s="1"/>
  <c r="G1104" i="26"/>
  <c r="E1108" i="26"/>
  <c r="F1109" i="26"/>
  <c r="G1109" i="26" s="1"/>
  <c r="I1114" i="26"/>
  <c r="L1117" i="26"/>
  <c r="R1117" i="26" s="1"/>
  <c r="J1122" i="26"/>
  <c r="I1124" i="26"/>
  <c r="M1125" i="26"/>
  <c r="J1133" i="26"/>
  <c r="E1134" i="26"/>
  <c r="K1134" i="26"/>
  <c r="L1137" i="26"/>
  <c r="R1137" i="26" s="1"/>
  <c r="I1139" i="26"/>
  <c r="L1142" i="26"/>
  <c r="R1142" i="26" s="1"/>
  <c r="L1145" i="26"/>
  <c r="R1145" i="26" s="1"/>
  <c r="L1149" i="26"/>
  <c r="R1149" i="26" s="1"/>
  <c r="L1153" i="26"/>
  <c r="R1153" i="26" s="1"/>
  <c r="H1156" i="26"/>
  <c r="I1156" i="26" s="1"/>
  <c r="H1161" i="26"/>
  <c r="I1161" i="26" s="1"/>
  <c r="G1166" i="26"/>
  <c r="G1169" i="26"/>
  <c r="J1171" i="26"/>
  <c r="G1174" i="26"/>
  <c r="L1174" i="26"/>
  <c r="R1174" i="26" s="1"/>
  <c r="L1177" i="26"/>
  <c r="R1177" i="26" s="1"/>
  <c r="G1181" i="26"/>
  <c r="G1191" i="26"/>
  <c r="J1203" i="26"/>
  <c r="K1203" i="26"/>
  <c r="M1203" i="26" s="1"/>
  <c r="F1200" i="26"/>
  <c r="I1224" i="26"/>
  <c r="G1225" i="26"/>
  <c r="L1232" i="26"/>
  <c r="R1232" i="26" s="1"/>
  <c r="L1234" i="26"/>
  <c r="R1234" i="26" s="1"/>
  <c r="G1241" i="26"/>
  <c r="J1241" i="26"/>
  <c r="D1247" i="26"/>
  <c r="J1252" i="26"/>
  <c r="J1255" i="26"/>
  <c r="I1263" i="26"/>
  <c r="L1267" i="26"/>
  <c r="R1267" i="26" s="1"/>
  <c r="I484" i="26"/>
  <c r="G2452" i="26"/>
  <c r="J2453" i="26"/>
  <c r="L2454" i="26"/>
  <c r="R2454" i="26" s="1"/>
  <c r="G2458" i="26"/>
  <c r="L2461" i="26"/>
  <c r="R2461" i="26" s="1"/>
  <c r="G2468" i="26"/>
  <c r="M2469" i="26"/>
  <c r="M1124" i="26"/>
  <c r="I1203" i="26"/>
  <c r="L1270" i="26"/>
  <c r="R1270" i="26" s="1"/>
  <c r="L1275" i="26"/>
  <c r="R1275" i="26" s="1"/>
  <c r="L1280" i="26"/>
  <c r="L1276" i="26" s="1"/>
  <c r="R1276" i="26" s="1"/>
  <c r="L1295" i="26"/>
  <c r="R1295" i="26" s="1"/>
  <c r="G1298" i="26"/>
  <c r="G1299" i="26"/>
  <c r="G1301" i="26"/>
  <c r="L1305" i="26"/>
  <c r="R1305" i="26" s="1"/>
  <c r="L1310" i="26"/>
  <c r="R1310" i="26" s="1"/>
  <c r="L1314" i="26"/>
  <c r="R1314" i="26" s="1"/>
  <c r="L2580" i="26"/>
  <c r="R2580" i="26" s="1"/>
  <c r="I1892" i="26"/>
  <c r="J1894" i="26"/>
  <c r="M1895" i="26"/>
  <c r="E1896" i="26"/>
  <c r="J1901" i="26"/>
  <c r="L1904" i="26"/>
  <c r="R1904" i="26" s="1"/>
  <c r="L1917" i="26"/>
  <c r="E1921" i="26"/>
  <c r="L1922" i="26"/>
  <c r="R1922" i="26" s="1"/>
  <c r="M1923" i="26"/>
  <c r="G1924" i="26"/>
  <c r="L1925" i="26"/>
  <c r="R1925" i="26" s="1"/>
  <c r="L1932" i="26"/>
  <c r="R1932" i="26" s="1"/>
  <c r="L1945" i="26"/>
  <c r="R1945" i="26" s="1"/>
  <c r="J1946" i="26"/>
  <c r="L1948" i="26"/>
  <c r="R1948" i="26" s="1"/>
  <c r="D1951" i="26"/>
  <c r="F1951" i="26"/>
  <c r="K1952" i="26"/>
  <c r="M1952" i="26" s="1"/>
  <c r="L1957" i="26"/>
  <c r="L1952" i="26" s="1"/>
  <c r="E1961" i="26"/>
  <c r="G1964" i="26"/>
  <c r="J1973" i="26"/>
  <c r="J1976" i="26"/>
  <c r="L1983" i="26"/>
  <c r="R1983" i="26" s="1"/>
  <c r="M1988" i="26"/>
  <c r="G447" i="26"/>
  <c r="M451" i="26"/>
  <c r="E453" i="26"/>
  <c r="L458" i="26"/>
  <c r="R458" i="26" s="1"/>
  <c r="G459" i="26"/>
  <c r="M469" i="26"/>
  <c r="M471" i="26"/>
  <c r="F478" i="26"/>
  <c r="J478" i="26" s="1"/>
  <c r="G482" i="26"/>
  <c r="J484" i="26"/>
  <c r="M494" i="26"/>
  <c r="E495" i="26"/>
  <c r="D500" i="26"/>
  <c r="J500" i="26"/>
  <c r="E506" i="26"/>
  <c r="J506" i="26"/>
  <c r="F2427" i="26"/>
  <c r="J2432" i="26"/>
  <c r="J2433" i="26"/>
  <c r="I2449" i="26"/>
  <c r="I2451" i="26"/>
  <c r="I2453" i="26"/>
  <c r="M1112" i="26"/>
  <c r="L1112" i="26"/>
  <c r="M1114" i="26"/>
  <c r="K1109" i="26"/>
  <c r="L1114" i="26"/>
  <c r="R1114" i="26" s="1"/>
  <c r="M1298" i="26"/>
  <c r="K1248" i="26"/>
  <c r="M1248" i="26" s="1"/>
  <c r="M1084" i="26"/>
  <c r="L1084" i="26"/>
  <c r="R1084" i="26" s="1"/>
  <c r="M1062" i="26"/>
  <c r="M1063" i="26"/>
  <c r="M1067" i="26"/>
  <c r="M1068" i="26"/>
  <c r="G1071" i="26"/>
  <c r="K1071" i="26"/>
  <c r="M1071" i="26" s="1"/>
  <c r="M1089" i="26"/>
  <c r="M1090" i="26"/>
  <c r="K1091" i="26"/>
  <c r="M1091" i="26" s="1"/>
  <c r="M1093" i="26"/>
  <c r="M1098" i="26"/>
  <c r="G1099" i="26"/>
  <c r="H1049" i="26"/>
  <c r="D1121" i="26"/>
  <c r="M1130" i="26"/>
  <c r="J1132" i="26"/>
  <c r="M1139" i="26"/>
  <c r="M1140" i="26"/>
  <c r="G1141" i="26"/>
  <c r="K1141" i="26"/>
  <c r="M1141" i="26" s="1"/>
  <c r="K1133" i="26"/>
  <c r="M1133" i="26" s="1"/>
  <c r="J1159" i="26"/>
  <c r="L1159" i="26"/>
  <c r="R1159" i="26" s="1"/>
  <c r="M1162" i="26"/>
  <c r="J1164" i="26"/>
  <c r="I1166" i="26"/>
  <c r="M1167" i="26"/>
  <c r="M1168" i="26"/>
  <c r="M1172" i="26"/>
  <c r="M1173" i="26"/>
  <c r="M1179" i="26"/>
  <c r="K1181" i="26"/>
  <c r="M1181" i="26" s="1"/>
  <c r="L1187" i="26"/>
  <c r="R1187" i="26" s="1"/>
  <c r="L1188" i="26"/>
  <c r="R1188" i="26" s="1"/>
  <c r="J1189" i="26"/>
  <c r="L1192" i="26"/>
  <c r="R1192" i="26" s="1"/>
  <c r="L1193" i="26"/>
  <c r="R1193" i="26" s="1"/>
  <c r="I1194" i="26"/>
  <c r="G1202" i="26"/>
  <c r="G1206" i="26"/>
  <c r="L1212" i="26"/>
  <c r="R1212" i="26" s="1"/>
  <c r="L1213" i="26"/>
  <c r="R1213" i="26" s="1"/>
  <c r="L1215" i="26"/>
  <c r="R1215" i="26" s="1"/>
  <c r="J1216" i="26"/>
  <c r="G1231" i="26"/>
  <c r="L1237" i="26"/>
  <c r="R1237" i="26" s="1"/>
  <c r="L1238" i="26"/>
  <c r="R1238" i="26" s="1"/>
  <c r="L1239" i="26"/>
  <c r="R1239" i="26" s="1"/>
  <c r="I1241" i="26"/>
  <c r="L1242" i="26"/>
  <c r="R1242" i="26" s="1"/>
  <c r="L1243" i="26"/>
  <c r="R1243" i="26" s="1"/>
  <c r="L1244" i="26"/>
  <c r="R1244" i="26" s="1"/>
  <c r="G1248" i="26"/>
  <c r="K1256" i="26"/>
  <c r="G1261" i="26"/>
  <c r="M1272" i="26"/>
  <c r="L1298" i="26"/>
  <c r="R1298" i="26" s="1"/>
  <c r="L1300" i="26"/>
  <c r="R1300" i="26" s="1"/>
  <c r="L1302" i="26"/>
  <c r="R1302" i="26" s="1"/>
  <c r="L1303" i="26"/>
  <c r="R1303" i="26" s="1"/>
  <c r="M1303" i="26"/>
  <c r="H1051" i="26"/>
  <c r="J1061" i="26"/>
  <c r="L1064" i="26"/>
  <c r="R1064" i="26" s="1"/>
  <c r="J1066" i="26"/>
  <c r="L1069" i="26"/>
  <c r="R1069" i="26" s="1"/>
  <c r="F1076" i="26"/>
  <c r="M1077" i="26"/>
  <c r="G1084" i="26"/>
  <c r="I1086" i="26"/>
  <c r="K1086" i="26"/>
  <c r="M1086" i="26" s="1"/>
  <c r="G1089" i="26"/>
  <c r="J1091" i="26"/>
  <c r="K1099" i="26"/>
  <c r="M1099" i="26" s="1"/>
  <c r="L1100" i="26"/>
  <c r="R1100" i="26" s="1"/>
  <c r="L1104" i="26"/>
  <c r="R1104" i="26" s="1"/>
  <c r="L1110" i="26"/>
  <c r="R1110" i="26" s="1"/>
  <c r="F1111" i="26"/>
  <c r="G1113" i="26"/>
  <c r="G1114" i="26"/>
  <c r="K1115" i="26"/>
  <c r="M1115" i="26" s="1"/>
  <c r="I1122" i="26"/>
  <c r="G1122" i="26"/>
  <c r="K1122" i="26"/>
  <c r="M1122" i="26" s="1"/>
  <c r="M1123" i="26"/>
  <c r="K1126" i="26"/>
  <c r="G1128" i="26"/>
  <c r="G1129" i="26"/>
  <c r="L1130" i="26"/>
  <c r="L1125" i="26" s="1"/>
  <c r="L1121" i="26" s="1"/>
  <c r="I1133" i="26"/>
  <c r="M1135" i="26"/>
  <c r="M1137" i="26"/>
  <c r="J1139" i="26"/>
  <c r="J1141" i="26"/>
  <c r="L1143" i="26"/>
  <c r="R1143" i="26" s="1"/>
  <c r="L1146" i="26"/>
  <c r="R1146" i="26" s="1"/>
  <c r="L1150" i="26"/>
  <c r="R1150" i="26" s="1"/>
  <c r="G1161" i="26"/>
  <c r="J1166" i="26"/>
  <c r="G1179" i="26"/>
  <c r="I1205" i="26"/>
  <c r="K1206" i="26"/>
  <c r="M1206" i="26" s="1"/>
  <c r="M1216" i="26"/>
  <c r="K1226" i="26"/>
  <c r="M1226" i="26" s="1"/>
  <c r="G1253" i="26"/>
  <c r="G1255" i="26"/>
  <c r="I1261" i="26"/>
  <c r="M1261" i="26"/>
  <c r="J1266" i="26"/>
  <c r="G1271" i="26"/>
  <c r="G1276" i="26"/>
  <c r="K1286" i="26"/>
  <c r="M1286" i="26" s="1"/>
  <c r="G1300" i="26"/>
  <c r="J1301" i="26"/>
  <c r="L1306" i="26"/>
  <c r="M1307" i="26"/>
  <c r="I1311" i="26"/>
  <c r="I1906" i="26"/>
  <c r="I1918" i="26"/>
  <c r="I1920" i="26"/>
  <c r="M1927" i="26"/>
  <c r="M1934" i="26"/>
  <c r="I1944" i="26"/>
  <c r="I1955" i="26"/>
  <c r="G1956" i="26"/>
  <c r="G1975" i="26"/>
  <c r="K1975" i="26"/>
  <c r="M1975" i="26" s="1"/>
  <c r="M1987" i="26"/>
  <c r="L1987" i="26"/>
  <c r="R1987" i="26" s="1"/>
  <c r="F461" i="26"/>
  <c r="F448" i="26"/>
  <c r="F445" i="26" s="1"/>
  <c r="M2463" i="26"/>
  <c r="L2463" i="26"/>
  <c r="R2463" i="26" s="1"/>
  <c r="L1304" i="26"/>
  <c r="R1304" i="26" s="1"/>
  <c r="L1308" i="26"/>
  <c r="R1308" i="26" s="1"/>
  <c r="G1311" i="26"/>
  <c r="J1311" i="26"/>
  <c r="M1313" i="26"/>
  <c r="J2571" i="26"/>
  <c r="G2573" i="26"/>
  <c r="L2575" i="26"/>
  <c r="R2575" i="26" s="1"/>
  <c r="J2578" i="26"/>
  <c r="F1891" i="26"/>
  <c r="M1892" i="26"/>
  <c r="G1893" i="26"/>
  <c r="J1895" i="26"/>
  <c r="G1896" i="26"/>
  <c r="G1899" i="26"/>
  <c r="K1899" i="26"/>
  <c r="L1899" i="26" s="1"/>
  <c r="G1906" i="26"/>
  <c r="L1893" i="26"/>
  <c r="R1893" i="26" s="1"/>
  <c r="L1909" i="26"/>
  <c r="R1909" i="26" s="1"/>
  <c r="I1917" i="26"/>
  <c r="G1918" i="26"/>
  <c r="L1918" i="26"/>
  <c r="R1918" i="26" s="1"/>
  <c r="G1920" i="26"/>
  <c r="K1920" i="26"/>
  <c r="M1920" i="26" s="1"/>
  <c r="J1921" i="26"/>
  <c r="L1928" i="26"/>
  <c r="R1928" i="26" s="1"/>
  <c r="L1935" i="26"/>
  <c r="R1935" i="26" s="1"/>
  <c r="L1937" i="26"/>
  <c r="R1937" i="26" s="1"/>
  <c r="E1941" i="26"/>
  <c r="J1941" i="26"/>
  <c r="M1943" i="26"/>
  <c r="G1944" i="26"/>
  <c r="L1947" i="26"/>
  <c r="R1947" i="26" s="1"/>
  <c r="G1954" i="26"/>
  <c r="J1954" i="26"/>
  <c r="L1958" i="26"/>
  <c r="L1953" i="26" s="1"/>
  <c r="M1960" i="26"/>
  <c r="I1961" i="26"/>
  <c r="I1964" i="26"/>
  <c r="D1971" i="26"/>
  <c r="I1972" i="26"/>
  <c r="I1973" i="26"/>
  <c r="G1973" i="26"/>
  <c r="K1973" i="26"/>
  <c r="M1973" i="26" s="1"/>
  <c r="J1974" i="26"/>
  <c r="I1979" i="26"/>
  <c r="L1980" i="26"/>
  <c r="R1980" i="26" s="1"/>
  <c r="M2458" i="26"/>
  <c r="L2458" i="26"/>
  <c r="R2458" i="26" s="1"/>
  <c r="F450" i="26"/>
  <c r="M452" i="26"/>
  <c r="L454" i="26"/>
  <c r="R454" i="26" s="1"/>
  <c r="F455" i="26"/>
  <c r="L457" i="26"/>
  <c r="L456" i="26" s="1"/>
  <c r="L455" i="26" s="1"/>
  <c r="I459" i="26"/>
  <c r="M460" i="26"/>
  <c r="H461" i="26"/>
  <c r="J461" i="26" s="1"/>
  <c r="L463" i="26"/>
  <c r="R463" i="26" s="1"/>
  <c r="M465" i="26"/>
  <c r="M468" i="26"/>
  <c r="M474" i="26"/>
  <c r="L475" i="26"/>
  <c r="R475" i="26" s="1"/>
  <c r="K476" i="26"/>
  <c r="M476" i="26" s="1"/>
  <c r="M477" i="26"/>
  <c r="J480" i="26"/>
  <c r="L480" i="26"/>
  <c r="L447" i="26" s="1"/>
  <c r="J482" i="26"/>
  <c r="G484" i="26"/>
  <c r="M485" i="26"/>
  <c r="L486" i="26"/>
  <c r="R486" i="26" s="1"/>
  <c r="J490" i="26"/>
  <c r="L490" i="26"/>
  <c r="L492" i="26"/>
  <c r="R492" i="26" s="1"/>
  <c r="J495" i="26"/>
  <c r="J498" i="26"/>
  <c r="L498" i="26"/>
  <c r="K501" i="26"/>
  <c r="G2429" i="26"/>
  <c r="E2430" i="26"/>
  <c r="I2431" i="26"/>
  <c r="L2431" i="26"/>
  <c r="R2431" i="26" s="1"/>
  <c r="I2432" i="26"/>
  <c r="L2432" i="26"/>
  <c r="R2432" i="26" s="1"/>
  <c r="I2433" i="26"/>
  <c r="L2434" i="26"/>
  <c r="R2434" i="26" s="1"/>
  <c r="I2435" i="26"/>
  <c r="L2436" i="26"/>
  <c r="R2436" i="26" s="1"/>
  <c r="G2438" i="26"/>
  <c r="L2440" i="26"/>
  <c r="R2440" i="26" s="1"/>
  <c r="L2442" i="26"/>
  <c r="R2442" i="26" s="1"/>
  <c r="D2444" i="26"/>
  <c r="H2444" i="26"/>
  <c r="H2446" i="26"/>
  <c r="J2446" i="26" s="1"/>
  <c r="H2448" i="26"/>
  <c r="I2448" i="26" s="1"/>
  <c r="G2449" i="26"/>
  <c r="J2450" i="26"/>
  <c r="G2451" i="26"/>
  <c r="J2452" i="26"/>
  <c r="G2453" i="26"/>
  <c r="M2455" i="26"/>
  <c r="M2457" i="26"/>
  <c r="M2460" i="26"/>
  <c r="M2462" i="26"/>
  <c r="M2465" i="26"/>
  <c r="M2467" i="26"/>
  <c r="M2471" i="26"/>
  <c r="L2476" i="26"/>
  <c r="R2476" i="26" s="1"/>
  <c r="J453" i="26"/>
  <c r="J456" i="26"/>
  <c r="J455" i="26" s="1"/>
  <c r="G480" i="26"/>
  <c r="G490" i="26"/>
  <c r="G498" i="26"/>
  <c r="G2433" i="26"/>
  <c r="G2435" i="26"/>
  <c r="G2448" i="26"/>
  <c r="D2425" i="26"/>
  <c r="J2458" i="26"/>
  <c r="J2463" i="26"/>
  <c r="J2468" i="26"/>
  <c r="F2425" i="26"/>
  <c r="F2428" i="26"/>
  <c r="M2450" i="26"/>
  <c r="K2445" i="26"/>
  <c r="G2446" i="26"/>
  <c r="F2426" i="26"/>
  <c r="G2426" i="26" s="1"/>
  <c r="M2452" i="26"/>
  <c r="K2447" i="26"/>
  <c r="K2426" i="26"/>
  <c r="M2426" i="26" s="1"/>
  <c r="J2435" i="26"/>
  <c r="L2438" i="26"/>
  <c r="R2438" i="26" s="1"/>
  <c r="L2448" i="26"/>
  <c r="R2448" i="26" s="1"/>
  <c r="L2450" i="26"/>
  <c r="R2450" i="26" s="1"/>
  <c r="J2451" i="26"/>
  <c r="L2452" i="26"/>
  <c r="R2452" i="26" s="1"/>
  <c r="I2438" i="26"/>
  <c r="I2444" i="26"/>
  <c r="I2450" i="26"/>
  <c r="I2452" i="26"/>
  <c r="L2470" i="26"/>
  <c r="R2470" i="26" s="1"/>
  <c r="L2472" i="26"/>
  <c r="R2472" i="26" s="1"/>
  <c r="H2428" i="26"/>
  <c r="L2429" i="26"/>
  <c r="R2429" i="26" s="1"/>
  <c r="L2433" i="26"/>
  <c r="R2433" i="26" s="1"/>
  <c r="L2435" i="26"/>
  <c r="R2435" i="26" s="1"/>
  <c r="L2437" i="26"/>
  <c r="R2437" i="26" s="1"/>
  <c r="L2439" i="26"/>
  <c r="R2439" i="26" s="1"/>
  <c r="L2441" i="26"/>
  <c r="R2441" i="26" s="1"/>
  <c r="F2444" i="26"/>
  <c r="H2445" i="26"/>
  <c r="H2447" i="26"/>
  <c r="L2449" i="26"/>
  <c r="R2449" i="26" s="1"/>
  <c r="L2451" i="26"/>
  <c r="R2451" i="26" s="1"/>
  <c r="L2453" i="26"/>
  <c r="R2453" i="26" s="1"/>
  <c r="I2458" i="26"/>
  <c r="I2463" i="26"/>
  <c r="I2468" i="26"/>
  <c r="L2475" i="26"/>
  <c r="R2475" i="26" s="1"/>
  <c r="L2477" i="26"/>
  <c r="R2477" i="26" s="1"/>
  <c r="E2424" i="26"/>
  <c r="K2430" i="26"/>
  <c r="K2444" i="26"/>
  <c r="E2445" i="26"/>
  <c r="K2446" i="26"/>
  <c r="M2446" i="26" s="1"/>
  <c r="E2447" i="26"/>
  <c r="M459" i="26"/>
  <c r="K456" i="26"/>
  <c r="M482" i="26"/>
  <c r="K449" i="26"/>
  <c r="M449" i="26" s="1"/>
  <c r="E464" i="26"/>
  <c r="E467" i="26"/>
  <c r="J473" i="26"/>
  <c r="I481" i="26"/>
  <c r="L482" i="26"/>
  <c r="R482" i="26" s="1"/>
  <c r="J501" i="26"/>
  <c r="M502" i="26"/>
  <c r="I504" i="26"/>
  <c r="M505" i="26"/>
  <c r="K506" i="26"/>
  <c r="M508" i="26"/>
  <c r="J464" i="26"/>
  <c r="J467" i="26"/>
  <c r="J466" i="26" s="1"/>
  <c r="K470" i="26"/>
  <c r="M470" i="26" s="1"/>
  <c r="J481" i="26"/>
  <c r="I482" i="26"/>
  <c r="L509" i="26"/>
  <c r="R509" i="26" s="1"/>
  <c r="J447" i="26"/>
  <c r="D448" i="26"/>
  <c r="D445" i="26" s="1"/>
  <c r="H448" i="26"/>
  <c r="H445" i="26" s="1"/>
  <c r="I456" i="26"/>
  <c r="I455" i="26" s="1"/>
  <c r="G470" i="26"/>
  <c r="L476" i="26"/>
  <c r="E478" i="26"/>
  <c r="I480" i="26"/>
  <c r="G481" i="26"/>
  <c r="L481" i="26"/>
  <c r="R481" i="26" s="1"/>
  <c r="L484" i="26"/>
  <c r="R484" i="26" s="1"/>
  <c r="L487" i="26"/>
  <c r="R487" i="26" s="1"/>
  <c r="I490" i="26"/>
  <c r="L491" i="26"/>
  <c r="R491" i="26" s="1"/>
  <c r="L493" i="26"/>
  <c r="R493" i="26" s="1"/>
  <c r="L496" i="26"/>
  <c r="R496" i="26" s="1"/>
  <c r="I498" i="26"/>
  <c r="L499" i="26"/>
  <c r="R499" i="26" s="1"/>
  <c r="L504" i="26"/>
  <c r="R504" i="26" s="1"/>
  <c r="L507" i="26"/>
  <c r="R507" i="26" s="1"/>
  <c r="G509" i="26"/>
  <c r="M509" i="26"/>
  <c r="L510" i="26"/>
  <c r="R510" i="26" s="1"/>
  <c r="K447" i="26"/>
  <c r="M447" i="26" s="1"/>
  <c r="H450" i="26"/>
  <c r="H455" i="26"/>
  <c r="E473" i="26"/>
  <c r="E501" i="26"/>
  <c r="G504" i="26"/>
  <c r="E1888" i="26"/>
  <c r="H1891" i="26"/>
  <c r="J1892" i="26"/>
  <c r="J1893" i="26"/>
  <c r="M1893" i="26"/>
  <c r="J1911" i="26"/>
  <c r="I1911" i="26"/>
  <c r="F1916" i="26"/>
  <c r="G1917" i="26"/>
  <c r="I1931" i="26"/>
  <c r="I1953" i="26"/>
  <c r="E1966" i="26"/>
  <c r="I1969" i="26"/>
  <c r="G1969" i="26"/>
  <c r="J1896" i="26"/>
  <c r="M1930" i="26"/>
  <c r="L1930" i="26"/>
  <c r="R1930" i="26" s="1"/>
  <c r="M1940" i="26"/>
  <c r="L1940" i="26"/>
  <c r="R1940" i="26" s="1"/>
  <c r="M1944" i="26"/>
  <c r="L1944" i="26"/>
  <c r="E1946" i="26"/>
  <c r="I1949" i="26"/>
  <c r="G1949" i="26"/>
  <c r="E1929" i="26"/>
  <c r="M1979" i="26"/>
  <c r="L1979" i="26"/>
  <c r="R1979" i="26" s="1"/>
  <c r="K1974" i="26"/>
  <c r="M1974" i="26" s="1"/>
  <c r="J1906" i="26"/>
  <c r="D1926" i="26"/>
  <c r="D1919" i="26"/>
  <c r="J1936" i="26"/>
  <c r="E1986" i="26"/>
  <c r="E1984" i="26"/>
  <c r="I1989" i="26"/>
  <c r="L1989" i="26"/>
  <c r="R1989" i="26" s="1"/>
  <c r="G1989" i="26"/>
  <c r="I1895" i="26"/>
  <c r="G1901" i="26"/>
  <c r="K1931" i="26"/>
  <c r="G1931" i="26"/>
  <c r="K1941" i="26"/>
  <c r="M1941" i="26" s="1"/>
  <c r="G1941" i="26"/>
  <c r="M1942" i="26"/>
  <c r="L1942" i="26"/>
  <c r="R1942" i="26" s="1"/>
  <c r="K1949" i="26"/>
  <c r="M1949" i="26" s="1"/>
  <c r="I1952" i="26"/>
  <c r="K1972" i="26"/>
  <c r="M1972" i="26" s="1"/>
  <c r="G1972" i="26"/>
  <c r="E1971" i="26"/>
  <c r="G1974" i="26"/>
  <c r="K1976" i="26"/>
  <c r="M1976" i="26" s="1"/>
  <c r="M1977" i="26"/>
  <c r="L1977" i="26"/>
  <c r="R1977" i="26" s="1"/>
  <c r="J1920" i="26"/>
  <c r="K1924" i="26"/>
  <c r="J1929" i="26"/>
  <c r="E1936" i="26"/>
  <c r="H1951" i="26"/>
  <c r="H1971" i="26"/>
  <c r="K1939" i="26"/>
  <c r="M1939" i="26" s="1"/>
  <c r="K1959" i="26"/>
  <c r="L1959" i="26" s="1"/>
  <c r="L1954" i="26" s="1"/>
  <c r="L1990" i="26"/>
  <c r="R1990" i="26" s="1"/>
  <c r="K1901" i="26"/>
  <c r="M1901" i="26" s="1"/>
  <c r="K1906" i="26"/>
  <c r="K1911" i="26"/>
  <c r="G1939" i="26"/>
  <c r="G1959" i="26"/>
  <c r="L2571" i="26"/>
  <c r="R2571" i="26" s="1"/>
  <c r="I2573" i="26"/>
  <c r="I2578" i="26"/>
  <c r="I2571" i="26"/>
  <c r="J2573" i="26"/>
  <c r="F2568" i="26"/>
  <c r="G2568" i="26" s="1"/>
  <c r="K2573" i="26"/>
  <c r="M2573" i="26" s="1"/>
  <c r="L2574" i="26"/>
  <c r="R2574" i="26" s="1"/>
  <c r="L2577" i="26"/>
  <c r="R2577" i="26" s="1"/>
  <c r="K2578" i="26"/>
  <c r="M2578" i="26" s="1"/>
  <c r="L2579" i="26"/>
  <c r="R2579" i="26" s="1"/>
  <c r="L2582" i="26"/>
  <c r="R2582" i="26" s="1"/>
  <c r="G2571" i="26"/>
  <c r="I1134" i="26"/>
  <c r="I1113" i="26"/>
  <c r="H1111" i="26"/>
  <c r="H1108" i="26"/>
  <c r="H1048" i="26" s="1"/>
  <c r="J1113" i="26"/>
  <c r="I1116" i="26"/>
  <c r="J1151" i="26"/>
  <c r="K1171" i="26"/>
  <c r="M1171" i="26" s="1"/>
  <c r="G1171" i="26"/>
  <c r="M1185" i="26"/>
  <c r="L1185" i="26"/>
  <c r="R1185" i="26" s="1"/>
  <c r="J1191" i="26"/>
  <c r="I1191" i="26"/>
  <c r="H1199" i="26"/>
  <c r="I1204" i="26"/>
  <c r="M1235" i="26"/>
  <c r="L1235" i="26"/>
  <c r="R1235" i="26" s="1"/>
  <c r="J1236" i="26"/>
  <c r="I1236" i="26"/>
  <c r="M1273" i="26"/>
  <c r="L1273" i="26"/>
  <c r="R1273" i="26" s="1"/>
  <c r="K1271" i="26"/>
  <c r="M1271" i="26" s="1"/>
  <c r="K1052" i="26"/>
  <c r="E1053" i="26"/>
  <c r="K1056" i="26"/>
  <c r="G1061" i="26"/>
  <c r="K1061" i="26"/>
  <c r="M1061" i="26" s="1"/>
  <c r="G1066" i="26"/>
  <c r="K1066" i="26"/>
  <c r="M1066" i="26" s="1"/>
  <c r="L1074" i="26"/>
  <c r="R1074" i="26" s="1"/>
  <c r="G1077" i="26"/>
  <c r="L1082" i="26"/>
  <c r="R1082" i="26" s="1"/>
  <c r="K1083" i="26"/>
  <c r="L1083" i="26" s="1"/>
  <c r="L1053" i="26" s="1"/>
  <c r="L1087" i="26"/>
  <c r="R1087" i="26" s="1"/>
  <c r="I1091" i="26"/>
  <c r="E1096" i="26"/>
  <c r="G1101" i="26"/>
  <c r="K1101" i="26"/>
  <c r="M1101" i="26" s="1"/>
  <c r="G1103" i="26"/>
  <c r="L1103" i="26"/>
  <c r="R1103" i="26" s="1"/>
  <c r="G1108" i="26"/>
  <c r="K1113" i="26"/>
  <c r="J1116" i="26"/>
  <c r="L1118" i="26"/>
  <c r="R1118" i="26" s="1"/>
  <c r="L1120" i="26"/>
  <c r="R1120" i="26" s="1"/>
  <c r="F1121" i="26"/>
  <c r="G1121" i="26" s="1"/>
  <c r="G1123" i="26"/>
  <c r="I1126" i="26"/>
  <c r="I1141" i="26"/>
  <c r="M1143" i="26"/>
  <c r="H1146" i="26"/>
  <c r="L1147" i="26"/>
  <c r="R1147" i="26" s="1"/>
  <c r="L1148" i="26"/>
  <c r="R1148" i="26" s="1"/>
  <c r="I1149" i="26"/>
  <c r="K1151" i="26"/>
  <c r="M1151" i="26" s="1"/>
  <c r="L1154" i="26"/>
  <c r="R1154" i="26" s="1"/>
  <c r="L1155" i="26"/>
  <c r="R1155" i="26" s="1"/>
  <c r="M1158" i="26"/>
  <c r="L1160" i="26"/>
  <c r="R1160" i="26" s="1"/>
  <c r="M1164" i="26"/>
  <c r="L1164" i="26"/>
  <c r="R1164" i="26" s="1"/>
  <c r="J1176" i="26"/>
  <c r="I1176" i="26"/>
  <c r="L1178" i="26"/>
  <c r="R1178" i="26" s="1"/>
  <c r="I1198" i="26"/>
  <c r="J1209" i="26"/>
  <c r="F1204" i="26"/>
  <c r="J1204" i="26" s="1"/>
  <c r="G1209" i="26"/>
  <c r="K1205" i="26"/>
  <c r="M1210" i="26"/>
  <c r="L1210" i="26"/>
  <c r="R1210" i="26" s="1"/>
  <c r="I1211" i="26"/>
  <c r="I1269" i="26"/>
  <c r="E1266" i="26"/>
  <c r="L1269" i="26"/>
  <c r="L1254" i="26" s="1"/>
  <c r="G1269" i="26"/>
  <c r="E1254" i="26"/>
  <c r="G1059" i="26"/>
  <c r="E1076" i="26"/>
  <c r="E1081" i="26"/>
  <c r="G1083" i="26"/>
  <c r="F1096" i="26"/>
  <c r="G1116" i="26"/>
  <c r="K1116" i="26"/>
  <c r="M1116" i="26" s="1"/>
  <c r="K1121" i="26"/>
  <c r="M1121" i="26" s="1"/>
  <c r="F1126" i="26"/>
  <c r="G1126" i="26" s="1"/>
  <c r="E1131" i="26"/>
  <c r="G1136" i="26"/>
  <c r="K1136" i="26"/>
  <c r="M1136" i="26" s="1"/>
  <c r="G1156" i="26"/>
  <c r="K1156" i="26"/>
  <c r="M1156" i="26" s="1"/>
  <c r="M1170" i="26"/>
  <c r="K1166" i="26"/>
  <c r="M1166" i="26" s="1"/>
  <c r="L1170" i="26"/>
  <c r="R1170" i="26" s="1"/>
  <c r="K1176" i="26"/>
  <c r="M1184" i="26"/>
  <c r="L1184" i="26"/>
  <c r="R1184" i="26" s="1"/>
  <c r="K1186" i="26"/>
  <c r="M1186" i="26" s="1"/>
  <c r="J1202" i="26"/>
  <c r="H1201" i="26"/>
  <c r="H1197" i="26"/>
  <c r="I1202" i="26"/>
  <c r="F1198" i="26"/>
  <c r="G1198" i="26" s="1"/>
  <c r="G1203" i="26"/>
  <c r="M1214" i="26"/>
  <c r="K1211" i="26"/>
  <c r="M1211" i="26" s="1"/>
  <c r="L1214" i="26"/>
  <c r="R1214" i="26" s="1"/>
  <c r="M1227" i="26"/>
  <c r="L1227" i="26"/>
  <c r="R1227" i="26" s="1"/>
  <c r="M1229" i="26"/>
  <c r="L1229" i="26"/>
  <c r="R1229" i="26" s="1"/>
  <c r="K1224" i="26"/>
  <c r="M1224" i="26" s="1"/>
  <c r="G1252" i="26"/>
  <c r="I1252" i="26"/>
  <c r="E1247" i="26"/>
  <c r="E1056" i="26"/>
  <c r="E1054" i="26"/>
  <c r="I1123" i="26"/>
  <c r="K1161" i="26"/>
  <c r="M1161" i="26" s="1"/>
  <c r="M1165" i="26"/>
  <c r="L1165" i="26"/>
  <c r="R1165" i="26" s="1"/>
  <c r="I1171" i="26"/>
  <c r="G1186" i="26"/>
  <c r="D1201" i="26"/>
  <c r="D1197" i="26"/>
  <c r="K1204" i="26"/>
  <c r="M1209" i="26"/>
  <c r="L1209" i="26"/>
  <c r="R1209" i="26" s="1"/>
  <c r="J1186" i="26"/>
  <c r="M1255" i="26"/>
  <c r="J1281" i="26"/>
  <c r="I1281" i="26"/>
  <c r="M1292" i="26"/>
  <c r="K1291" i="26"/>
  <c r="M1291" i="26" s="1"/>
  <c r="K1252" i="26"/>
  <c r="L1292" i="26"/>
  <c r="R1292" i="26" s="1"/>
  <c r="J1298" i="26"/>
  <c r="I1298" i="26"/>
  <c r="J1300" i="26"/>
  <c r="I1300" i="26"/>
  <c r="I1179" i="26"/>
  <c r="H1181" i="26"/>
  <c r="L1182" i="26"/>
  <c r="R1182" i="26" s="1"/>
  <c r="L1183" i="26"/>
  <c r="R1183" i="26" s="1"/>
  <c r="I1184" i="26"/>
  <c r="L1189" i="26"/>
  <c r="R1189" i="26" s="1"/>
  <c r="L1190" i="26"/>
  <c r="R1190" i="26" s="1"/>
  <c r="L1195" i="26"/>
  <c r="R1195" i="26" s="1"/>
  <c r="L1206" i="26"/>
  <c r="L1207" i="26"/>
  <c r="R1207" i="26" s="1"/>
  <c r="L1208" i="26"/>
  <c r="R1208" i="26" s="1"/>
  <c r="G1211" i="26"/>
  <c r="L1216" i="26"/>
  <c r="R1216" i="26" s="1"/>
  <c r="I1216" i="26"/>
  <c r="L1217" i="26"/>
  <c r="R1217" i="26" s="1"/>
  <c r="L1220" i="26"/>
  <c r="R1220" i="26" s="1"/>
  <c r="I1225" i="26"/>
  <c r="M1228" i="26"/>
  <c r="L1228" i="26"/>
  <c r="L1223" i="26" s="1"/>
  <c r="J1230" i="26"/>
  <c r="I1230" i="26"/>
  <c r="H1226" i="26"/>
  <c r="K1231" i="26"/>
  <c r="M1231" i="26" s="1"/>
  <c r="K1236" i="26"/>
  <c r="M1236" i="26" s="1"/>
  <c r="G1236" i="26"/>
  <c r="L1236" i="26"/>
  <c r="L1241" i="26"/>
  <c r="R1241" i="26" s="1"/>
  <c r="H1246" i="26"/>
  <c r="M1268" i="26"/>
  <c r="L1268" i="26"/>
  <c r="R1268" i="26" s="1"/>
  <c r="M1269" i="26"/>
  <c r="G1291" i="26"/>
  <c r="H1296" i="26"/>
  <c r="F1296" i="26"/>
  <c r="G1297" i="26"/>
  <c r="F1247" i="26"/>
  <c r="K1191" i="26"/>
  <c r="E1197" i="26"/>
  <c r="E1201" i="26"/>
  <c r="K1202" i="26"/>
  <c r="D1221" i="26"/>
  <c r="M1223" i="26"/>
  <c r="K1225" i="26"/>
  <c r="M1225" i="26" s="1"/>
  <c r="M1230" i="26"/>
  <c r="M1240" i="26"/>
  <c r="L1240" i="26"/>
  <c r="R1240" i="26" s="1"/>
  <c r="M1241" i="26"/>
  <c r="J1248" i="26"/>
  <c r="I1248" i="26"/>
  <c r="J1276" i="26"/>
  <c r="L1286" i="26"/>
  <c r="H1291" i="26"/>
  <c r="J1293" i="26"/>
  <c r="I1293" i="26"/>
  <c r="H1253" i="26"/>
  <c r="J1306" i="26"/>
  <c r="I1306" i="26"/>
  <c r="E1250" i="26"/>
  <c r="H1251" i="26"/>
  <c r="J1254" i="26"/>
  <c r="L1271" i="26"/>
  <c r="E1296" i="26"/>
  <c r="K1297" i="26"/>
  <c r="M1297" i="26" s="1"/>
  <c r="K1299" i="26"/>
  <c r="M1299" i="26" s="1"/>
  <c r="K1301" i="26"/>
  <c r="M1301" i="26" s="1"/>
  <c r="K1311" i="26"/>
  <c r="M1311" i="26" s="1"/>
  <c r="F1250" i="26"/>
  <c r="M1276" i="26"/>
  <c r="L1297" i="26"/>
  <c r="L1299" i="26"/>
  <c r="L1315" i="26"/>
  <c r="R1315" i="26" s="1"/>
  <c r="E1364" i="26"/>
  <c r="E1363" i="26"/>
  <c r="K1363" i="26" s="1"/>
  <c r="D1364" i="26"/>
  <c r="D1363" i="26"/>
  <c r="K1369" i="26"/>
  <c r="R1369" i="26" s="1"/>
  <c r="K1368" i="26"/>
  <c r="R1368" i="26" s="1"/>
  <c r="K1367" i="26"/>
  <c r="R1367" i="26" s="1"/>
  <c r="F1366" i="26"/>
  <c r="J1366" i="26" s="1"/>
  <c r="E1366" i="26"/>
  <c r="D1366" i="26"/>
  <c r="K1364" i="26"/>
  <c r="R1056" i="26" l="1"/>
  <c r="R1223" i="26"/>
  <c r="R1944" i="26"/>
  <c r="R1112" i="26"/>
  <c r="R1125" i="26"/>
  <c r="M1363" i="26"/>
  <c r="I1366" i="26"/>
  <c r="I1250" i="26"/>
  <c r="E1196" i="26"/>
  <c r="M1266" i="26"/>
  <c r="I1096" i="26"/>
  <c r="I1053" i="26"/>
  <c r="I1986" i="26"/>
  <c r="G1929" i="26"/>
  <c r="G464" i="26"/>
  <c r="E2428" i="26"/>
  <c r="I1941" i="26"/>
  <c r="G506" i="26"/>
  <c r="I453" i="26"/>
  <c r="G1961" i="26"/>
  <c r="R1961" i="26"/>
  <c r="K1956" i="26"/>
  <c r="M1956" i="26" s="1"/>
  <c r="I1894" i="26"/>
  <c r="K1111" i="26"/>
  <c r="M1111" i="26" s="1"/>
  <c r="G1976" i="26"/>
  <c r="R2638" i="26"/>
  <c r="R498" i="26"/>
  <c r="R490" i="26"/>
  <c r="R476" i="26"/>
  <c r="R457" i="26"/>
  <c r="R1960" i="26"/>
  <c r="R1958" i="26"/>
  <c r="R1957" i="26"/>
  <c r="R1286" i="26"/>
  <c r="R1059" i="26"/>
  <c r="R2639" i="26"/>
  <c r="R1953" i="26"/>
  <c r="R1917" i="26"/>
  <c r="R1306" i="26"/>
  <c r="R1281" i="26"/>
  <c r="R1280" i="26"/>
  <c r="R1228" i="26"/>
  <c r="R1083" i="26"/>
  <c r="R1130" i="26"/>
  <c r="R1127" i="26"/>
  <c r="R1122" i="26"/>
  <c r="K1076" i="26"/>
  <c r="M1076" i="26" s="1"/>
  <c r="M1254" i="26"/>
  <c r="R1254" i="26"/>
  <c r="M1931" i="26"/>
  <c r="G1984" i="26"/>
  <c r="G1946" i="26"/>
  <c r="M1966" i="26"/>
  <c r="R1966" i="26"/>
  <c r="I473" i="26"/>
  <c r="I472" i="26" s="1"/>
  <c r="G467" i="26"/>
  <c r="G466" i="26" s="1"/>
  <c r="K495" i="26"/>
  <c r="M495" i="26" s="1"/>
  <c r="I1921" i="26"/>
  <c r="I1896" i="26"/>
  <c r="G1134" i="26"/>
  <c r="M1080" i="26"/>
  <c r="G1176" i="26"/>
  <c r="E455" i="26"/>
  <c r="R456" i="26"/>
  <c r="I1954" i="26"/>
  <c r="I1109" i="26"/>
  <c r="I1974" i="26"/>
  <c r="K2568" i="26"/>
  <c r="M2568" i="26" s="1"/>
  <c r="R1256" i="26"/>
  <c r="R1899" i="26"/>
  <c r="R1236" i="26"/>
  <c r="R1206" i="26"/>
  <c r="R480" i="26"/>
  <c r="R447" i="26"/>
  <c r="R1959" i="26"/>
  <c r="R1955" i="26"/>
  <c r="R1952" i="26"/>
  <c r="R1299" i="26"/>
  <c r="R1297" i="26"/>
  <c r="R1271" i="26"/>
  <c r="R1269" i="26"/>
  <c r="R1121" i="26"/>
  <c r="L1086" i="26"/>
  <c r="R1086" i="26" s="1"/>
  <c r="K1131" i="26"/>
  <c r="L1951" i="26"/>
  <c r="L1973" i="26"/>
  <c r="L1888" i="26" s="1"/>
  <c r="J1156" i="26"/>
  <c r="E1891" i="26"/>
  <c r="L1894" i="26"/>
  <c r="G1200" i="26"/>
  <c r="L1203" i="26"/>
  <c r="R1203" i="26" s="1"/>
  <c r="D1196" i="26"/>
  <c r="L1224" i="26"/>
  <c r="R1224" i="26" s="1"/>
  <c r="L1222" i="26"/>
  <c r="R1222" i="26" s="1"/>
  <c r="L1211" i="26"/>
  <c r="R1211" i="26" s="1"/>
  <c r="G1131" i="26"/>
  <c r="I1136" i="26"/>
  <c r="I2568" i="26"/>
  <c r="L2568" i="26"/>
  <c r="R2568" i="26" s="1"/>
  <c r="L1974" i="26"/>
  <c r="R1974" i="26" s="1"/>
  <c r="E1951" i="26"/>
  <c r="G478" i="26"/>
  <c r="F1048" i="26"/>
  <c r="J1048" i="26" s="1"/>
  <c r="I1231" i="26"/>
  <c r="E1106" i="26"/>
  <c r="J1919" i="26"/>
  <c r="F1051" i="26"/>
  <c r="J1051" i="26" s="1"/>
  <c r="G1966" i="26"/>
  <c r="L1253" i="26"/>
  <c r="L1248" i="26" s="1"/>
  <c r="R1248" i="26" s="1"/>
  <c r="L1101" i="26"/>
  <c r="R1101" i="26" s="1"/>
  <c r="E1919" i="26"/>
  <c r="G2428" i="26"/>
  <c r="G2430" i="26"/>
  <c r="J1131" i="26"/>
  <c r="J1076" i="26"/>
  <c r="L1252" i="26"/>
  <c r="L1247" i="26" s="1"/>
  <c r="J1161" i="26"/>
  <c r="J1109" i="26"/>
  <c r="G1096" i="26"/>
  <c r="K1054" i="26"/>
  <c r="M1054" i="26" s="1"/>
  <c r="J1134" i="26"/>
  <c r="G1894" i="26"/>
  <c r="I506" i="26"/>
  <c r="L446" i="26"/>
  <c r="R446" i="26" s="1"/>
  <c r="J2448" i="26"/>
  <c r="I1976" i="26"/>
  <c r="M1961" i="26"/>
  <c r="G1921" i="26"/>
  <c r="G1111" i="26"/>
  <c r="L1055" i="26"/>
  <c r="R1055" i="26" s="1"/>
  <c r="J1221" i="26"/>
  <c r="D1246" i="26"/>
  <c r="L1225" i="26"/>
  <c r="L1221" i="26" s="1"/>
  <c r="K1198" i="26"/>
  <c r="E1251" i="26"/>
  <c r="J1054" i="26"/>
  <c r="L1071" i="26"/>
  <c r="R1071" i="26" s="1"/>
  <c r="F1049" i="26"/>
  <c r="I1956" i="26"/>
  <c r="L1975" i="26"/>
  <c r="R1975" i="26" s="1"/>
  <c r="L1956" i="26"/>
  <c r="R1956" i="26" s="1"/>
  <c r="I495" i="26"/>
  <c r="E448" i="26"/>
  <c r="I2430" i="26"/>
  <c r="G495" i="26"/>
  <c r="L495" i="26"/>
  <c r="R495" i="26" s="1"/>
  <c r="K1921" i="26"/>
  <c r="G1086" i="26"/>
  <c r="G456" i="26"/>
  <c r="G455" i="26" s="1"/>
  <c r="D1251" i="26"/>
  <c r="L1066" i="26"/>
  <c r="R1066" i="26" s="1"/>
  <c r="H1200" i="26"/>
  <c r="J1225" i="26"/>
  <c r="J1296" i="26"/>
  <c r="L1151" i="26"/>
  <c r="R1151" i="26" s="1"/>
  <c r="L1061" i="26"/>
  <c r="R1061" i="26" s="1"/>
  <c r="M2430" i="26"/>
  <c r="H2426" i="26"/>
  <c r="I2426" i="26" s="1"/>
  <c r="I2446" i="26"/>
  <c r="H2424" i="26"/>
  <c r="I2424" i="26" s="1"/>
  <c r="J2444" i="26"/>
  <c r="J1916" i="26"/>
  <c r="L1255" i="26"/>
  <c r="L1250" i="26" s="1"/>
  <c r="R1250" i="26" s="1"/>
  <c r="M1134" i="26"/>
  <c r="E1361" i="26"/>
  <c r="L470" i="26"/>
  <c r="R470" i="26" s="1"/>
  <c r="H2443" i="26"/>
  <c r="L2468" i="26"/>
  <c r="R2468" i="26" s="1"/>
  <c r="L1115" i="26"/>
  <c r="R1115" i="26" s="1"/>
  <c r="K1366" i="26"/>
  <c r="R1366" i="26" s="1"/>
  <c r="K453" i="26"/>
  <c r="E450" i="26"/>
  <c r="G453" i="26"/>
  <c r="D1046" i="26"/>
  <c r="D1051" i="26"/>
  <c r="F1106" i="26"/>
  <c r="G1106" i="26" s="1"/>
  <c r="L1202" i="26"/>
  <c r="L1197" i="26" s="1"/>
  <c r="L1135" i="26"/>
  <c r="R1135" i="26" s="1"/>
  <c r="L1133" i="26"/>
  <c r="R1133" i="26" s="1"/>
  <c r="L1972" i="26"/>
  <c r="R1972" i="26" s="1"/>
  <c r="L449" i="26"/>
  <c r="R449" i="26" s="1"/>
  <c r="L2473" i="26"/>
  <c r="R2473" i="26" s="1"/>
  <c r="D2443" i="26"/>
  <c r="D2424" i="26"/>
  <c r="D2423" i="26" s="1"/>
  <c r="L1920" i="26"/>
  <c r="R1920" i="26" s="1"/>
  <c r="L1080" i="26"/>
  <c r="R1080" i="26" s="1"/>
  <c r="L1181" i="26"/>
  <c r="R1181" i="26" s="1"/>
  <c r="L1141" i="26"/>
  <c r="R1141" i="26" s="1"/>
  <c r="L1134" i="26"/>
  <c r="R1134" i="26" s="1"/>
  <c r="L1132" i="26"/>
  <c r="R1132" i="26" s="1"/>
  <c r="E2443" i="26"/>
  <c r="M1899" i="26"/>
  <c r="K1896" i="26"/>
  <c r="K1894" i="26"/>
  <c r="R1894" i="26" s="1"/>
  <c r="K1888" i="26"/>
  <c r="R1888" i="26" s="1"/>
  <c r="M1126" i="26"/>
  <c r="L1126" i="26"/>
  <c r="R1126" i="26" s="1"/>
  <c r="L1226" i="26"/>
  <c r="R1226" i="26" s="1"/>
  <c r="L1099" i="26"/>
  <c r="L1054" i="26" s="1"/>
  <c r="M1109" i="26"/>
  <c r="L1109" i="26"/>
  <c r="R1109" i="26" s="1"/>
  <c r="L1091" i="26"/>
  <c r="R1091" i="26" s="1"/>
  <c r="M2444" i="26"/>
  <c r="K2443" i="26"/>
  <c r="I2445" i="26"/>
  <c r="J2445" i="26"/>
  <c r="H2425" i="26"/>
  <c r="L2426" i="26"/>
  <c r="R2426" i="26" s="1"/>
  <c r="L2447" i="26"/>
  <c r="R2447" i="26" s="1"/>
  <c r="G2447" i="26"/>
  <c r="E2427" i="26"/>
  <c r="G2444" i="26"/>
  <c r="F2443" i="26"/>
  <c r="G2443" i="26" s="1"/>
  <c r="F2424" i="26"/>
  <c r="I2428" i="26"/>
  <c r="J2428" i="26"/>
  <c r="M2445" i="26"/>
  <c r="K2424" i="26"/>
  <c r="I2443" i="26"/>
  <c r="J2426" i="26"/>
  <c r="L2446" i="26"/>
  <c r="R2446" i="26" s="1"/>
  <c r="L2430" i="26"/>
  <c r="R2430" i="26" s="1"/>
  <c r="L2445" i="26"/>
  <c r="R2445" i="26" s="1"/>
  <c r="G2445" i="26"/>
  <c r="E2425" i="26"/>
  <c r="I2447" i="26"/>
  <c r="J2447" i="26"/>
  <c r="H2427" i="26"/>
  <c r="L2444" i="26"/>
  <c r="R2444" i="26" s="1"/>
  <c r="M2447" i="26"/>
  <c r="G2425" i="26"/>
  <c r="J445" i="26"/>
  <c r="J450" i="26"/>
  <c r="I450" i="26"/>
  <c r="I478" i="26"/>
  <c r="E445" i="26"/>
  <c r="L501" i="26"/>
  <c r="R501" i="26" s="1"/>
  <c r="G501" i="26"/>
  <c r="E500" i="26"/>
  <c r="M478" i="26"/>
  <c r="M501" i="26"/>
  <c r="E472" i="26"/>
  <c r="K473" i="26"/>
  <c r="L473" i="26" s="1"/>
  <c r="L472" i="26" s="1"/>
  <c r="G473" i="26"/>
  <c r="G472" i="26" s="1"/>
  <c r="M506" i="26"/>
  <c r="L506" i="26"/>
  <c r="R506" i="26" s="1"/>
  <c r="K467" i="26"/>
  <c r="E466" i="26"/>
  <c r="I467" i="26"/>
  <c r="I466" i="26" s="1"/>
  <c r="I501" i="26"/>
  <c r="I448" i="26"/>
  <c r="J448" i="26"/>
  <c r="K464" i="26"/>
  <c r="L464" i="26" s="1"/>
  <c r="E461" i="26"/>
  <c r="I464" i="26"/>
  <c r="M456" i="26"/>
  <c r="M455" i="26" s="1"/>
  <c r="K455" i="26"/>
  <c r="M1906" i="26"/>
  <c r="L1906" i="26"/>
  <c r="R1906" i="26" s="1"/>
  <c r="J1971" i="26"/>
  <c r="I1971" i="26"/>
  <c r="M1924" i="26"/>
  <c r="L1924" i="26"/>
  <c r="R1924" i="26" s="1"/>
  <c r="K1984" i="26"/>
  <c r="M1984" i="26" s="1"/>
  <c r="L1949" i="26"/>
  <c r="R1949" i="26" s="1"/>
  <c r="J1951" i="26"/>
  <c r="I1951" i="26"/>
  <c r="K1971" i="26"/>
  <c r="M1971" i="26" s="1"/>
  <c r="G1971" i="26"/>
  <c r="K1986" i="26"/>
  <c r="M1986" i="26" s="1"/>
  <c r="D1916" i="26"/>
  <c r="D1889" i="26"/>
  <c r="K1919" i="26"/>
  <c r="L1919" i="26" s="1"/>
  <c r="E1916" i="26"/>
  <c r="E1889" i="26"/>
  <c r="K1936" i="26"/>
  <c r="M1936" i="26" s="1"/>
  <c r="L1976" i="26"/>
  <c r="R1976" i="26" s="1"/>
  <c r="L1931" i="26"/>
  <c r="R1931" i="26" s="1"/>
  <c r="L1939" i="26"/>
  <c r="R1939" i="26" s="1"/>
  <c r="G1986" i="26"/>
  <c r="E1926" i="26"/>
  <c r="K1929" i="26"/>
  <c r="M1929" i="26" s="1"/>
  <c r="I1929" i="26"/>
  <c r="K1946" i="26"/>
  <c r="M1946" i="26" s="1"/>
  <c r="I1946" i="26"/>
  <c r="L1891" i="26"/>
  <c r="M1911" i="26"/>
  <c r="L1911" i="26"/>
  <c r="R1911" i="26" s="1"/>
  <c r="K1954" i="26"/>
  <c r="R1954" i="26" s="1"/>
  <c r="M1959" i="26"/>
  <c r="L1941" i="26"/>
  <c r="R1941" i="26" s="1"/>
  <c r="I1936" i="26"/>
  <c r="G1936" i="26"/>
  <c r="I1919" i="26"/>
  <c r="I1966" i="26"/>
  <c r="G1916" i="26"/>
  <c r="J1891" i="26"/>
  <c r="I1891" i="26"/>
  <c r="L1901" i="26"/>
  <c r="R1901" i="26" s="1"/>
  <c r="J2568" i="26"/>
  <c r="L2578" i="26"/>
  <c r="L2576" i="26" s="1"/>
  <c r="R2576" i="26" s="1"/>
  <c r="L2573" i="26"/>
  <c r="R2573" i="26" s="1"/>
  <c r="L1131" i="26"/>
  <c r="K1296" i="26"/>
  <c r="M1296" i="26" s="1"/>
  <c r="G1296" i="26"/>
  <c r="I1181" i="26"/>
  <c r="J1181" i="26"/>
  <c r="K1247" i="26"/>
  <c r="R1247" i="26" s="1"/>
  <c r="K1251" i="26"/>
  <c r="M1251" i="26" s="1"/>
  <c r="M1252" i="26"/>
  <c r="M1204" i="26"/>
  <c r="K1199" i="26"/>
  <c r="M1199" i="26" s="1"/>
  <c r="I1201" i="26"/>
  <c r="G1254" i="26"/>
  <c r="I1254" i="26"/>
  <c r="E1249" i="26"/>
  <c r="L1166" i="26"/>
  <c r="R1166" i="26" s="1"/>
  <c r="M1113" i="26"/>
  <c r="K1108" i="26"/>
  <c r="M1052" i="26"/>
  <c r="I1111" i="26"/>
  <c r="J1111" i="26"/>
  <c r="J1126" i="26"/>
  <c r="M1131" i="26"/>
  <c r="I1296" i="26"/>
  <c r="I1221" i="26"/>
  <c r="I1054" i="26"/>
  <c r="E1049" i="26"/>
  <c r="G1081" i="26"/>
  <c r="I1081" i="26"/>
  <c r="K1081" i="26"/>
  <c r="M1081" i="26" s="1"/>
  <c r="K1200" i="26"/>
  <c r="M1200" i="26" s="1"/>
  <c r="M1205" i="26"/>
  <c r="K1096" i="26"/>
  <c r="M1096" i="26" s="1"/>
  <c r="M1083" i="26"/>
  <c r="K1053" i="26"/>
  <c r="R1053" i="26" s="1"/>
  <c r="G1054" i="26"/>
  <c r="F1046" i="26"/>
  <c r="I1199" i="26"/>
  <c r="F1201" i="26"/>
  <c r="G1201" i="26" s="1"/>
  <c r="J1121" i="26"/>
  <c r="L1113" i="26"/>
  <c r="R1113" i="26" s="1"/>
  <c r="I1076" i="26"/>
  <c r="M1202" i="26"/>
  <c r="K1201" i="26"/>
  <c r="M1201" i="26" s="1"/>
  <c r="K1197" i="26"/>
  <c r="R1197" i="26" s="1"/>
  <c r="J1291" i="26"/>
  <c r="I1291" i="26"/>
  <c r="G1247" i="26"/>
  <c r="F1246" i="26"/>
  <c r="J1246" i="26" s="1"/>
  <c r="L1231" i="26"/>
  <c r="R1231" i="26" s="1"/>
  <c r="L1311" i="26"/>
  <c r="R1311" i="26" s="1"/>
  <c r="K1249" i="26"/>
  <c r="L1204" i="26"/>
  <c r="L1199" i="26" s="1"/>
  <c r="G1056" i="26"/>
  <c r="I1056" i="26"/>
  <c r="M1176" i="26"/>
  <c r="L1176" i="26"/>
  <c r="R1176" i="26" s="1"/>
  <c r="E1051" i="26"/>
  <c r="L1249" i="26"/>
  <c r="J1198" i="26"/>
  <c r="L1052" i="26"/>
  <c r="R1052" i="26" s="1"/>
  <c r="L1077" i="26"/>
  <c r="R1077" i="26" s="1"/>
  <c r="M1056" i="26"/>
  <c r="H1046" i="26"/>
  <c r="K1221" i="26"/>
  <c r="L1111" i="26"/>
  <c r="R1111" i="26" s="1"/>
  <c r="L1136" i="26"/>
  <c r="R1136" i="26" s="1"/>
  <c r="M1191" i="26"/>
  <c r="L1191" i="26"/>
  <c r="R1191" i="26" s="1"/>
  <c r="L1301" i="26"/>
  <c r="R1301" i="26" s="1"/>
  <c r="J1250" i="26"/>
  <c r="G1250" i="26"/>
  <c r="J1251" i="26"/>
  <c r="J1253" i="26"/>
  <c r="I1253" i="26"/>
  <c r="L1291" i="26"/>
  <c r="R1291" i="26" s="1"/>
  <c r="I1226" i="26"/>
  <c r="J1226" i="26"/>
  <c r="L1198" i="26"/>
  <c r="L1251" i="26"/>
  <c r="M1250" i="26"/>
  <c r="L1161" i="26"/>
  <c r="R1161" i="26" s="1"/>
  <c r="E1246" i="26"/>
  <c r="I1247" i="26"/>
  <c r="I1197" i="26"/>
  <c r="H1196" i="26"/>
  <c r="J1197" i="26"/>
  <c r="L1186" i="26"/>
  <c r="R1186" i="26" s="1"/>
  <c r="I1266" i="26"/>
  <c r="L1266" i="26"/>
  <c r="R1266" i="26" s="1"/>
  <c r="G1266" i="26"/>
  <c r="L1205" i="26"/>
  <c r="R1205" i="26" s="1"/>
  <c r="G1204" i="26"/>
  <c r="F1199" i="26"/>
  <c r="G1199" i="26" s="1"/>
  <c r="G1197" i="26"/>
  <c r="J1146" i="26"/>
  <c r="I1146" i="26"/>
  <c r="G1053" i="26"/>
  <c r="E1048" i="26"/>
  <c r="L1171" i="26"/>
  <c r="R1171" i="26" s="1"/>
  <c r="L1156" i="26"/>
  <c r="R1156" i="26" s="1"/>
  <c r="G1076" i="26"/>
  <c r="I1131" i="26"/>
  <c r="I1108" i="26"/>
  <c r="H1106" i="26"/>
  <c r="J1108" i="26"/>
  <c r="L1116" i="26"/>
  <c r="R1116" i="26" s="1"/>
  <c r="J1049" i="26"/>
  <c r="J1096" i="26"/>
  <c r="D1361" i="26"/>
  <c r="G1366" i="26"/>
  <c r="M1366" i="26"/>
  <c r="M1364" i="26"/>
  <c r="K1361" i="26"/>
  <c r="R1131" i="26" l="1"/>
  <c r="G445" i="26"/>
  <c r="R1361" i="26"/>
  <c r="G448" i="26"/>
  <c r="G1251" i="26"/>
  <c r="R1251" i="26"/>
  <c r="G1891" i="26"/>
  <c r="R1253" i="26"/>
  <c r="R473" i="26"/>
  <c r="R1076" i="26"/>
  <c r="R1054" i="26"/>
  <c r="R2578" i="26"/>
  <c r="K2428" i="26"/>
  <c r="R464" i="26"/>
  <c r="R1252" i="26"/>
  <c r="R1204" i="26"/>
  <c r="I1246" i="26"/>
  <c r="M1221" i="26"/>
  <c r="R1221" i="26"/>
  <c r="I1049" i="26"/>
  <c r="R1249" i="26"/>
  <c r="K450" i="26"/>
  <c r="M1198" i="26"/>
  <c r="R1198" i="26"/>
  <c r="G1919" i="26"/>
  <c r="R1919" i="26"/>
  <c r="G1951" i="26"/>
  <c r="R1199" i="26"/>
  <c r="R455" i="26"/>
  <c r="R1225" i="26"/>
  <c r="R1255" i="26"/>
  <c r="R1099" i="26"/>
  <c r="R1973" i="26"/>
  <c r="R1202" i="26"/>
  <c r="I1251" i="26"/>
  <c r="K1049" i="26"/>
  <c r="M1361" i="26"/>
  <c r="L1200" i="26"/>
  <c r="R1200" i="26" s="1"/>
  <c r="L1051" i="26"/>
  <c r="E2423" i="26"/>
  <c r="L1246" i="26"/>
  <c r="J1046" i="26"/>
  <c r="M1249" i="26"/>
  <c r="M2443" i="26"/>
  <c r="M1921" i="26"/>
  <c r="L1921" i="26"/>
  <c r="R1921" i="26" s="1"/>
  <c r="J2424" i="26"/>
  <c r="J1199" i="26"/>
  <c r="J1200" i="26"/>
  <c r="I1200" i="26"/>
  <c r="J1201" i="26"/>
  <c r="L1946" i="26"/>
  <c r="R1946" i="26" s="1"/>
  <c r="L1971" i="26"/>
  <c r="R1971" i="26" s="1"/>
  <c r="G450" i="26"/>
  <c r="L453" i="26"/>
  <c r="L448" i="26" s="1"/>
  <c r="L445" i="26" s="1"/>
  <c r="M453" i="26"/>
  <c r="L1929" i="26"/>
  <c r="R1929" i="26" s="1"/>
  <c r="L1049" i="26"/>
  <c r="M1896" i="26"/>
  <c r="L1896" i="26"/>
  <c r="R1896" i="26" s="1"/>
  <c r="G1049" i="26"/>
  <c r="L1096" i="26"/>
  <c r="R1096" i="26" s="1"/>
  <c r="L1296" i="26"/>
  <c r="R1296" i="26" s="1"/>
  <c r="L1986" i="26"/>
  <c r="R1986" i="26" s="1"/>
  <c r="R478" i="26"/>
  <c r="K1891" i="26"/>
  <c r="M1891" i="26" s="1"/>
  <c r="M1894" i="26"/>
  <c r="J2427" i="26"/>
  <c r="I2427" i="26"/>
  <c r="F2423" i="26"/>
  <c r="G2423" i="26" s="1"/>
  <c r="G2424" i="26"/>
  <c r="M2424" i="26"/>
  <c r="L2443" i="26"/>
  <c r="R2443" i="26" s="1"/>
  <c r="K2425" i="26"/>
  <c r="M2425" i="26" s="1"/>
  <c r="J2443" i="26"/>
  <c r="L2424" i="26"/>
  <c r="R2424" i="26" s="1"/>
  <c r="K2427" i="26"/>
  <c r="M2427" i="26" s="1"/>
  <c r="G2427" i="26"/>
  <c r="J2425" i="26"/>
  <c r="I2425" i="26"/>
  <c r="H2423" i="26"/>
  <c r="K461" i="26"/>
  <c r="M461" i="26" s="1"/>
  <c r="I461" i="26"/>
  <c r="G461" i="26"/>
  <c r="M467" i="26"/>
  <c r="M466" i="26" s="1"/>
  <c r="K466" i="26"/>
  <c r="K500" i="26"/>
  <c r="M500" i="26" s="1"/>
  <c r="I500" i="26"/>
  <c r="G500" i="26"/>
  <c r="K448" i="26"/>
  <c r="R448" i="26" s="1"/>
  <c r="M464" i="26"/>
  <c r="L467" i="26"/>
  <c r="L466" i="26" s="1"/>
  <c r="I445" i="26"/>
  <c r="M473" i="26"/>
  <c r="M472" i="26" s="1"/>
  <c r="K472" i="26"/>
  <c r="R472" i="26" s="1"/>
  <c r="K1926" i="26"/>
  <c r="M1926" i="26" s="1"/>
  <c r="I1926" i="26"/>
  <c r="G1926" i="26"/>
  <c r="G1889" i="26"/>
  <c r="M1954" i="26"/>
  <c r="K1951" i="26"/>
  <c r="M1951" i="26" s="1"/>
  <c r="K1916" i="26"/>
  <c r="M1916" i="26" s="1"/>
  <c r="I1916" i="26"/>
  <c r="L1984" i="26"/>
  <c r="L1889" i="26" s="1"/>
  <c r="L1936" i="26"/>
  <c r="R1936" i="26" s="1"/>
  <c r="M1919" i="26"/>
  <c r="K1889" i="26"/>
  <c r="M1889" i="26" s="1"/>
  <c r="E1046" i="26"/>
  <c r="G1046" i="26" s="1"/>
  <c r="G1048" i="26"/>
  <c r="M1049" i="26"/>
  <c r="I1051" i="26"/>
  <c r="G1051" i="26"/>
  <c r="L1081" i="26"/>
  <c r="R1081" i="26" s="1"/>
  <c r="F1196" i="26"/>
  <c r="G1196" i="26" s="1"/>
  <c r="I1106" i="26"/>
  <c r="J1106" i="26"/>
  <c r="I1196" i="26"/>
  <c r="I1048" i="26"/>
  <c r="G1246" i="26"/>
  <c r="M1197" i="26"/>
  <c r="K1196" i="26"/>
  <c r="M1196" i="26" s="1"/>
  <c r="K1048" i="26"/>
  <c r="M1053" i="26"/>
  <c r="K1051" i="26"/>
  <c r="M1051" i="26" s="1"/>
  <c r="M1108" i="26"/>
  <c r="K1106" i="26"/>
  <c r="L1108" i="26"/>
  <c r="L1048" i="26" s="1"/>
  <c r="L1046" i="26" s="1"/>
  <c r="I1249" i="26"/>
  <c r="G1249" i="26"/>
  <c r="L1196" i="26"/>
  <c r="K1246" i="26"/>
  <c r="M1246" i="26" s="1"/>
  <c r="M1247" i="26"/>
  <c r="L1201" i="26"/>
  <c r="R1201" i="26" s="1"/>
  <c r="I1714" i="26"/>
  <c r="G1714" i="26"/>
  <c r="I1711" i="26"/>
  <c r="G1711" i="26"/>
  <c r="I1709" i="26"/>
  <c r="G1709" i="26"/>
  <c r="I1706" i="26"/>
  <c r="G1706" i="26"/>
  <c r="I1704" i="26"/>
  <c r="G1704" i="26"/>
  <c r="I1701" i="26"/>
  <c r="G1701" i="26"/>
  <c r="K1700" i="26"/>
  <c r="H1699" i="26"/>
  <c r="D1699" i="26"/>
  <c r="E1699" i="26" s="1"/>
  <c r="K1698" i="26"/>
  <c r="K1697" i="26"/>
  <c r="H1696" i="26"/>
  <c r="J1696" i="26" s="1"/>
  <c r="D1696" i="26"/>
  <c r="K1695" i="26"/>
  <c r="K1694" i="26"/>
  <c r="R1694" i="26" s="1"/>
  <c r="K1693" i="26"/>
  <c r="K1692" i="26"/>
  <c r="H1691" i="26"/>
  <c r="F1691" i="26"/>
  <c r="K1691" i="26" s="1"/>
  <c r="E1691" i="26"/>
  <c r="D1691" i="26"/>
  <c r="K1690" i="26"/>
  <c r="H1689" i="26"/>
  <c r="J1689" i="26" s="1"/>
  <c r="E1689" i="26"/>
  <c r="K1688" i="26"/>
  <c r="K1687" i="26"/>
  <c r="H1686" i="26"/>
  <c r="F1686" i="26"/>
  <c r="D1686" i="26"/>
  <c r="K1685" i="26"/>
  <c r="K1684" i="26"/>
  <c r="H1684" i="26"/>
  <c r="J1684" i="26" s="1"/>
  <c r="E1684" i="26"/>
  <c r="K1683" i="26"/>
  <c r="K1682" i="26"/>
  <c r="H1681" i="26"/>
  <c r="J1681" i="26" s="1"/>
  <c r="E1681" i="26"/>
  <c r="D1681" i="26"/>
  <c r="K1680" i="26"/>
  <c r="E1679" i="26"/>
  <c r="K1678" i="26"/>
  <c r="K1677" i="26"/>
  <c r="H1676" i="26"/>
  <c r="F1676" i="26"/>
  <c r="D1676" i="26"/>
  <c r="H1675" i="26"/>
  <c r="F1675" i="26"/>
  <c r="K1675" i="26" s="1"/>
  <c r="E1675" i="26"/>
  <c r="D1675" i="26"/>
  <c r="F1674" i="26"/>
  <c r="H1673" i="26"/>
  <c r="F1673" i="26"/>
  <c r="E1673" i="26"/>
  <c r="D1673" i="26"/>
  <c r="H1672" i="26"/>
  <c r="F1672" i="26"/>
  <c r="E1672" i="26"/>
  <c r="D1672" i="26"/>
  <c r="I1669" i="26"/>
  <c r="G1669" i="26"/>
  <c r="I1668" i="26"/>
  <c r="G1668" i="26"/>
  <c r="I1666" i="26"/>
  <c r="G1666" i="26"/>
  <c r="I1664" i="26"/>
  <c r="G1664" i="26"/>
  <c r="I1661" i="26"/>
  <c r="G1661" i="26"/>
  <c r="I1659" i="26"/>
  <c r="G1659" i="26"/>
  <c r="I1656" i="26"/>
  <c r="G1656" i="26"/>
  <c r="I1654" i="26"/>
  <c r="G1654" i="26"/>
  <c r="I1651" i="26"/>
  <c r="G1651" i="26"/>
  <c r="I1649" i="26"/>
  <c r="G1649" i="26"/>
  <c r="O1646" i="26"/>
  <c r="I1646" i="26"/>
  <c r="G1646" i="26"/>
  <c r="I1644" i="26"/>
  <c r="G1644" i="26"/>
  <c r="I1643" i="26"/>
  <c r="G1643" i="26"/>
  <c r="I1641" i="26"/>
  <c r="G1641" i="26"/>
  <c r="I1639" i="26"/>
  <c r="G1639" i="26"/>
  <c r="I1638" i="26"/>
  <c r="G1638" i="26"/>
  <c r="I1636" i="26"/>
  <c r="G1636" i="26"/>
  <c r="R1048" i="26" l="1"/>
  <c r="R466" i="26"/>
  <c r="R1049" i="26"/>
  <c r="K1672" i="26"/>
  <c r="R1672" i="26"/>
  <c r="K1673" i="26"/>
  <c r="R1673" i="26"/>
  <c r="L1678" i="26"/>
  <c r="R1678" i="26"/>
  <c r="L1680" i="26"/>
  <c r="R1680" i="26"/>
  <c r="L1682" i="26"/>
  <c r="R1682" i="26" s="1"/>
  <c r="G1684" i="26"/>
  <c r="L1688" i="26"/>
  <c r="R1688" i="26" s="1"/>
  <c r="L1692" i="26"/>
  <c r="R1692" i="26" s="1"/>
  <c r="L1697" i="26"/>
  <c r="R1697" i="26" s="1"/>
  <c r="L1700" i="26"/>
  <c r="R1700" i="26" s="1"/>
  <c r="R1246" i="26"/>
  <c r="R1196" i="26"/>
  <c r="R1984" i="26"/>
  <c r="R1891" i="26"/>
  <c r="R1889" i="26"/>
  <c r="R1051" i="26"/>
  <c r="R453" i="26"/>
  <c r="R467" i="26"/>
  <c r="L1677" i="26"/>
  <c r="R1677" i="26" s="1"/>
  <c r="M1679" i="26"/>
  <c r="L1683" i="26"/>
  <c r="R1683" i="26"/>
  <c r="L1685" i="26"/>
  <c r="R1685" i="26"/>
  <c r="L1687" i="26"/>
  <c r="R1687" i="26"/>
  <c r="M1689" i="26"/>
  <c r="L1690" i="26"/>
  <c r="R1690" i="26" s="1"/>
  <c r="L1693" i="26"/>
  <c r="R1693" i="26" s="1"/>
  <c r="L1695" i="26"/>
  <c r="R1695" i="26" s="1"/>
  <c r="L1698" i="26"/>
  <c r="R1698" i="26" s="1"/>
  <c r="I1046" i="26"/>
  <c r="R1951" i="26"/>
  <c r="M450" i="26"/>
  <c r="L450" i="26"/>
  <c r="R450" i="26" s="1"/>
  <c r="M2428" i="26"/>
  <c r="L2428" i="26"/>
  <c r="R2428" i="26" s="1"/>
  <c r="R1108" i="26"/>
  <c r="D1674" i="26"/>
  <c r="H1674" i="26"/>
  <c r="D1671" i="26"/>
  <c r="H1671" i="26"/>
  <c r="J1196" i="26"/>
  <c r="F1671" i="26"/>
  <c r="I1681" i="26"/>
  <c r="L2425" i="26"/>
  <c r="R2425" i="26" s="1"/>
  <c r="E1686" i="26"/>
  <c r="L1916" i="26"/>
  <c r="R1916" i="26" s="1"/>
  <c r="G1681" i="26"/>
  <c r="K2423" i="26"/>
  <c r="M2423" i="26" s="1"/>
  <c r="L2427" i="26"/>
  <c r="R2427" i="26" s="1"/>
  <c r="J2423" i="26"/>
  <c r="I2423" i="26"/>
  <c r="L2423" i="26"/>
  <c r="M448" i="26"/>
  <c r="K445" i="26"/>
  <c r="L500" i="26"/>
  <c r="R500" i="26" s="1"/>
  <c r="L461" i="26"/>
  <c r="R461" i="26" s="1"/>
  <c r="L1926" i="26"/>
  <c r="R1926" i="26" s="1"/>
  <c r="M1106" i="26"/>
  <c r="L1106" i="26"/>
  <c r="R1106" i="26" s="1"/>
  <c r="M1048" i="26"/>
  <c r="K1046" i="26"/>
  <c r="M1046" i="26" s="1"/>
  <c r="J1674" i="26"/>
  <c r="L1675" i="26"/>
  <c r="R1675" i="26" s="1"/>
  <c r="E1676" i="26"/>
  <c r="G1679" i="26"/>
  <c r="K1681" i="26"/>
  <c r="M1681" i="26" s="1"/>
  <c r="I1684" i="26"/>
  <c r="L1689" i="26"/>
  <c r="R1689" i="26" s="1"/>
  <c r="L1679" i="26"/>
  <c r="L1676" i="26" s="1"/>
  <c r="M1684" i="26"/>
  <c r="J1686" i="26"/>
  <c r="G1689" i="26"/>
  <c r="I1689" i="26"/>
  <c r="I1699" i="26"/>
  <c r="L1691" i="26"/>
  <c r="R1691" i="26" s="1"/>
  <c r="K1699" i="26"/>
  <c r="K1696" i="26" s="1"/>
  <c r="G1699" i="26"/>
  <c r="E1696" i="26"/>
  <c r="E1674" i="26"/>
  <c r="J1671" i="26"/>
  <c r="I1679" i="26"/>
  <c r="L1684" i="26"/>
  <c r="L1681" i="26" s="1"/>
  <c r="J1699" i="26"/>
  <c r="G1676" i="26"/>
  <c r="M1676" i="26" l="1"/>
  <c r="R1676" i="26"/>
  <c r="M445" i="26"/>
  <c r="R445" i="26"/>
  <c r="R1046" i="26"/>
  <c r="R1684" i="26"/>
  <c r="R1681" i="26"/>
  <c r="G1696" i="26"/>
  <c r="K1686" i="26"/>
  <c r="R2423" i="26"/>
  <c r="R1679" i="26"/>
  <c r="G1686" i="26"/>
  <c r="I1686" i="26"/>
  <c r="I1676" i="26"/>
  <c r="M1696" i="26"/>
  <c r="I1696" i="26"/>
  <c r="M1699" i="26"/>
  <c r="L1699" i="26"/>
  <c r="L1696" i="26" s="1"/>
  <c r="K1674" i="26"/>
  <c r="I1674" i="26"/>
  <c r="E1671" i="26"/>
  <c r="G1674" i="26"/>
  <c r="R1696" i="26" l="1"/>
  <c r="R1699" i="26"/>
  <c r="L1686" i="26"/>
  <c r="L1674" i="26" s="1"/>
  <c r="M1686" i="26"/>
  <c r="G1671" i="26"/>
  <c r="I1671" i="26"/>
  <c r="M1674" i="26"/>
  <c r="K1671" i="26"/>
  <c r="M1671" i="26" s="1"/>
  <c r="L1671" i="26" l="1"/>
  <c r="R1671" i="26" s="1"/>
  <c r="R1674" i="26"/>
  <c r="R1686" i="26"/>
  <c r="H2268" i="26"/>
  <c r="F2268" i="26"/>
  <c r="F1849" i="26" l="1"/>
  <c r="F1848" i="26"/>
  <c r="G1848" i="26" s="1"/>
  <c r="H1803" i="26"/>
  <c r="H1804" i="26"/>
  <c r="J1849" i="26"/>
  <c r="J1848" i="26"/>
  <c r="I1849" i="26"/>
  <c r="I1848" i="26"/>
  <c r="H1846" i="26"/>
  <c r="F1814" i="26"/>
  <c r="F1813" i="26"/>
  <c r="K1878" i="26"/>
  <c r="R1878" i="26" s="1"/>
  <c r="J1878" i="26"/>
  <c r="I1878" i="26"/>
  <c r="G1878" i="26"/>
  <c r="K1876" i="26"/>
  <c r="H1876" i="26"/>
  <c r="F1876" i="26"/>
  <c r="K1868" i="26"/>
  <c r="R1868" i="26" s="1"/>
  <c r="J1868" i="26"/>
  <c r="I1868" i="26"/>
  <c r="G1868" i="26"/>
  <c r="K1866" i="26"/>
  <c r="H1866" i="26"/>
  <c r="F1866" i="26"/>
  <c r="K1863" i="26"/>
  <c r="R1863" i="26" s="1"/>
  <c r="J1863" i="26"/>
  <c r="I1863" i="26"/>
  <c r="G1863" i="26"/>
  <c r="K1861" i="26"/>
  <c r="H1861" i="26"/>
  <c r="F1861" i="26"/>
  <c r="J1858" i="26"/>
  <c r="I1858" i="26"/>
  <c r="H1856" i="26"/>
  <c r="G1858" i="26"/>
  <c r="F1856" i="26"/>
  <c r="H1851" i="26"/>
  <c r="J1854" i="26"/>
  <c r="I1854" i="26"/>
  <c r="G1854" i="26"/>
  <c r="F1851" i="26"/>
  <c r="J1843" i="26"/>
  <c r="I1843" i="26"/>
  <c r="H1841" i="26"/>
  <c r="G1843" i="26"/>
  <c r="F1841" i="26"/>
  <c r="J1833" i="26"/>
  <c r="I1833" i="26"/>
  <c r="H1831" i="26"/>
  <c r="G1833" i="26"/>
  <c r="F1831" i="26"/>
  <c r="J1828" i="26"/>
  <c r="I1828" i="26"/>
  <c r="H1826" i="26"/>
  <c r="G1828" i="26"/>
  <c r="F1826" i="26"/>
  <c r="F1804" i="26" l="1"/>
  <c r="F1803" i="26"/>
  <c r="F1846" i="26"/>
  <c r="I1846" i="26" s="1"/>
  <c r="J1831" i="26"/>
  <c r="J1846" i="26"/>
  <c r="J1826" i="26"/>
  <c r="J1841" i="26"/>
  <c r="J1856" i="26"/>
  <c r="I1861" i="26"/>
  <c r="I1831" i="26"/>
  <c r="I1841" i="26"/>
  <c r="I1826" i="26"/>
  <c r="J1851" i="26"/>
  <c r="I1856" i="26"/>
  <c r="I1866" i="26"/>
  <c r="I1876" i="26"/>
  <c r="J1876" i="26"/>
  <c r="J1866" i="26"/>
  <c r="J1861" i="26"/>
  <c r="I1851" i="26"/>
  <c r="F2381" i="26" l="1"/>
  <c r="H2381" i="26"/>
  <c r="D1509" i="26" l="1"/>
  <c r="H1509" i="26"/>
  <c r="H1506" i="26" l="1"/>
  <c r="I1510" i="26"/>
  <c r="H1553" i="26"/>
  <c r="H1503" i="26" s="1"/>
  <c r="H1554" i="26"/>
  <c r="H1504" i="26" s="1"/>
  <c r="H1555" i="26"/>
  <c r="H1505" i="26" s="1"/>
  <c r="H1552" i="26"/>
  <c r="F1553" i="26"/>
  <c r="F1503" i="26" s="1"/>
  <c r="E1553" i="26"/>
  <c r="E1555" i="26"/>
  <c r="E1552" i="26"/>
  <c r="F1552" i="26"/>
  <c r="D1553" i="26"/>
  <c r="D1554" i="26"/>
  <c r="D1555" i="26"/>
  <c r="D1505" i="26" s="1"/>
  <c r="D1552" i="26"/>
  <c r="E1505" i="26" l="1"/>
  <c r="D1551" i="26"/>
  <c r="D1502" i="26"/>
  <c r="H1551" i="26"/>
  <c r="L2290" i="26"/>
  <c r="L2291" i="26"/>
  <c r="L2292" i="26"/>
  <c r="L2289" i="26"/>
  <c r="H2290" i="26"/>
  <c r="H2291" i="26"/>
  <c r="H2292" i="26"/>
  <c r="H2289" i="26"/>
  <c r="F2290" i="26"/>
  <c r="F2291" i="26"/>
  <c r="F2292" i="26"/>
  <c r="E2291" i="26"/>
  <c r="E2292" i="26"/>
  <c r="E2289" i="26"/>
  <c r="F2289" i="26"/>
  <c r="D2290" i="26"/>
  <c r="D2291" i="26"/>
  <c r="D2292" i="26"/>
  <c r="D2289" i="26"/>
  <c r="H1998" i="26" l="1"/>
  <c r="H1999" i="26"/>
  <c r="H2000" i="26"/>
  <c r="H1997" i="26"/>
  <c r="F1998" i="26"/>
  <c r="F1999" i="26"/>
  <c r="F1994" i="26" s="1"/>
  <c r="F2000" i="26"/>
  <c r="E1998" i="26"/>
  <c r="E1999" i="26"/>
  <c r="E2000" i="26"/>
  <c r="E1997" i="26"/>
  <c r="F1997" i="26"/>
  <c r="D1998" i="26"/>
  <c r="D1999" i="26"/>
  <c r="D2000" i="26"/>
  <c r="D1985" i="26" s="1"/>
  <c r="D1997" i="26"/>
  <c r="D1982" i="26" s="1"/>
  <c r="M2019" i="26"/>
  <c r="M2020" i="26"/>
  <c r="H1768" i="26"/>
  <c r="H1769" i="26"/>
  <c r="H1764" i="26" s="1"/>
  <c r="H1767" i="26"/>
  <c r="E2024" i="26"/>
  <c r="E1985" i="26" l="1"/>
  <c r="E1982" i="26"/>
  <c r="D1981" i="26"/>
  <c r="D1887" i="26"/>
  <c r="D1886" i="26" s="1"/>
  <c r="F1992" i="26"/>
  <c r="F1982" i="26"/>
  <c r="K1985" i="26"/>
  <c r="M1985" i="26" s="1"/>
  <c r="H1992" i="26"/>
  <c r="H1982" i="26"/>
  <c r="H1994" i="26"/>
  <c r="H1984" i="26"/>
  <c r="J1984" i="26" s="1"/>
  <c r="K1982" i="26"/>
  <c r="L1982" i="26" s="1"/>
  <c r="L1887" i="26" s="1"/>
  <c r="L1886" i="26" s="1"/>
  <c r="E1887" i="26"/>
  <c r="E1981" i="26"/>
  <c r="F1995" i="26"/>
  <c r="F1985" i="26"/>
  <c r="G1985" i="26" s="1"/>
  <c r="F1993" i="26"/>
  <c r="F1983" i="26"/>
  <c r="H1995" i="26"/>
  <c r="H1985" i="26"/>
  <c r="H1993" i="26"/>
  <c r="H1983" i="26"/>
  <c r="G1997" i="26"/>
  <c r="D2027" i="26"/>
  <c r="D2026" i="26"/>
  <c r="D2024" i="26"/>
  <c r="F2027" i="26"/>
  <c r="D2025" i="26"/>
  <c r="F2026" i="26"/>
  <c r="K2026" i="26"/>
  <c r="E1886" i="26" l="1"/>
  <c r="K1886" i="26" s="1"/>
  <c r="M1886" i="26" s="1"/>
  <c r="R1982" i="26"/>
  <c r="J1992" i="26"/>
  <c r="D2023" i="26"/>
  <c r="E2027" i="26"/>
  <c r="M1982" i="26"/>
  <c r="K1887" i="26"/>
  <c r="M1887" i="26" s="1"/>
  <c r="H1889" i="26"/>
  <c r="I1984" i="26"/>
  <c r="H1887" i="26"/>
  <c r="H1981" i="26"/>
  <c r="J1982" i="26"/>
  <c r="I1982" i="26"/>
  <c r="G1982" i="26"/>
  <c r="F1981" i="26"/>
  <c r="G1981" i="26" s="1"/>
  <c r="F1887" i="26"/>
  <c r="G1887" i="26" s="1"/>
  <c r="J1983" i="26"/>
  <c r="H1888" i="26"/>
  <c r="I1983" i="26"/>
  <c r="J1985" i="26"/>
  <c r="I1985" i="26"/>
  <c r="H1890" i="26"/>
  <c r="G1983" i="26"/>
  <c r="F1888" i="26"/>
  <c r="F1886" i="26" s="1"/>
  <c r="G1886" i="26" s="1"/>
  <c r="K1981" i="26"/>
  <c r="M1981" i="26" s="1"/>
  <c r="L1985" i="26"/>
  <c r="R1985" i="26" s="1"/>
  <c r="F2024" i="26"/>
  <c r="G2024" i="26" s="1"/>
  <c r="E2025" i="26"/>
  <c r="H2027" i="26"/>
  <c r="H2025" i="26"/>
  <c r="H2024" i="26"/>
  <c r="H2026" i="26"/>
  <c r="F2025" i="26"/>
  <c r="E2026" i="26"/>
  <c r="K2024" i="26"/>
  <c r="K2027" i="26"/>
  <c r="M2027" i="26" s="1"/>
  <c r="L2024" i="26"/>
  <c r="L2026" i="26"/>
  <c r="K2025" i="26"/>
  <c r="M2026" i="26" l="1"/>
  <c r="R2026" i="26"/>
  <c r="G2027" i="26"/>
  <c r="R1887" i="26"/>
  <c r="R2024" i="26"/>
  <c r="R1886" i="26"/>
  <c r="J1981" i="26"/>
  <c r="L1981" i="26"/>
  <c r="R1981" i="26" s="1"/>
  <c r="M2025" i="26"/>
  <c r="I1981" i="26"/>
  <c r="J1889" i="26"/>
  <c r="I1889" i="26"/>
  <c r="J1887" i="26"/>
  <c r="I1887" i="26"/>
  <c r="H1886" i="26"/>
  <c r="G2025" i="26"/>
  <c r="F2023" i="26"/>
  <c r="I2024" i="26"/>
  <c r="H2023" i="26"/>
  <c r="J2024" i="26"/>
  <c r="E2023" i="26"/>
  <c r="J2027" i="26"/>
  <c r="I2027" i="26"/>
  <c r="G2026" i="26"/>
  <c r="I2026" i="26"/>
  <c r="J2026" i="26"/>
  <c r="J2025" i="26"/>
  <c r="I2025" i="26"/>
  <c r="L2025" i="26"/>
  <c r="R2025" i="26" s="1"/>
  <c r="M2024" i="26"/>
  <c r="K2023" i="26"/>
  <c r="M2023" i="26" s="1"/>
  <c r="L2027" i="26"/>
  <c r="R2027" i="26" s="1"/>
  <c r="G2023" i="26" l="1"/>
  <c r="J1886" i="26"/>
  <c r="I1886" i="26"/>
  <c r="L2023" i="26"/>
  <c r="R2023" i="26" s="1"/>
  <c r="J2023" i="26"/>
  <c r="I2023" i="26"/>
  <c r="L1718" i="26" l="1"/>
  <c r="L1719" i="26"/>
  <c r="D1323" i="26"/>
  <c r="D1324" i="26"/>
  <c r="D1326" i="26"/>
  <c r="D1331" i="26"/>
  <c r="D1336" i="26"/>
  <c r="D1341" i="26"/>
  <c r="D1346" i="26"/>
  <c r="D1353" i="26"/>
  <c r="D1354" i="26"/>
  <c r="D1356" i="26"/>
  <c r="D1377" i="26"/>
  <c r="D1372" i="26" s="1"/>
  <c r="D1378" i="26"/>
  <c r="D1373" i="26" s="1"/>
  <c r="D1379" i="26"/>
  <c r="D1380" i="26"/>
  <c r="D1375" i="26" s="1"/>
  <c r="D1381" i="26"/>
  <c r="D1386" i="26"/>
  <c r="D1392" i="26"/>
  <c r="D1393" i="26"/>
  <c r="D1394" i="26"/>
  <c r="D1395" i="26"/>
  <c r="D1396" i="26"/>
  <c r="D1402" i="26"/>
  <c r="D1403" i="26"/>
  <c r="D1404" i="26"/>
  <c r="D1405" i="26"/>
  <c r="D1406" i="26"/>
  <c r="D1411" i="26"/>
  <c r="D1417" i="26"/>
  <c r="D1418" i="26"/>
  <c r="D1419" i="26"/>
  <c r="D1420" i="26"/>
  <c r="D1421" i="26"/>
  <c r="D1426" i="26"/>
  <c r="D1432" i="26"/>
  <c r="D1433" i="26"/>
  <c r="D1434" i="26"/>
  <c r="D1435" i="26"/>
  <c r="D1436" i="26"/>
  <c r="D1441" i="26"/>
  <c r="D1447" i="26"/>
  <c r="D1448" i="26"/>
  <c r="D1449" i="26"/>
  <c r="D1450" i="26"/>
  <c r="D1451" i="26"/>
  <c r="D1456" i="26"/>
  <c r="D1462" i="26"/>
  <c r="D1463" i="26"/>
  <c r="D1464" i="26"/>
  <c r="D1465" i="26"/>
  <c r="D1466" i="26"/>
  <c r="D1471" i="26"/>
  <c r="D1477" i="26"/>
  <c r="D1478" i="26"/>
  <c r="D1479" i="26"/>
  <c r="D1480" i="26"/>
  <c r="D1481" i="26"/>
  <c r="D1486" i="26"/>
  <c r="D1495" i="26"/>
  <c r="D1496" i="26"/>
  <c r="D1506" i="26"/>
  <c r="D1511" i="26"/>
  <c r="D1516" i="26"/>
  <c r="D1521" i="26"/>
  <c r="D1526" i="26"/>
  <c r="D1531" i="26"/>
  <c r="D1536" i="26"/>
  <c r="D1541" i="26"/>
  <c r="D1546" i="26"/>
  <c r="D1556" i="26"/>
  <c r="D1561" i="26"/>
  <c r="D1573" i="26"/>
  <c r="D1568" i="26" s="1"/>
  <c r="D1503" i="26" s="1"/>
  <c r="D1574" i="26"/>
  <c r="D1576" i="26"/>
  <c r="D1581" i="26"/>
  <c r="D1587" i="26"/>
  <c r="D1588" i="26"/>
  <c r="D1589" i="26"/>
  <c r="D1590" i="26"/>
  <c r="D1591" i="26"/>
  <c r="D1596" i="26"/>
  <c r="D1601" i="26"/>
  <c r="D1607" i="26"/>
  <c r="D1608" i="26"/>
  <c r="D1610" i="26"/>
  <c r="D1611" i="26"/>
  <c r="D1616" i="26"/>
  <c r="D1621" i="26"/>
  <c r="D1626" i="26"/>
  <c r="D1631" i="26"/>
  <c r="D1722" i="26"/>
  <c r="D1723" i="26"/>
  <c r="D1724" i="26"/>
  <c r="D1725" i="26"/>
  <c r="D1726" i="26"/>
  <c r="D1731" i="26"/>
  <c r="D1736" i="26"/>
  <c r="D1741" i="26"/>
  <c r="D1746" i="26"/>
  <c r="D1752" i="26"/>
  <c r="D1753" i="26"/>
  <c r="D1754" i="26"/>
  <c r="D1755" i="26"/>
  <c r="D1756" i="26"/>
  <c r="D1777" i="26"/>
  <c r="D1767" i="26" s="1"/>
  <c r="D1778" i="26"/>
  <c r="D1768" i="26" s="1"/>
  <c r="D1779" i="26"/>
  <c r="D1769" i="26" s="1"/>
  <c r="D1780" i="26"/>
  <c r="D1775" i="26" s="1"/>
  <c r="D1770" i="26" s="1"/>
  <c r="D1781" i="26"/>
  <c r="D1786" i="26"/>
  <c r="D1791" i="26"/>
  <c r="D1796" i="26"/>
  <c r="D1803" i="26"/>
  <c r="D1806" i="26"/>
  <c r="D1812" i="26"/>
  <c r="D1802" i="26" s="1"/>
  <c r="D1815" i="26"/>
  <c r="D1805" i="26" s="1"/>
  <c r="D1816" i="26"/>
  <c r="D1821" i="26"/>
  <c r="D1826" i="26"/>
  <c r="D1831" i="26"/>
  <c r="D1836" i="26"/>
  <c r="D1841" i="26"/>
  <c r="D1849" i="26"/>
  <c r="D1804" i="26" s="1"/>
  <c r="D1851" i="26"/>
  <c r="D1856" i="26"/>
  <c r="D1861" i="26"/>
  <c r="D1866" i="26"/>
  <c r="D1871" i="26"/>
  <c r="D1876" i="26"/>
  <c r="D1881" i="26"/>
  <c r="D1994" i="26"/>
  <c r="D2001" i="26"/>
  <c r="D2006" i="26"/>
  <c r="D2007" i="26"/>
  <c r="D2013" i="26"/>
  <c r="D2012" i="26" s="1"/>
  <c r="D2018" i="26"/>
  <c r="D2264" i="26"/>
  <c r="D2265" i="26"/>
  <c r="D2266" i="26"/>
  <c r="D2267" i="26"/>
  <c r="D2268" i="26"/>
  <c r="D2273" i="26"/>
  <c r="D2278" i="26"/>
  <c r="D2283" i="26"/>
  <c r="D2293" i="26"/>
  <c r="D2298" i="26"/>
  <c r="D2311" i="26"/>
  <c r="D2313" i="26"/>
  <c r="D2318" i="26"/>
  <c r="D2323" i="26"/>
  <c r="D2328" i="26"/>
  <c r="D2334" i="26"/>
  <c r="D2304" i="26" s="1"/>
  <c r="D2335" i="26"/>
  <c r="D2305" i="26" s="1"/>
  <c r="D2336" i="26"/>
  <c r="D2337" i="26"/>
  <c r="D2338" i="26"/>
  <c r="D2343" i="26"/>
  <c r="D2348" i="26"/>
  <c r="D2353" i="26"/>
  <c r="D2358" i="26"/>
  <c r="D2363" i="26"/>
  <c r="D2368" i="26"/>
  <c r="D2376" i="26"/>
  <c r="D2373" i="26" s="1"/>
  <c r="D2381" i="26"/>
  <c r="D2378" i="26" s="1"/>
  <c r="D2383" i="26"/>
  <c r="D2388" i="26"/>
  <c r="D2393" i="26"/>
  <c r="D2398" i="26"/>
  <c r="D2403" i="26"/>
  <c r="D2408" i="26"/>
  <c r="D2413" i="26"/>
  <c r="D2418" i="26"/>
  <c r="H2482" i="26"/>
  <c r="F2482" i="26"/>
  <c r="E2482" i="26"/>
  <c r="D2482" i="26"/>
  <c r="K2481" i="26"/>
  <c r="H2481" i="26"/>
  <c r="F2481" i="26"/>
  <c r="E2481" i="26"/>
  <c r="D2481" i="26"/>
  <c r="H2480" i="26"/>
  <c r="F2480" i="26"/>
  <c r="E2480" i="26"/>
  <c r="D2480" i="26"/>
  <c r="H2479" i="26"/>
  <c r="F2479" i="26"/>
  <c r="E2479" i="26"/>
  <c r="D2479" i="26"/>
  <c r="E2336" i="26"/>
  <c r="H2265" i="26"/>
  <c r="H2266" i="26"/>
  <c r="H2267" i="26"/>
  <c r="H2264" i="26"/>
  <c r="F2265" i="26"/>
  <c r="F2266" i="26"/>
  <c r="F2267" i="26"/>
  <c r="E2265" i="26"/>
  <c r="E2266" i="26"/>
  <c r="E2267" i="26"/>
  <c r="E2264" i="26"/>
  <c r="F2264" i="26"/>
  <c r="F1778" i="26"/>
  <c r="F1768" i="26" s="1"/>
  <c r="F1779" i="26"/>
  <c r="F1769" i="26" s="1"/>
  <c r="F1780" i="26"/>
  <c r="F1777" i="26"/>
  <c r="F1767" i="26" s="1"/>
  <c r="E1778" i="26"/>
  <c r="E1779" i="26"/>
  <c r="E1780" i="26"/>
  <c r="E1777" i="26"/>
  <c r="M1792" i="26"/>
  <c r="M1793" i="26"/>
  <c r="M1794" i="26"/>
  <c r="M1795" i="26"/>
  <c r="M1797" i="26"/>
  <c r="M1798" i="26"/>
  <c r="M1799" i="26"/>
  <c r="M1800" i="26"/>
  <c r="M1789" i="26"/>
  <c r="E1768" i="26" l="1"/>
  <c r="E1767" i="26"/>
  <c r="E1769" i="26"/>
  <c r="D1318" i="26"/>
  <c r="D1320" i="26"/>
  <c r="D1317" i="26"/>
  <c r="I1768" i="26"/>
  <c r="J1768" i="26"/>
  <c r="G1768" i="26"/>
  <c r="G1767" i="26"/>
  <c r="I1767" i="26"/>
  <c r="J1767" i="26"/>
  <c r="D1717" i="26"/>
  <c r="D1719" i="26"/>
  <c r="D1720" i="26"/>
  <c r="D1571" i="26"/>
  <c r="E2478" i="26"/>
  <c r="D2288" i="26"/>
  <c r="D1996" i="26"/>
  <c r="D1763" i="26"/>
  <c r="D1751" i="26"/>
  <c r="D1586" i="26"/>
  <c r="D1491" i="26"/>
  <c r="D1461" i="26"/>
  <c r="D1431" i="26"/>
  <c r="D1401" i="26"/>
  <c r="D1374" i="26"/>
  <c r="D1351" i="26"/>
  <c r="D2263" i="26"/>
  <c r="D1992" i="26"/>
  <c r="D1721" i="26"/>
  <c r="D1606" i="26"/>
  <c r="D1476" i="26"/>
  <c r="D1446" i="26"/>
  <c r="D1416" i="26"/>
  <c r="D1391" i="26"/>
  <c r="D694" i="26"/>
  <c r="D692" i="26"/>
  <c r="D1801" i="26"/>
  <c r="D1764" i="26"/>
  <c r="D1771" i="26"/>
  <c r="D1765" i="26"/>
  <c r="D1371" i="26"/>
  <c r="D2333" i="26"/>
  <c r="D2308" i="26"/>
  <c r="D1995" i="26"/>
  <c r="D1993" i="26"/>
  <c r="D1846" i="26"/>
  <c r="D1776" i="26"/>
  <c r="D1718" i="26"/>
  <c r="D1716" i="26" s="1"/>
  <c r="D1569" i="26"/>
  <c r="D1376" i="26"/>
  <c r="D19" i="26"/>
  <c r="D1811" i="26"/>
  <c r="D1321" i="26"/>
  <c r="D695" i="26"/>
  <c r="D693" i="26"/>
  <c r="D18" i="26"/>
  <c r="G2481" i="26"/>
  <c r="M2481" i="26"/>
  <c r="D2478" i="26"/>
  <c r="G2479" i="26"/>
  <c r="K2479" i="26"/>
  <c r="M2479" i="26" s="1"/>
  <c r="J2480" i="26"/>
  <c r="H2478" i="26"/>
  <c r="I2478" i="26" s="1"/>
  <c r="K2480" i="26"/>
  <c r="G2482" i="26"/>
  <c r="K2482" i="26"/>
  <c r="M2482" i="26" s="1"/>
  <c r="G2264" i="26"/>
  <c r="I2264" i="26"/>
  <c r="F2478" i="26"/>
  <c r="G2478" i="26" s="1"/>
  <c r="J2479" i="26"/>
  <c r="G2480" i="26"/>
  <c r="M2480" i="26"/>
  <c r="J2481" i="26"/>
  <c r="J2482" i="26"/>
  <c r="L2481" i="26"/>
  <c r="R2481" i="26" s="1"/>
  <c r="I2479" i="26"/>
  <c r="I2480" i="26"/>
  <c r="I2481" i="26"/>
  <c r="I2482" i="26"/>
  <c r="L2480" i="26"/>
  <c r="J2264" i="26"/>
  <c r="R2480" i="26" l="1"/>
  <c r="D1319" i="26"/>
  <c r="D1316" i="26" s="1"/>
  <c r="D2585" i="26"/>
  <c r="D1504" i="26"/>
  <c r="D1501" i="26" s="1"/>
  <c r="D1566" i="26"/>
  <c r="D1991" i="26"/>
  <c r="D2586" i="26"/>
  <c r="F2586" i="26"/>
  <c r="D16" i="26"/>
  <c r="D511" i="26"/>
  <c r="D691" i="26"/>
  <c r="D1762" i="26"/>
  <c r="D1761" i="26" s="1"/>
  <c r="D1766" i="26"/>
  <c r="K2478" i="26"/>
  <c r="M2478" i="26" s="1"/>
  <c r="D2587" i="26"/>
  <c r="E2587" i="26"/>
  <c r="L2482" i="26"/>
  <c r="R2482" i="26" s="1"/>
  <c r="J2478" i="26"/>
  <c r="L2479" i="26"/>
  <c r="R2479" i="26" s="1"/>
  <c r="D17" i="26" l="1"/>
  <c r="L2478" i="26"/>
  <c r="R2478" i="26" s="1"/>
  <c r="D15" i="26"/>
  <c r="E2586" i="26"/>
  <c r="L2587" i="26"/>
  <c r="H2585" i="26"/>
  <c r="H692" i="26"/>
  <c r="F693" i="26"/>
  <c r="E694" i="26"/>
  <c r="E695" i="26"/>
  <c r="E692" i="26"/>
  <c r="F692" i="26"/>
  <c r="F695" i="26"/>
  <c r="E17" i="26"/>
  <c r="E16" i="26"/>
  <c r="I692" i="26" l="1"/>
  <c r="E2585" i="26"/>
  <c r="L2585" i="26"/>
  <c r="F2585" i="26"/>
  <c r="J2585" i="26" s="1"/>
  <c r="D2584" i="26"/>
  <c r="D2583" i="26" s="1"/>
  <c r="K2587" i="26"/>
  <c r="L2586" i="26"/>
  <c r="G2586" i="26"/>
  <c r="J692" i="26"/>
  <c r="G692" i="26"/>
  <c r="G695" i="26"/>
  <c r="H695" i="26"/>
  <c r="I695" i="26" s="1"/>
  <c r="K693" i="26"/>
  <c r="H693" i="26"/>
  <c r="E693" i="26"/>
  <c r="K692" i="26"/>
  <c r="M692" i="26" s="1"/>
  <c r="H694" i="26"/>
  <c r="F694" i="26"/>
  <c r="K695" i="26"/>
  <c r="M695" i="26" s="1"/>
  <c r="K694" i="26"/>
  <c r="G515" i="26"/>
  <c r="G514" i="26"/>
  <c r="G513" i="26"/>
  <c r="H19" i="26"/>
  <c r="E19" i="26"/>
  <c r="H18" i="26"/>
  <c r="H16" i="26"/>
  <c r="H17" i="26"/>
  <c r="P1585" i="26"/>
  <c r="K1585" i="26"/>
  <c r="I1585" i="26"/>
  <c r="K1584" i="26"/>
  <c r="J1584" i="26"/>
  <c r="I1584" i="26"/>
  <c r="G1584" i="26"/>
  <c r="K1583" i="26"/>
  <c r="J1583" i="26"/>
  <c r="I1583" i="26"/>
  <c r="G1583" i="26"/>
  <c r="K1582" i="26"/>
  <c r="I1582" i="26"/>
  <c r="H1581" i="26"/>
  <c r="F1581" i="26"/>
  <c r="E1581" i="26"/>
  <c r="Q1580" i="26"/>
  <c r="P1580" i="26"/>
  <c r="K1580" i="26"/>
  <c r="I1580" i="26"/>
  <c r="Q1579" i="26"/>
  <c r="P1579" i="26"/>
  <c r="E1579" i="26"/>
  <c r="Q1578" i="26"/>
  <c r="P1578" i="26"/>
  <c r="E1578" i="26"/>
  <c r="Q1577" i="26"/>
  <c r="P1577" i="26"/>
  <c r="K1577" i="26"/>
  <c r="I1577" i="26"/>
  <c r="Q1576" i="26"/>
  <c r="H1576" i="26"/>
  <c r="F1576" i="26"/>
  <c r="Q1575" i="26"/>
  <c r="P1575" i="26"/>
  <c r="K1575" i="26"/>
  <c r="I1575" i="26"/>
  <c r="Q1574" i="26"/>
  <c r="P1574" i="26"/>
  <c r="Q1573" i="26"/>
  <c r="P1573" i="26"/>
  <c r="Q1572" i="26"/>
  <c r="P1572" i="26"/>
  <c r="K1572" i="26"/>
  <c r="I1572" i="26"/>
  <c r="H1571" i="26"/>
  <c r="F1571" i="26"/>
  <c r="Q1570" i="26"/>
  <c r="P1570" i="26"/>
  <c r="K1570" i="26"/>
  <c r="I1570" i="26"/>
  <c r="F1570" i="26"/>
  <c r="Q1569" i="26"/>
  <c r="P1569" i="26"/>
  <c r="Q1568" i="26"/>
  <c r="P1568" i="26"/>
  <c r="Q1567" i="26"/>
  <c r="P1567" i="26"/>
  <c r="H1567" i="26"/>
  <c r="H1502" i="26" s="1"/>
  <c r="H1501" i="26" s="1"/>
  <c r="F1567" i="26"/>
  <c r="F1502" i="26" s="1"/>
  <c r="E1567" i="26"/>
  <c r="K1565" i="26"/>
  <c r="I1565" i="26"/>
  <c r="E1564" i="26"/>
  <c r="K1563" i="26"/>
  <c r="I1563" i="26"/>
  <c r="K1562" i="26"/>
  <c r="I1562" i="26"/>
  <c r="H1561" i="26"/>
  <c r="F1561" i="26"/>
  <c r="Q1560" i="26"/>
  <c r="P1560" i="26"/>
  <c r="K1560" i="26"/>
  <c r="J1560" i="26"/>
  <c r="I1560" i="26"/>
  <c r="F1560" i="26"/>
  <c r="F1555" i="26" s="1"/>
  <c r="Q1559" i="26"/>
  <c r="F1559" i="26"/>
  <c r="E1559" i="26"/>
  <c r="Q1558" i="26"/>
  <c r="P1558" i="26"/>
  <c r="K1558" i="26"/>
  <c r="I1558" i="26"/>
  <c r="Q1557" i="26"/>
  <c r="P1557" i="26"/>
  <c r="K1557" i="26"/>
  <c r="I1557" i="26"/>
  <c r="H1556" i="26"/>
  <c r="Q1555" i="26"/>
  <c r="P1555" i="26"/>
  <c r="Q1554" i="26"/>
  <c r="P1554" i="26"/>
  <c r="Q1553" i="26"/>
  <c r="P1553" i="26"/>
  <c r="Q1552" i="26"/>
  <c r="P1552" i="26"/>
  <c r="Q1550" i="26"/>
  <c r="P1550" i="26"/>
  <c r="K1550" i="26"/>
  <c r="I1550" i="26"/>
  <c r="E1549" i="26"/>
  <c r="Q1548" i="26"/>
  <c r="P1548" i="26"/>
  <c r="K1548" i="26"/>
  <c r="I1548" i="26"/>
  <c r="Q1547" i="26"/>
  <c r="P1547" i="26"/>
  <c r="K1547" i="26"/>
  <c r="I1547" i="26"/>
  <c r="H1546" i="26"/>
  <c r="F1546" i="26"/>
  <c r="Q1545" i="26"/>
  <c r="P1545" i="26"/>
  <c r="K1545" i="26"/>
  <c r="I1545" i="26"/>
  <c r="Q1544" i="26"/>
  <c r="F1544" i="26"/>
  <c r="F1509" i="26" s="1"/>
  <c r="E1544" i="26"/>
  <c r="Q1543" i="26"/>
  <c r="P1543" i="26"/>
  <c r="K1543" i="26"/>
  <c r="I1543" i="26"/>
  <c r="Q1542" i="26"/>
  <c r="P1542" i="26"/>
  <c r="K1542" i="26"/>
  <c r="I1542" i="26"/>
  <c r="H1541" i="26"/>
  <c r="Q1540" i="26"/>
  <c r="P1540" i="26"/>
  <c r="K1540" i="26"/>
  <c r="I1540" i="26"/>
  <c r="Q1539" i="26"/>
  <c r="K1539" i="26"/>
  <c r="J1539" i="26"/>
  <c r="I1539" i="26"/>
  <c r="G1539" i="26"/>
  <c r="Q1538" i="26"/>
  <c r="P1538" i="26"/>
  <c r="K1538" i="26"/>
  <c r="I1538" i="26"/>
  <c r="Q1537" i="26"/>
  <c r="P1537" i="26"/>
  <c r="K1537" i="26"/>
  <c r="I1537" i="26"/>
  <c r="H1536" i="26"/>
  <c r="F1536" i="26"/>
  <c r="E1536" i="26"/>
  <c r="Q1535" i="26"/>
  <c r="P1535" i="26"/>
  <c r="K1535" i="26"/>
  <c r="I1535" i="26"/>
  <c r="Q1534" i="26"/>
  <c r="E1534" i="26"/>
  <c r="Q1533" i="26"/>
  <c r="P1533" i="26"/>
  <c r="K1533" i="26"/>
  <c r="I1533" i="26"/>
  <c r="Q1532" i="26"/>
  <c r="P1532" i="26"/>
  <c r="K1532" i="26"/>
  <c r="I1532" i="26"/>
  <c r="H1531" i="26"/>
  <c r="F1531" i="26"/>
  <c r="Q1530" i="26"/>
  <c r="P1530" i="26"/>
  <c r="K1530" i="26"/>
  <c r="I1530" i="26"/>
  <c r="Q1529" i="26"/>
  <c r="E1529" i="26"/>
  <c r="Q1528" i="26"/>
  <c r="P1528" i="26"/>
  <c r="K1528" i="26"/>
  <c r="I1528" i="26"/>
  <c r="Q1527" i="26"/>
  <c r="P1527" i="26"/>
  <c r="K1527" i="26"/>
  <c r="I1527" i="26"/>
  <c r="H1526" i="26"/>
  <c r="F1526" i="26"/>
  <c r="Q1525" i="26"/>
  <c r="P1525" i="26"/>
  <c r="K1525" i="26"/>
  <c r="I1525" i="26"/>
  <c r="Q1524" i="26"/>
  <c r="P1524" i="26"/>
  <c r="E1524" i="26"/>
  <c r="Q1523" i="26"/>
  <c r="P1523" i="26"/>
  <c r="K1523" i="26"/>
  <c r="I1523" i="26"/>
  <c r="Q1522" i="26"/>
  <c r="P1522" i="26"/>
  <c r="K1522" i="26"/>
  <c r="I1522" i="26"/>
  <c r="H1521" i="26"/>
  <c r="F1521" i="26"/>
  <c r="Q1520" i="26"/>
  <c r="P1520" i="26"/>
  <c r="K1520" i="26"/>
  <c r="I1520" i="26"/>
  <c r="E1519" i="26"/>
  <c r="Q1518" i="26"/>
  <c r="P1518" i="26"/>
  <c r="K1518" i="26"/>
  <c r="I1518" i="26"/>
  <c r="Q1517" i="26"/>
  <c r="P1517" i="26"/>
  <c r="K1517" i="26"/>
  <c r="I1517" i="26"/>
  <c r="H1516" i="26"/>
  <c r="F1516" i="26"/>
  <c r="K1515" i="26"/>
  <c r="I1515" i="26"/>
  <c r="K1514" i="26"/>
  <c r="J1514" i="26"/>
  <c r="I1514" i="26"/>
  <c r="G1514" i="26"/>
  <c r="K1513" i="26"/>
  <c r="I1513" i="26"/>
  <c r="K1512" i="26"/>
  <c r="I1512" i="26"/>
  <c r="H1511" i="26"/>
  <c r="F1511" i="26"/>
  <c r="E1511" i="26"/>
  <c r="Q1510" i="26"/>
  <c r="Q1509" i="26"/>
  <c r="Q1508" i="26"/>
  <c r="I1508" i="26"/>
  <c r="Q1507" i="26"/>
  <c r="I1507" i="26"/>
  <c r="M1517" i="26" l="1"/>
  <c r="L1518" i="26"/>
  <c r="R1518" i="26" s="1"/>
  <c r="L1524" i="26"/>
  <c r="R1524" i="26" s="1"/>
  <c r="M1525" i="26"/>
  <c r="M1527" i="26"/>
  <c r="M1528" i="26"/>
  <c r="L1530" i="26"/>
  <c r="R1530" i="26" s="1"/>
  <c r="M1532" i="26"/>
  <c r="M1533" i="26"/>
  <c r="L1535" i="26"/>
  <c r="R1535" i="26" s="1"/>
  <c r="L1540" i="26"/>
  <c r="R1540" i="26" s="1"/>
  <c r="J1544" i="26"/>
  <c r="M1545" i="26"/>
  <c r="M1547" i="26"/>
  <c r="M1548" i="26"/>
  <c r="K1564" i="26"/>
  <c r="M1565" i="26"/>
  <c r="L1570" i="26"/>
  <c r="R1570" i="26" s="1"/>
  <c r="M1572" i="26"/>
  <c r="L1575" i="26"/>
  <c r="R1575" i="26" s="1"/>
  <c r="K1578" i="26"/>
  <c r="L1582" i="26"/>
  <c r="R1582" i="26"/>
  <c r="L1583" i="26"/>
  <c r="R1583" i="26"/>
  <c r="L1584" i="26"/>
  <c r="R1584" i="26"/>
  <c r="M1585" i="26"/>
  <c r="M2587" i="26"/>
  <c r="R2587" i="26"/>
  <c r="I2585" i="26"/>
  <c r="M1520" i="26"/>
  <c r="M1522" i="26"/>
  <c r="L1523" i="26"/>
  <c r="R1523" i="26"/>
  <c r="I1529" i="26"/>
  <c r="K1534" i="26"/>
  <c r="M1537" i="26"/>
  <c r="L1538" i="26"/>
  <c r="R1538" i="26" s="1"/>
  <c r="L1539" i="26"/>
  <c r="R1539" i="26" s="1"/>
  <c r="L1542" i="26"/>
  <c r="R1542" i="26" s="1"/>
  <c r="M1543" i="26"/>
  <c r="K1549" i="26"/>
  <c r="M1549" i="26" s="1"/>
  <c r="M1550" i="26"/>
  <c r="M1562" i="26"/>
  <c r="M1563" i="26"/>
  <c r="E1502" i="26"/>
  <c r="G1502" i="26" s="1"/>
  <c r="M1577" i="26"/>
  <c r="I1579" i="26"/>
  <c r="M1580" i="26"/>
  <c r="L1512" i="26"/>
  <c r="R1512" i="26" s="1"/>
  <c r="K1507" i="26"/>
  <c r="L1515" i="26"/>
  <c r="R1515" i="26" s="1"/>
  <c r="K1510" i="26"/>
  <c r="P1529" i="26"/>
  <c r="E1509" i="26"/>
  <c r="F1506" i="26"/>
  <c r="M1513" i="26"/>
  <c r="K1508" i="26"/>
  <c r="M1514" i="26"/>
  <c r="Q1585" i="26"/>
  <c r="F1505" i="26"/>
  <c r="J1559" i="26"/>
  <c r="E1554" i="26"/>
  <c r="M1560" i="26"/>
  <c r="K1555" i="26"/>
  <c r="M1557" i="26"/>
  <c r="K1552" i="26"/>
  <c r="M1558" i="26"/>
  <c r="K1553" i="26"/>
  <c r="F1556" i="26"/>
  <c r="F1554" i="26"/>
  <c r="F1551" i="26" s="1"/>
  <c r="L695" i="26"/>
  <c r="R695" i="26" s="1"/>
  <c r="K2586" i="26"/>
  <c r="L694" i="26"/>
  <c r="R694" i="26" s="1"/>
  <c r="F2587" i="26"/>
  <c r="G2587" i="26" s="1"/>
  <c r="F2584" i="26"/>
  <c r="L18" i="26"/>
  <c r="L692" i="26"/>
  <c r="R692" i="26" s="1"/>
  <c r="G2585" i="26"/>
  <c r="L2584" i="26"/>
  <c r="L2583" i="26" s="1"/>
  <c r="L2581" i="26" s="1"/>
  <c r="R2581" i="26" s="1"/>
  <c r="H2586" i="26"/>
  <c r="J1581" i="26"/>
  <c r="J695" i="26"/>
  <c r="Q1565" i="26"/>
  <c r="G1560" i="26"/>
  <c r="M1508" i="26"/>
  <c r="G1511" i="26"/>
  <c r="G1536" i="26"/>
  <c r="L1563" i="26"/>
  <c r="R1563" i="26" s="1"/>
  <c r="L1560" i="26"/>
  <c r="R1560" i="26" s="1"/>
  <c r="L1525" i="26"/>
  <c r="R1525" i="26" s="1"/>
  <c r="M1512" i="26"/>
  <c r="G1567" i="26"/>
  <c r="L1514" i="26"/>
  <c r="R1514" i="26" s="1"/>
  <c r="E1516" i="26"/>
  <c r="M1518" i="26"/>
  <c r="G1519" i="26"/>
  <c r="M1539" i="26"/>
  <c r="L1548" i="26"/>
  <c r="R1548" i="26" s="1"/>
  <c r="Q1562" i="26"/>
  <c r="G1553" i="26"/>
  <c r="L1557" i="26"/>
  <c r="R1557" i="26" s="1"/>
  <c r="P1566" i="26"/>
  <c r="Q1584" i="26"/>
  <c r="L693" i="26"/>
  <c r="R693" i="26" s="1"/>
  <c r="E691" i="26"/>
  <c r="G693" i="26"/>
  <c r="M693" i="26"/>
  <c r="J1553" i="26"/>
  <c r="J693" i="26"/>
  <c r="I693" i="26"/>
  <c r="F511" i="26"/>
  <c r="M514" i="26"/>
  <c r="M694" i="26"/>
  <c r="K691" i="26"/>
  <c r="H511" i="26"/>
  <c r="M515" i="26"/>
  <c r="E511" i="26"/>
  <c r="F691" i="26"/>
  <c r="G694" i="26"/>
  <c r="I513" i="26"/>
  <c r="J513" i="26"/>
  <c r="I514" i="26"/>
  <c r="J514" i="26"/>
  <c r="I515" i="26"/>
  <c r="J515" i="26"/>
  <c r="M513" i="26"/>
  <c r="J694" i="26"/>
  <c r="H691" i="26"/>
  <c r="I694" i="26"/>
  <c r="M1570" i="26"/>
  <c r="I1578" i="26"/>
  <c r="F18" i="26"/>
  <c r="J18" i="26" s="1"/>
  <c r="H15" i="26"/>
  <c r="I16" i="26"/>
  <c r="F16" i="26"/>
  <c r="Q1551" i="26"/>
  <c r="P1521" i="26"/>
  <c r="Q1521" i="26"/>
  <c r="L1513" i="26"/>
  <c r="R1513" i="26" s="1"/>
  <c r="M1515" i="26"/>
  <c r="L1517" i="26"/>
  <c r="R1517" i="26" s="1"/>
  <c r="I1519" i="26"/>
  <c r="Q1531" i="26"/>
  <c r="E1526" i="26"/>
  <c r="G1529" i="26"/>
  <c r="M1530" i="26"/>
  <c r="J1536" i="26"/>
  <c r="P1539" i="26"/>
  <c r="P1562" i="26"/>
  <c r="J1552" i="26"/>
  <c r="M1555" i="26"/>
  <c r="E1561" i="26"/>
  <c r="G1564" i="26"/>
  <c r="Q1566" i="26"/>
  <c r="Q1571" i="26"/>
  <c r="E1573" i="26"/>
  <c r="E1574" i="26"/>
  <c r="G1578" i="26"/>
  <c r="J1578" i="26"/>
  <c r="M1582" i="26"/>
  <c r="I17" i="26"/>
  <c r="E18" i="26"/>
  <c r="F17" i="26"/>
  <c r="F19" i="26"/>
  <c r="I19" i="26"/>
  <c r="L17" i="26"/>
  <c r="L19" i="26"/>
  <c r="K1511" i="26"/>
  <c r="M1511" i="26" s="1"/>
  <c r="L1522" i="26"/>
  <c r="R1522" i="26" s="1"/>
  <c r="G1516" i="26"/>
  <c r="J1519" i="26"/>
  <c r="K1521" i="26"/>
  <c r="I1524" i="26"/>
  <c r="Q1541" i="26"/>
  <c r="L1528" i="26"/>
  <c r="R1528" i="26" s="1"/>
  <c r="I1534" i="26"/>
  <c r="K1536" i="26"/>
  <c r="M1536" i="26" s="1"/>
  <c r="M1540" i="26"/>
  <c r="L1543" i="26"/>
  <c r="R1543" i="26" s="1"/>
  <c r="Q1556" i="26"/>
  <c r="L1547" i="26"/>
  <c r="R1547" i="26" s="1"/>
  <c r="L1550" i="26"/>
  <c r="R1550" i="26" s="1"/>
  <c r="P1563" i="26"/>
  <c r="Q1564" i="26"/>
  <c r="P1565" i="26"/>
  <c r="J1555" i="26"/>
  <c r="L1565" i="26"/>
  <c r="R1565" i="26" s="1"/>
  <c r="I1567" i="26"/>
  <c r="K1567" i="26"/>
  <c r="M1575" i="26"/>
  <c r="E1576" i="26"/>
  <c r="M1584" i="26"/>
  <c r="J1524" i="26"/>
  <c r="E1531" i="26"/>
  <c r="J1534" i="26"/>
  <c r="Q1563" i="26"/>
  <c r="Q1582" i="26"/>
  <c r="Q1583" i="26"/>
  <c r="G1581" i="26"/>
  <c r="L1532" i="26"/>
  <c r="R1532" i="26" s="1"/>
  <c r="G1534" i="26"/>
  <c r="M1538" i="26"/>
  <c r="M1542" i="26"/>
  <c r="L1558" i="26"/>
  <c r="L1553" i="26" s="1"/>
  <c r="F1566" i="26"/>
  <c r="K1581" i="26"/>
  <c r="M1581" i="26" s="1"/>
  <c r="M1583" i="26"/>
  <c r="K1531" i="26"/>
  <c r="M1534" i="26"/>
  <c r="L1534" i="26"/>
  <c r="R1534" i="26" s="1"/>
  <c r="I1511" i="26"/>
  <c r="L1520" i="26"/>
  <c r="R1520" i="26" s="1"/>
  <c r="L1527" i="26"/>
  <c r="R1527" i="26" s="1"/>
  <c r="P1534" i="26"/>
  <c r="G1544" i="26"/>
  <c r="F1541" i="26"/>
  <c r="J1511" i="26"/>
  <c r="K1519" i="26"/>
  <c r="E1521" i="26"/>
  <c r="M1523" i="26"/>
  <c r="G1524" i="26"/>
  <c r="M1524" i="26"/>
  <c r="G1526" i="26"/>
  <c r="Q1526" i="26"/>
  <c r="J1529" i="26"/>
  <c r="L1533" i="26"/>
  <c r="R1533" i="26" s="1"/>
  <c r="M1535" i="26"/>
  <c r="I1536" i="26"/>
  <c r="P1536" i="26"/>
  <c r="L1537" i="26"/>
  <c r="L1536" i="26" s="1"/>
  <c r="I1544" i="26"/>
  <c r="P1544" i="26"/>
  <c r="L1545" i="26"/>
  <c r="R1545" i="26" s="1"/>
  <c r="L1564" i="26"/>
  <c r="M1564" i="26"/>
  <c r="M1578" i="26"/>
  <c r="L1578" i="26"/>
  <c r="K1529" i="26"/>
  <c r="K1526" i="26" s="1"/>
  <c r="Q1536" i="26"/>
  <c r="P1551" i="26"/>
  <c r="Q1549" i="26"/>
  <c r="P1549" i="26"/>
  <c r="K1544" i="26"/>
  <c r="M1544" i="26" s="1"/>
  <c r="E1541" i="26"/>
  <c r="P1559" i="26"/>
  <c r="J1549" i="26"/>
  <c r="I1549" i="26"/>
  <c r="L1549" i="26"/>
  <c r="G1549" i="26"/>
  <c r="E1546" i="26"/>
  <c r="I1552" i="26"/>
  <c r="I1553" i="26"/>
  <c r="J1554" i="26"/>
  <c r="I1555" i="26"/>
  <c r="E1556" i="26"/>
  <c r="K1559" i="26"/>
  <c r="J1561" i="26"/>
  <c r="L1562" i="26"/>
  <c r="R1562" i="26" s="1"/>
  <c r="I1564" i="26"/>
  <c r="P1571" i="26"/>
  <c r="L1572" i="26"/>
  <c r="R1572" i="26" s="1"/>
  <c r="P1576" i="26"/>
  <c r="L1577" i="26"/>
  <c r="R1577" i="26" s="1"/>
  <c r="J1579" i="26"/>
  <c r="L1580" i="26"/>
  <c r="R1580" i="26" s="1"/>
  <c r="P1582" i="26"/>
  <c r="L1585" i="26"/>
  <c r="R1585" i="26" s="1"/>
  <c r="G1559" i="26"/>
  <c r="J1564" i="26"/>
  <c r="H1566" i="26"/>
  <c r="I1574" i="26"/>
  <c r="M1579" i="26"/>
  <c r="I1581" i="26"/>
  <c r="I1559" i="26"/>
  <c r="J1574" i="26"/>
  <c r="G1579" i="26"/>
  <c r="I1502" i="26" l="1"/>
  <c r="R1564" i="26"/>
  <c r="R1578" i="26"/>
  <c r="I1546" i="26"/>
  <c r="J1541" i="26"/>
  <c r="J1573" i="26"/>
  <c r="I1561" i="26"/>
  <c r="P1541" i="26"/>
  <c r="J1516" i="26"/>
  <c r="M2586" i="26"/>
  <c r="R2586" i="26"/>
  <c r="M1553" i="26"/>
  <c r="R1553" i="26"/>
  <c r="M1552" i="26"/>
  <c r="E1551" i="26"/>
  <c r="J1502" i="26"/>
  <c r="J1509" i="26"/>
  <c r="M1510" i="26"/>
  <c r="M1507" i="26"/>
  <c r="R1549" i="26"/>
  <c r="R1537" i="26"/>
  <c r="R1536" i="26"/>
  <c r="R1558" i="26"/>
  <c r="I1556" i="26"/>
  <c r="I1521" i="26"/>
  <c r="I1576" i="26"/>
  <c r="K1561" i="26"/>
  <c r="M1561" i="26" s="1"/>
  <c r="G1509" i="26"/>
  <c r="J1576" i="26"/>
  <c r="J1526" i="26"/>
  <c r="K1509" i="26"/>
  <c r="I1509" i="26"/>
  <c r="K1505" i="26"/>
  <c r="K1502" i="26"/>
  <c r="L1508" i="26"/>
  <c r="R1508" i="26" s="1"/>
  <c r="F1504" i="26"/>
  <c r="L1510" i="26"/>
  <c r="R1510" i="26" s="1"/>
  <c r="L1507" i="26"/>
  <c r="R1507" i="26" s="1"/>
  <c r="G1576" i="26"/>
  <c r="L1559" i="26"/>
  <c r="L1554" i="26" s="1"/>
  <c r="K1554" i="26"/>
  <c r="L1552" i="26"/>
  <c r="R1552" i="26" s="1"/>
  <c r="L1555" i="26"/>
  <c r="R1555" i="26" s="1"/>
  <c r="E1569" i="26"/>
  <c r="I1516" i="26"/>
  <c r="I1526" i="26"/>
  <c r="M1526" i="26"/>
  <c r="L1581" i="26"/>
  <c r="R1581" i="26" s="1"/>
  <c r="G1561" i="26"/>
  <c r="G1574" i="26"/>
  <c r="K1516" i="26"/>
  <c r="M1516" i="26" s="1"/>
  <c r="P1526" i="26"/>
  <c r="G691" i="26"/>
  <c r="L691" i="26"/>
  <c r="R691" i="26" s="1"/>
  <c r="G1531" i="26"/>
  <c r="L1511" i="26"/>
  <c r="R1511" i="26" s="1"/>
  <c r="G19" i="26"/>
  <c r="G17" i="26"/>
  <c r="M691" i="26"/>
  <c r="K2585" i="26"/>
  <c r="E2584" i="26"/>
  <c r="H2587" i="26"/>
  <c r="H2584" i="26"/>
  <c r="F2583" i="26"/>
  <c r="I2586" i="26"/>
  <c r="J2586" i="26"/>
  <c r="M1573" i="26"/>
  <c r="Q1561" i="26"/>
  <c r="G1555" i="26"/>
  <c r="M1531" i="26"/>
  <c r="K17" i="26"/>
  <c r="J691" i="26"/>
  <c r="I691" i="26"/>
  <c r="L511" i="26"/>
  <c r="M511" i="26" s="1"/>
  <c r="I511" i="26"/>
  <c r="J511" i="26"/>
  <c r="M512" i="26"/>
  <c r="G511" i="26"/>
  <c r="L1531" i="26"/>
  <c r="R1531" i="26" s="1"/>
  <c r="M1521" i="26"/>
  <c r="I1573" i="26"/>
  <c r="E1571" i="26"/>
  <c r="F15" i="26"/>
  <c r="J15" i="26" s="1"/>
  <c r="G16" i="26"/>
  <c r="J17" i="26"/>
  <c r="K18" i="26"/>
  <c r="R18" i="26" s="1"/>
  <c r="G1573" i="26"/>
  <c r="E1568" i="26"/>
  <c r="I1531" i="26"/>
  <c r="J1531" i="26"/>
  <c r="G18" i="26"/>
  <c r="E15" i="26"/>
  <c r="J19" i="26"/>
  <c r="I18" i="26"/>
  <c r="J16" i="26"/>
  <c r="K19" i="26"/>
  <c r="R19" i="26" s="1"/>
  <c r="K16" i="26"/>
  <c r="L1544" i="26"/>
  <c r="R1544" i="26" s="1"/>
  <c r="M1567" i="26"/>
  <c r="L1567" i="26"/>
  <c r="R1567" i="26" s="1"/>
  <c r="P1519" i="26"/>
  <c r="E1506" i="26"/>
  <c r="Q1516" i="26"/>
  <c r="P1546" i="26"/>
  <c r="I1541" i="26"/>
  <c r="K1541" i="26"/>
  <c r="M1541" i="26" s="1"/>
  <c r="J1556" i="26"/>
  <c r="L1561" i="26"/>
  <c r="M1568" i="26"/>
  <c r="M1559" i="26"/>
  <c r="I1554" i="26"/>
  <c r="L1579" i="26"/>
  <c r="R1579" i="26" s="1"/>
  <c r="L1521" i="26"/>
  <c r="R1521" i="26" s="1"/>
  <c r="G1521" i="26"/>
  <c r="P1531" i="26"/>
  <c r="J1521" i="26"/>
  <c r="Q1519" i="26"/>
  <c r="G1554" i="26"/>
  <c r="P1564" i="26"/>
  <c r="P1556" i="26"/>
  <c r="G1546" i="26"/>
  <c r="K1546" i="26"/>
  <c r="M1546" i="26" s="1"/>
  <c r="L1529" i="26"/>
  <c r="L1526" i="26" s="1"/>
  <c r="R1526" i="26" s="1"/>
  <c r="M1529" i="26"/>
  <c r="J1546" i="26"/>
  <c r="L1519" i="26"/>
  <c r="R1519" i="26" s="1"/>
  <c r="M1519" i="26"/>
  <c r="G1541" i="26"/>
  <c r="Q1546" i="26"/>
  <c r="G1569" i="26"/>
  <c r="K1556" i="26"/>
  <c r="M1556" i="26" s="1"/>
  <c r="G1556" i="26"/>
  <c r="Q1581" i="26"/>
  <c r="R1554" i="26" l="1"/>
  <c r="R17" i="26"/>
  <c r="K15" i="26"/>
  <c r="M15" i="26" s="1"/>
  <c r="M2585" i="26"/>
  <c r="R2585" i="26"/>
  <c r="J1569" i="26"/>
  <c r="E2583" i="26"/>
  <c r="R1529" i="26"/>
  <c r="R511" i="26"/>
  <c r="M1574" i="26"/>
  <c r="L1574" i="26"/>
  <c r="R1574" i="26" s="1"/>
  <c r="R1561" i="26"/>
  <c r="R1559" i="26"/>
  <c r="I1569" i="26"/>
  <c r="G2584" i="26"/>
  <c r="P1584" i="26"/>
  <c r="M1569" i="26"/>
  <c r="L1509" i="26"/>
  <c r="R1509" i="26" s="1"/>
  <c r="L1505" i="26"/>
  <c r="R1505" i="26" s="1"/>
  <c r="E1504" i="26"/>
  <c r="G1568" i="26"/>
  <c r="E1503" i="26"/>
  <c r="L1502" i="26"/>
  <c r="R1502" i="26" s="1"/>
  <c r="G1504" i="26"/>
  <c r="K1503" i="26"/>
  <c r="L1573" i="26"/>
  <c r="R1573" i="26" s="1"/>
  <c r="L1516" i="26"/>
  <c r="R1516" i="26" s="1"/>
  <c r="L1551" i="26"/>
  <c r="P1583" i="26"/>
  <c r="H2583" i="26"/>
  <c r="I2583" i="26" s="1"/>
  <c r="M19" i="26"/>
  <c r="M16" i="26"/>
  <c r="M18" i="26"/>
  <c r="M17" i="26"/>
  <c r="G2583" i="26"/>
  <c r="J2587" i="26"/>
  <c r="I2587" i="26"/>
  <c r="K2584" i="26"/>
  <c r="R2584" i="26" s="1"/>
  <c r="I2584" i="26"/>
  <c r="J2584" i="26"/>
  <c r="I1571" i="26"/>
  <c r="J1571" i="26"/>
  <c r="M1571" i="26"/>
  <c r="E1566" i="26"/>
  <c r="G1571" i="26"/>
  <c r="J1568" i="26"/>
  <c r="I1568" i="26"/>
  <c r="I15" i="26"/>
  <c r="G15" i="26"/>
  <c r="L16" i="26"/>
  <c r="R16" i="26" s="1"/>
  <c r="P1516" i="26"/>
  <c r="J1506" i="26"/>
  <c r="M1576" i="26"/>
  <c r="R1576" i="26"/>
  <c r="L1569" i="26"/>
  <c r="L1504" i="26" s="1"/>
  <c r="L1568" i="26"/>
  <c r="L1503" i="26" s="1"/>
  <c r="L1541" i="26"/>
  <c r="R1541" i="26" s="1"/>
  <c r="G1506" i="26"/>
  <c r="I1506" i="26"/>
  <c r="P1561" i="26"/>
  <c r="G1551" i="26"/>
  <c r="M1509" i="26"/>
  <c r="K1506" i="26"/>
  <c r="M1506" i="26" s="1"/>
  <c r="I1551" i="26"/>
  <c r="L1506" i="26"/>
  <c r="J1551" i="26"/>
  <c r="L1556" i="26"/>
  <c r="R1556" i="26" s="1"/>
  <c r="L1546" i="26"/>
  <c r="R1546" i="26" s="1"/>
  <c r="M1554" i="26"/>
  <c r="K1551" i="26"/>
  <c r="M1551" i="26" s="1"/>
  <c r="R1503" i="26" l="1"/>
  <c r="R1506" i="26"/>
  <c r="R1569" i="26"/>
  <c r="R1551" i="26"/>
  <c r="R1568" i="26"/>
  <c r="J2583" i="26"/>
  <c r="K1504" i="26"/>
  <c r="R1504" i="26" s="1"/>
  <c r="J1504" i="26"/>
  <c r="I1504" i="26"/>
  <c r="L15" i="26"/>
  <c r="R15" i="26" s="1"/>
  <c r="M2584" i="26"/>
  <c r="K2583" i="26"/>
  <c r="M2583" i="26" s="1"/>
  <c r="R1571" i="26"/>
  <c r="G1566" i="26"/>
  <c r="I1566" i="26"/>
  <c r="P1581" i="26"/>
  <c r="J1566" i="26"/>
  <c r="D14" i="26"/>
  <c r="D2306" i="26"/>
  <c r="D12" i="26"/>
  <c r="R2583" i="26" l="1"/>
  <c r="D2303" i="26"/>
  <c r="M1566" i="26"/>
  <c r="R1566" i="26"/>
  <c r="D11" i="26" l="1"/>
  <c r="K1629" i="26"/>
  <c r="K1605" i="26"/>
  <c r="J1605" i="26"/>
  <c r="I1605" i="26"/>
  <c r="H1604" i="26"/>
  <c r="H1601" i="26" s="1"/>
  <c r="E1601" i="26"/>
  <c r="K1603" i="26"/>
  <c r="I1603" i="26"/>
  <c r="K1602" i="26"/>
  <c r="I1602" i="26"/>
  <c r="F1601" i="26"/>
  <c r="K1600" i="26"/>
  <c r="I1600" i="26"/>
  <c r="K1599" i="26"/>
  <c r="J1599" i="26"/>
  <c r="I1599" i="26"/>
  <c r="G1599" i="26"/>
  <c r="K1598" i="26"/>
  <c r="I1598" i="26"/>
  <c r="K1597" i="26"/>
  <c r="I1597" i="26"/>
  <c r="H1596" i="26"/>
  <c r="F1596" i="26"/>
  <c r="E1596" i="26"/>
  <c r="K1595" i="26"/>
  <c r="I1595" i="26"/>
  <c r="H1594" i="26"/>
  <c r="E1594" i="26"/>
  <c r="K1593" i="26"/>
  <c r="I1593" i="26"/>
  <c r="K1592" i="26"/>
  <c r="I1592" i="26"/>
  <c r="F1591" i="26"/>
  <c r="K1594" i="26" l="1"/>
  <c r="M1594" i="26" s="1"/>
  <c r="M1592" i="26"/>
  <c r="M1593" i="26"/>
  <c r="L1595" i="26"/>
  <c r="R1595" i="26"/>
  <c r="L1602" i="26"/>
  <c r="R1602" i="26"/>
  <c r="L1603" i="26"/>
  <c r="R1603" i="26"/>
  <c r="L1597" i="26"/>
  <c r="R1597" i="26" s="1"/>
  <c r="L1598" i="26"/>
  <c r="R1598" i="26" s="1"/>
  <c r="M1599" i="26"/>
  <c r="L1600" i="26"/>
  <c r="R1600" i="26" s="1"/>
  <c r="M1605" i="26"/>
  <c r="I1601" i="26"/>
  <c r="E1591" i="26"/>
  <c r="J1596" i="26"/>
  <c r="M1598" i="26"/>
  <c r="M1602" i="26"/>
  <c r="G1594" i="26"/>
  <c r="I1604" i="26"/>
  <c r="J1594" i="26"/>
  <c r="G1596" i="26"/>
  <c r="M1597" i="26"/>
  <c r="G1601" i="26"/>
  <c r="L1605" i="26"/>
  <c r="R1605" i="26" s="1"/>
  <c r="M1603" i="26"/>
  <c r="H1591" i="26"/>
  <c r="L1592" i="26"/>
  <c r="R1592" i="26" s="1"/>
  <c r="L1593" i="26"/>
  <c r="R1593" i="26" s="1"/>
  <c r="L1594" i="26"/>
  <c r="L1599" i="26"/>
  <c r="R1599" i="26" s="1"/>
  <c r="J1601" i="26"/>
  <c r="J1604" i="26"/>
  <c r="I1594" i="26"/>
  <c r="M1595" i="26"/>
  <c r="K1596" i="26"/>
  <c r="M1596" i="26" s="1"/>
  <c r="M1600" i="26"/>
  <c r="K1601" i="26"/>
  <c r="M1601" i="26" s="1"/>
  <c r="G1604" i="26"/>
  <c r="K1604" i="26"/>
  <c r="I1596" i="26"/>
  <c r="M1604" i="26" l="1"/>
  <c r="R1594" i="26"/>
  <c r="K1591" i="26"/>
  <c r="M1591" i="26" s="1"/>
  <c r="G1591" i="26"/>
  <c r="L1601" i="26"/>
  <c r="R1601" i="26" s="1"/>
  <c r="L1596" i="26"/>
  <c r="R1596" i="26" s="1"/>
  <c r="L1604" i="26"/>
  <c r="R1604" i="26" s="1"/>
  <c r="J1591" i="26"/>
  <c r="I1591" i="26"/>
  <c r="Q1350" i="26"/>
  <c r="P1350" i="26"/>
  <c r="K1350" i="26"/>
  <c r="I1350" i="26"/>
  <c r="H1349" i="26"/>
  <c r="H1346" i="26" s="1"/>
  <c r="E1349" i="26"/>
  <c r="Q1348" i="26"/>
  <c r="P1348" i="26"/>
  <c r="K1348" i="26"/>
  <c r="I1348" i="26"/>
  <c r="Q1347" i="26"/>
  <c r="P1347" i="26"/>
  <c r="K1347" i="26"/>
  <c r="I1347" i="26"/>
  <c r="F1346" i="26"/>
  <c r="K1490" i="26"/>
  <c r="J1490" i="26"/>
  <c r="I1490" i="26"/>
  <c r="G1490" i="26"/>
  <c r="J1489" i="26"/>
  <c r="E1489" i="26"/>
  <c r="K1488" i="26"/>
  <c r="J1488" i="26"/>
  <c r="I1488" i="26"/>
  <c r="G1488" i="26"/>
  <c r="K1487" i="26"/>
  <c r="J1487" i="26"/>
  <c r="I1487" i="26"/>
  <c r="G1487" i="26"/>
  <c r="F1486" i="26"/>
  <c r="K1485" i="26"/>
  <c r="J1485" i="26"/>
  <c r="I1485" i="26"/>
  <c r="G1485" i="26"/>
  <c r="J1484" i="26"/>
  <c r="E1484" i="26"/>
  <c r="K1483" i="26"/>
  <c r="J1483" i="26"/>
  <c r="I1483" i="26"/>
  <c r="G1483" i="26"/>
  <c r="K1482" i="26"/>
  <c r="J1482" i="26"/>
  <c r="I1482" i="26"/>
  <c r="G1482" i="26"/>
  <c r="F1481" i="26"/>
  <c r="H1480" i="26"/>
  <c r="F1480" i="26"/>
  <c r="E1480" i="26"/>
  <c r="H1479" i="26"/>
  <c r="F1479" i="26"/>
  <c r="E1479" i="26"/>
  <c r="H1478" i="26"/>
  <c r="F1478" i="26"/>
  <c r="E1478" i="26"/>
  <c r="H1477" i="26"/>
  <c r="F1477" i="26"/>
  <c r="E1477" i="26"/>
  <c r="L1476" i="26"/>
  <c r="K1475" i="26"/>
  <c r="J1475" i="26"/>
  <c r="I1475" i="26"/>
  <c r="G1475" i="26"/>
  <c r="J1474" i="26"/>
  <c r="E1474" i="26"/>
  <c r="K1473" i="26"/>
  <c r="J1473" i="26"/>
  <c r="I1473" i="26"/>
  <c r="G1473" i="26"/>
  <c r="K1472" i="26"/>
  <c r="J1472" i="26"/>
  <c r="I1472" i="26"/>
  <c r="G1472" i="26"/>
  <c r="F1471" i="26"/>
  <c r="K1470" i="26"/>
  <c r="J1470" i="26"/>
  <c r="I1470" i="26"/>
  <c r="G1470" i="26"/>
  <c r="J1469" i="26"/>
  <c r="E1469" i="26"/>
  <c r="K1468" i="26"/>
  <c r="J1468" i="26"/>
  <c r="I1468" i="26"/>
  <c r="G1468" i="26"/>
  <c r="K1467" i="26"/>
  <c r="J1467" i="26"/>
  <c r="I1467" i="26"/>
  <c r="G1467" i="26"/>
  <c r="F1466" i="26"/>
  <c r="J1466" i="26" s="1"/>
  <c r="H1465" i="26"/>
  <c r="F1465" i="26"/>
  <c r="E1465" i="26"/>
  <c r="H1464" i="26"/>
  <c r="F1464" i="26"/>
  <c r="E1464" i="26"/>
  <c r="H1463" i="26"/>
  <c r="F1463" i="26"/>
  <c r="E1463" i="26"/>
  <c r="H1462" i="26"/>
  <c r="F1462" i="26"/>
  <c r="E1462" i="26"/>
  <c r="L1461" i="26"/>
  <c r="K1460" i="26"/>
  <c r="J1460" i="26"/>
  <c r="I1460" i="26"/>
  <c r="G1460" i="26"/>
  <c r="J1459" i="26"/>
  <c r="E1459" i="26"/>
  <c r="K1458" i="26"/>
  <c r="J1458" i="26"/>
  <c r="I1458" i="26"/>
  <c r="G1458" i="26"/>
  <c r="K1457" i="26"/>
  <c r="J1457" i="26"/>
  <c r="I1457" i="26"/>
  <c r="G1457" i="26"/>
  <c r="F1456" i="26"/>
  <c r="J1456" i="26" s="1"/>
  <c r="K1455" i="26"/>
  <c r="J1455" i="26"/>
  <c r="I1455" i="26"/>
  <c r="G1455" i="26"/>
  <c r="J1454" i="26"/>
  <c r="E1454" i="26"/>
  <c r="K1453" i="26"/>
  <c r="J1453" i="26"/>
  <c r="I1453" i="26"/>
  <c r="G1453" i="26"/>
  <c r="K1452" i="26"/>
  <c r="J1452" i="26"/>
  <c r="I1452" i="26"/>
  <c r="G1452" i="26"/>
  <c r="F1451" i="26"/>
  <c r="J1451" i="26" s="1"/>
  <c r="H1450" i="26"/>
  <c r="F1450" i="26"/>
  <c r="E1450" i="26"/>
  <c r="H1449" i="26"/>
  <c r="F1449" i="26"/>
  <c r="E1449" i="26"/>
  <c r="H1448" i="26"/>
  <c r="F1448" i="26"/>
  <c r="E1448" i="26"/>
  <c r="H1447" i="26"/>
  <c r="F1447" i="26"/>
  <c r="E1447" i="26"/>
  <c r="L1446" i="26"/>
  <c r="E1434" i="26"/>
  <c r="K1445" i="26"/>
  <c r="J1445" i="26"/>
  <c r="I1445" i="26"/>
  <c r="G1445" i="26"/>
  <c r="J1444" i="26"/>
  <c r="E1444" i="26"/>
  <c r="K1443" i="26"/>
  <c r="J1443" i="26"/>
  <c r="I1443" i="26"/>
  <c r="G1443" i="26"/>
  <c r="K1442" i="26"/>
  <c r="J1442" i="26"/>
  <c r="I1442" i="26"/>
  <c r="G1442" i="26"/>
  <c r="F1441" i="26"/>
  <c r="K1440" i="26"/>
  <c r="J1440" i="26"/>
  <c r="I1440" i="26"/>
  <c r="G1440" i="26"/>
  <c r="J1439" i="26"/>
  <c r="E1439" i="26"/>
  <c r="K1438" i="26"/>
  <c r="J1438" i="26"/>
  <c r="I1438" i="26"/>
  <c r="G1438" i="26"/>
  <c r="K1437" i="26"/>
  <c r="J1437" i="26"/>
  <c r="I1437" i="26"/>
  <c r="G1437" i="26"/>
  <c r="F1436" i="26"/>
  <c r="J1436" i="26" s="1"/>
  <c r="H1435" i="26"/>
  <c r="F1435" i="26"/>
  <c r="E1435" i="26"/>
  <c r="H1434" i="26"/>
  <c r="F1434" i="26"/>
  <c r="H1433" i="26"/>
  <c r="F1433" i="26"/>
  <c r="E1433" i="26"/>
  <c r="R1433" i="26" s="1"/>
  <c r="H1432" i="26"/>
  <c r="F1432" i="26"/>
  <c r="E1432" i="26"/>
  <c r="R1432" i="26" s="1"/>
  <c r="L1431" i="26"/>
  <c r="K1430" i="26"/>
  <c r="J1430" i="26"/>
  <c r="I1430" i="26"/>
  <c r="G1430" i="26"/>
  <c r="J1429" i="26"/>
  <c r="E1429" i="26"/>
  <c r="K1428" i="26"/>
  <c r="J1428" i="26"/>
  <c r="I1428" i="26"/>
  <c r="G1428" i="26"/>
  <c r="K1427" i="26"/>
  <c r="J1427" i="26"/>
  <c r="I1427" i="26"/>
  <c r="G1427" i="26"/>
  <c r="F1426" i="26"/>
  <c r="K1425" i="26"/>
  <c r="J1425" i="26"/>
  <c r="I1425" i="26"/>
  <c r="G1425" i="26"/>
  <c r="J1424" i="26"/>
  <c r="E1424" i="26"/>
  <c r="K1423" i="26"/>
  <c r="J1423" i="26"/>
  <c r="I1423" i="26"/>
  <c r="G1423" i="26"/>
  <c r="K1422" i="26"/>
  <c r="J1422" i="26"/>
  <c r="I1422" i="26"/>
  <c r="G1422" i="26"/>
  <c r="F1421" i="26"/>
  <c r="J1421" i="26" s="1"/>
  <c r="H1420" i="26"/>
  <c r="F1420" i="26"/>
  <c r="E1420" i="26"/>
  <c r="H1419" i="26"/>
  <c r="F1419" i="26"/>
  <c r="H1418" i="26"/>
  <c r="F1418" i="26"/>
  <c r="E1418" i="26"/>
  <c r="H1417" i="26"/>
  <c r="F1417" i="26"/>
  <c r="E1417" i="26"/>
  <c r="L1416" i="26"/>
  <c r="K1415" i="26"/>
  <c r="J1415" i="26"/>
  <c r="I1415" i="26"/>
  <c r="G1415" i="26"/>
  <c r="J1414" i="26"/>
  <c r="E1414" i="26"/>
  <c r="K1413" i="26"/>
  <c r="J1413" i="26"/>
  <c r="I1413" i="26"/>
  <c r="G1413" i="26"/>
  <c r="K1412" i="26"/>
  <c r="J1412" i="26"/>
  <c r="I1412" i="26"/>
  <c r="G1412" i="26"/>
  <c r="F1411" i="26"/>
  <c r="J1411" i="26" s="1"/>
  <c r="K1410" i="26"/>
  <c r="J1410" i="26"/>
  <c r="I1410" i="26"/>
  <c r="G1410" i="26"/>
  <c r="J1409" i="26"/>
  <c r="E1409" i="26"/>
  <c r="K1408" i="26"/>
  <c r="J1408" i="26"/>
  <c r="I1408" i="26"/>
  <c r="G1408" i="26"/>
  <c r="K1407" i="26"/>
  <c r="J1407" i="26"/>
  <c r="I1407" i="26"/>
  <c r="G1407" i="26"/>
  <c r="F1406" i="26"/>
  <c r="J1406" i="26" s="1"/>
  <c r="H1405" i="26"/>
  <c r="F1405" i="26"/>
  <c r="E1405" i="26"/>
  <c r="H1404" i="26"/>
  <c r="F1404" i="26"/>
  <c r="H1403" i="26"/>
  <c r="F1403" i="26"/>
  <c r="E1403" i="26"/>
  <c r="R1403" i="26" s="1"/>
  <c r="H1402" i="26"/>
  <c r="F1402" i="26"/>
  <c r="E1402" i="26"/>
  <c r="L1401" i="26"/>
  <c r="H1395" i="26"/>
  <c r="H1394" i="26"/>
  <c r="H1393" i="26"/>
  <c r="H1392" i="26"/>
  <c r="E1392" i="26"/>
  <c r="F1392" i="26"/>
  <c r="E1393" i="26"/>
  <c r="F1393" i="26"/>
  <c r="F1394" i="26"/>
  <c r="E1395" i="26"/>
  <c r="F1395" i="26"/>
  <c r="K1400" i="26"/>
  <c r="J1400" i="26"/>
  <c r="I1400" i="26"/>
  <c r="G1400" i="26"/>
  <c r="J1399" i="26"/>
  <c r="E1399" i="26"/>
  <c r="K1398" i="26"/>
  <c r="J1398" i="26"/>
  <c r="I1398" i="26"/>
  <c r="G1398" i="26"/>
  <c r="K1397" i="26"/>
  <c r="J1397" i="26"/>
  <c r="I1397" i="26"/>
  <c r="G1397" i="26"/>
  <c r="F1396" i="26"/>
  <c r="J1396" i="26" s="1"/>
  <c r="L1391" i="26"/>
  <c r="E1378" i="26"/>
  <c r="R1378" i="26" s="1"/>
  <c r="E1389" i="26"/>
  <c r="E1384" i="26"/>
  <c r="E1353" i="26"/>
  <c r="E1354" i="26"/>
  <c r="Q1355" i="26"/>
  <c r="P1355" i="26"/>
  <c r="K1355" i="26"/>
  <c r="I1355" i="26"/>
  <c r="G1355" i="26"/>
  <c r="Q1354" i="26"/>
  <c r="Q1353" i="26"/>
  <c r="P1353" i="26"/>
  <c r="Q1352" i="26"/>
  <c r="P1352" i="26"/>
  <c r="K1352" i="26"/>
  <c r="I1352" i="26"/>
  <c r="H1351" i="26"/>
  <c r="F1351" i="26"/>
  <c r="E1344" i="26"/>
  <c r="E1339" i="26"/>
  <c r="E1334" i="26"/>
  <c r="E1329" i="26"/>
  <c r="L1591" i="26" l="1"/>
  <c r="R1591" i="26" s="1"/>
  <c r="K1329" i="26"/>
  <c r="M1398" i="26"/>
  <c r="R1398" i="26"/>
  <c r="M1400" i="26"/>
  <c r="R1400" i="26"/>
  <c r="K1334" i="26"/>
  <c r="M1352" i="26"/>
  <c r="L1355" i="26"/>
  <c r="R1355" i="26" s="1"/>
  <c r="I1353" i="26"/>
  <c r="I1399" i="26"/>
  <c r="M1402" i="26"/>
  <c r="R1402" i="26"/>
  <c r="K1405" i="26"/>
  <c r="M1405" i="26" s="1"/>
  <c r="K1409" i="26"/>
  <c r="M1409" i="26" s="1"/>
  <c r="M1412" i="26"/>
  <c r="R1412" i="26"/>
  <c r="M1413" i="26"/>
  <c r="R1413" i="26"/>
  <c r="M1415" i="26"/>
  <c r="R1415" i="26"/>
  <c r="M1417" i="26"/>
  <c r="R1417" i="26"/>
  <c r="K1420" i="26"/>
  <c r="M1420" i="26" s="1"/>
  <c r="I1424" i="26"/>
  <c r="M1427" i="26"/>
  <c r="R1427" i="26"/>
  <c r="M1428" i="26"/>
  <c r="R1428" i="26"/>
  <c r="M1430" i="26"/>
  <c r="R1430" i="26"/>
  <c r="K1439" i="26"/>
  <c r="M1439" i="26" s="1"/>
  <c r="M1442" i="26"/>
  <c r="R1442" i="26"/>
  <c r="M1443" i="26"/>
  <c r="R1443" i="26"/>
  <c r="M1445" i="26"/>
  <c r="R1445" i="26"/>
  <c r="M1448" i="26"/>
  <c r="R1448" i="26"/>
  <c r="K1450" i="26"/>
  <c r="M1450" i="26" s="1"/>
  <c r="E1451" i="26"/>
  <c r="M1457" i="26"/>
  <c r="R1457" i="26"/>
  <c r="M1458" i="26"/>
  <c r="R1458" i="26"/>
  <c r="M1460" i="26"/>
  <c r="R1460" i="26"/>
  <c r="M1462" i="26"/>
  <c r="R1462" i="26"/>
  <c r="M1467" i="26"/>
  <c r="R1467" i="26"/>
  <c r="M1468" i="26"/>
  <c r="R1468" i="26"/>
  <c r="M1470" i="26"/>
  <c r="R1470" i="26"/>
  <c r="I1474" i="26"/>
  <c r="M1478" i="26"/>
  <c r="R1478" i="26"/>
  <c r="K1480" i="26"/>
  <c r="M1480" i="26" s="1"/>
  <c r="K1484" i="26"/>
  <c r="M1484" i="26" s="1"/>
  <c r="M1487" i="26"/>
  <c r="R1487" i="26"/>
  <c r="M1488" i="26"/>
  <c r="R1488" i="26"/>
  <c r="M1490" i="26"/>
  <c r="R1490" i="26"/>
  <c r="E1346" i="26"/>
  <c r="P1349" i="26"/>
  <c r="I1354" i="26"/>
  <c r="M1397" i="26"/>
  <c r="R1397" i="26"/>
  <c r="M1407" i="26"/>
  <c r="R1407" i="26"/>
  <c r="M1408" i="26"/>
  <c r="R1408" i="26"/>
  <c r="M1410" i="26"/>
  <c r="R1410" i="26"/>
  <c r="K1414" i="26"/>
  <c r="R1414" i="26" s="1"/>
  <c r="M1418" i="26"/>
  <c r="R1418" i="26"/>
  <c r="M1422" i="26"/>
  <c r="R1422" i="26"/>
  <c r="M1423" i="26"/>
  <c r="R1423" i="26"/>
  <c r="M1425" i="26"/>
  <c r="R1425" i="26"/>
  <c r="I1429" i="26"/>
  <c r="M1437" i="26"/>
  <c r="R1437" i="26"/>
  <c r="M1438" i="26"/>
  <c r="R1438" i="26"/>
  <c r="M1440" i="26"/>
  <c r="R1440" i="26"/>
  <c r="I1444" i="26"/>
  <c r="M1447" i="26"/>
  <c r="R1447" i="26"/>
  <c r="M1452" i="26"/>
  <c r="R1452" i="26"/>
  <c r="M1453" i="26"/>
  <c r="R1453" i="26"/>
  <c r="M1455" i="26"/>
  <c r="R1455" i="26"/>
  <c r="I1459" i="26"/>
  <c r="M1463" i="26"/>
  <c r="R1463" i="26"/>
  <c r="K1465" i="26"/>
  <c r="M1465" i="26" s="1"/>
  <c r="I1469" i="26"/>
  <c r="M1472" i="26"/>
  <c r="R1472" i="26"/>
  <c r="M1473" i="26"/>
  <c r="R1473" i="26"/>
  <c r="M1475" i="26"/>
  <c r="R1475" i="26"/>
  <c r="M1477" i="26"/>
  <c r="R1477" i="26"/>
  <c r="M1482" i="26"/>
  <c r="R1482" i="26"/>
  <c r="M1483" i="26"/>
  <c r="R1483" i="26"/>
  <c r="M1485" i="26"/>
  <c r="R1485" i="26"/>
  <c r="I1489" i="26"/>
  <c r="M1347" i="26"/>
  <c r="M1348" i="26"/>
  <c r="M1350" i="26"/>
  <c r="G1395" i="26"/>
  <c r="F1446" i="26"/>
  <c r="J1481" i="26"/>
  <c r="Q1506" i="26"/>
  <c r="E1466" i="26"/>
  <c r="G1466" i="26" s="1"/>
  <c r="F1461" i="26"/>
  <c r="E1481" i="26"/>
  <c r="J1395" i="26"/>
  <c r="F1401" i="26"/>
  <c r="G1403" i="26"/>
  <c r="J1419" i="26"/>
  <c r="E1379" i="26"/>
  <c r="G1448" i="26"/>
  <c r="G1353" i="26"/>
  <c r="G1354" i="26"/>
  <c r="G1393" i="26"/>
  <c r="J1477" i="26"/>
  <c r="H1476" i="26"/>
  <c r="E1421" i="26"/>
  <c r="G1421" i="26" s="1"/>
  <c r="E1456" i="26"/>
  <c r="J1478" i="26"/>
  <c r="L1347" i="26"/>
  <c r="R1347" i="26" s="1"/>
  <c r="G1450" i="26"/>
  <c r="G1447" i="26"/>
  <c r="G1465" i="26"/>
  <c r="J1420" i="26"/>
  <c r="J1435" i="26"/>
  <c r="G1484" i="26"/>
  <c r="J1346" i="26"/>
  <c r="P1354" i="26"/>
  <c r="F1391" i="26"/>
  <c r="G1405" i="26"/>
  <c r="J1449" i="26"/>
  <c r="J1464" i="26"/>
  <c r="J1479" i="26"/>
  <c r="J1480" i="26"/>
  <c r="I1349" i="26"/>
  <c r="E1324" i="26"/>
  <c r="J1405" i="26"/>
  <c r="J1417" i="26"/>
  <c r="J1418" i="26"/>
  <c r="G1420" i="26"/>
  <c r="G1432" i="26"/>
  <c r="G1433" i="26"/>
  <c r="G1435" i="26"/>
  <c r="J1447" i="26"/>
  <c r="J1448" i="26"/>
  <c r="J1450" i="26"/>
  <c r="J1462" i="26"/>
  <c r="J1463" i="26"/>
  <c r="J1465" i="26"/>
  <c r="I1480" i="26"/>
  <c r="I1484" i="26"/>
  <c r="G1346" i="26"/>
  <c r="L1348" i="26"/>
  <c r="R1348" i="26" s="1"/>
  <c r="J1349" i="26"/>
  <c r="L1350" i="26"/>
  <c r="R1350" i="26" s="1"/>
  <c r="I1346" i="26"/>
  <c r="G1349" i="26"/>
  <c r="K1349" i="26"/>
  <c r="M1349" i="26" s="1"/>
  <c r="K1479" i="26"/>
  <c r="K1476" i="26" s="1"/>
  <c r="E1476" i="26"/>
  <c r="F1476" i="26"/>
  <c r="G1480" i="26"/>
  <c r="K1481" i="26"/>
  <c r="E1486" i="26"/>
  <c r="J1486" i="26"/>
  <c r="I1477" i="26"/>
  <c r="I1478" i="26"/>
  <c r="I1479" i="26"/>
  <c r="K1489" i="26"/>
  <c r="R1489" i="26" s="1"/>
  <c r="G1489" i="26"/>
  <c r="G1477" i="26"/>
  <c r="G1478" i="26"/>
  <c r="G1479" i="26"/>
  <c r="E1471" i="26"/>
  <c r="G1469" i="26"/>
  <c r="K1464" i="26"/>
  <c r="R1464" i="26" s="1"/>
  <c r="G1464" i="26"/>
  <c r="I1464" i="26"/>
  <c r="K1469" i="26"/>
  <c r="M1469" i="26" s="1"/>
  <c r="J1471" i="26"/>
  <c r="I1462" i="26"/>
  <c r="I1463" i="26"/>
  <c r="K1474" i="26"/>
  <c r="R1474" i="26" s="1"/>
  <c r="H1431" i="26"/>
  <c r="I1435" i="26"/>
  <c r="I1434" i="26"/>
  <c r="I1450" i="26"/>
  <c r="H1461" i="26"/>
  <c r="I1465" i="26"/>
  <c r="G1474" i="26"/>
  <c r="E1461" i="26"/>
  <c r="G1462" i="26"/>
  <c r="G1463" i="26"/>
  <c r="G1459" i="26"/>
  <c r="K1449" i="26"/>
  <c r="R1449" i="26" s="1"/>
  <c r="E1446" i="26"/>
  <c r="G1449" i="26"/>
  <c r="J1434" i="26"/>
  <c r="I1447" i="26"/>
  <c r="I1448" i="26"/>
  <c r="I1449" i="26"/>
  <c r="G1451" i="26"/>
  <c r="G1454" i="26"/>
  <c r="K1459" i="26"/>
  <c r="M1459" i="26" s="1"/>
  <c r="K1454" i="26"/>
  <c r="R1454" i="26" s="1"/>
  <c r="I1433" i="26"/>
  <c r="H1446" i="26"/>
  <c r="I1454" i="26"/>
  <c r="G1444" i="26"/>
  <c r="G1439" i="26"/>
  <c r="I1439" i="26"/>
  <c r="E1436" i="26"/>
  <c r="E1431" i="26"/>
  <c r="I1418" i="26"/>
  <c r="M1432" i="26"/>
  <c r="M1433" i="26"/>
  <c r="G1434" i="26"/>
  <c r="K1434" i="26"/>
  <c r="R1434" i="26" s="1"/>
  <c r="F1431" i="26"/>
  <c r="K1435" i="26"/>
  <c r="M1435" i="26" s="1"/>
  <c r="K1436" i="26"/>
  <c r="E1441" i="26"/>
  <c r="J1441" i="26"/>
  <c r="I1432" i="26"/>
  <c r="K1444" i="26"/>
  <c r="M1444" i="26" s="1"/>
  <c r="J1432" i="26"/>
  <c r="J1433" i="26"/>
  <c r="E1419" i="26"/>
  <c r="G1424" i="26"/>
  <c r="I1403" i="26"/>
  <c r="K1395" i="26"/>
  <c r="M1395" i="26" s="1"/>
  <c r="F1416" i="26"/>
  <c r="K1424" i="26"/>
  <c r="M1424" i="26" s="1"/>
  <c r="E1426" i="26"/>
  <c r="J1426" i="26"/>
  <c r="I1417" i="26"/>
  <c r="K1429" i="26"/>
  <c r="R1429" i="26" s="1"/>
  <c r="H1416" i="26"/>
  <c r="I1420" i="26"/>
  <c r="G1429" i="26"/>
  <c r="G1417" i="26"/>
  <c r="G1418" i="26"/>
  <c r="G1414" i="26"/>
  <c r="G1409" i="26"/>
  <c r="I1409" i="26"/>
  <c r="E1404" i="26"/>
  <c r="E1406" i="26"/>
  <c r="M1414" i="26"/>
  <c r="K1411" i="26"/>
  <c r="I1402" i="26"/>
  <c r="J1402" i="26"/>
  <c r="J1403" i="26"/>
  <c r="J1404" i="26"/>
  <c r="K1392" i="26"/>
  <c r="M1392" i="26" s="1"/>
  <c r="G1402" i="26"/>
  <c r="M1403" i="26"/>
  <c r="I1414" i="26"/>
  <c r="K1393" i="26"/>
  <c r="M1393" i="26" s="1"/>
  <c r="K1406" i="26"/>
  <c r="M1406" i="26" s="1"/>
  <c r="E1411" i="26"/>
  <c r="H1401" i="26"/>
  <c r="I1405" i="26"/>
  <c r="E1394" i="26"/>
  <c r="E1396" i="26"/>
  <c r="G1392" i="26"/>
  <c r="J1394" i="26"/>
  <c r="J1392" i="26"/>
  <c r="L1352" i="26"/>
  <c r="R1352" i="26" s="1"/>
  <c r="I1395" i="26"/>
  <c r="E1351" i="26"/>
  <c r="J1393" i="26"/>
  <c r="G1399" i="26"/>
  <c r="M1355" i="26"/>
  <c r="I1392" i="26"/>
  <c r="I1393" i="26"/>
  <c r="K1399" i="26"/>
  <c r="R1399" i="26" s="1"/>
  <c r="H1391" i="26"/>
  <c r="G1351" i="26"/>
  <c r="J1351" i="26"/>
  <c r="E1722" i="26"/>
  <c r="F1722" i="26"/>
  <c r="H1722" i="26"/>
  <c r="E1723" i="26"/>
  <c r="F1723" i="26"/>
  <c r="E1724" i="26"/>
  <c r="F1724" i="26"/>
  <c r="E1725" i="26"/>
  <c r="F1725" i="26"/>
  <c r="H1725" i="26"/>
  <c r="H1720" i="26" s="1"/>
  <c r="E1726" i="26"/>
  <c r="F1726" i="26"/>
  <c r="H1726" i="26"/>
  <c r="I1727" i="26"/>
  <c r="K1727" i="26"/>
  <c r="G1728" i="26"/>
  <c r="I1728" i="26"/>
  <c r="J1728" i="26"/>
  <c r="K1728" i="26"/>
  <c r="G1729" i="26"/>
  <c r="I1729" i="26"/>
  <c r="J1729" i="26"/>
  <c r="K1729" i="26"/>
  <c r="I1730" i="26"/>
  <c r="K1730" i="26"/>
  <c r="L1730" i="26"/>
  <c r="E1731" i="26"/>
  <c r="F1731" i="26"/>
  <c r="G1732" i="26"/>
  <c r="I1732" i="26"/>
  <c r="K1732" i="26"/>
  <c r="L1732" i="26"/>
  <c r="I1733" i="26"/>
  <c r="L1733" i="26"/>
  <c r="R1733" i="26" s="1"/>
  <c r="M1733" i="26"/>
  <c r="G1734" i="26"/>
  <c r="H1734" i="26"/>
  <c r="I1734" i="26" s="1"/>
  <c r="K1734" i="26"/>
  <c r="G1735" i="26"/>
  <c r="I1735" i="26"/>
  <c r="K1735" i="26"/>
  <c r="E1736" i="26"/>
  <c r="F1736" i="26"/>
  <c r="I1737" i="26"/>
  <c r="J1737" i="26"/>
  <c r="K1737" i="26"/>
  <c r="G1738" i="26"/>
  <c r="H1738" i="26"/>
  <c r="I1738" i="26" s="1"/>
  <c r="K1738" i="26"/>
  <c r="G1739" i="26"/>
  <c r="H1739" i="26"/>
  <c r="I1739" i="26" s="1"/>
  <c r="K1739" i="26"/>
  <c r="I1740" i="26"/>
  <c r="J1740" i="26"/>
  <c r="K1740" i="26"/>
  <c r="E1741" i="26"/>
  <c r="F1741" i="26"/>
  <c r="H1741" i="26"/>
  <c r="G1743" i="26"/>
  <c r="I1743" i="26"/>
  <c r="J1743" i="26"/>
  <c r="M1743" i="26"/>
  <c r="G1744" i="26"/>
  <c r="I1744" i="26"/>
  <c r="J1744" i="26"/>
  <c r="M1744" i="26"/>
  <c r="E1746" i="26"/>
  <c r="F1746" i="26"/>
  <c r="I1747" i="26"/>
  <c r="K1747" i="26"/>
  <c r="G1748" i="26"/>
  <c r="H1748" i="26"/>
  <c r="K1748" i="26"/>
  <c r="G1749" i="26"/>
  <c r="H1749" i="26"/>
  <c r="I1749" i="26" s="1"/>
  <c r="M1749" i="26"/>
  <c r="I1750" i="26"/>
  <c r="J1750" i="26"/>
  <c r="K1750" i="26"/>
  <c r="E1752" i="26"/>
  <c r="F1752" i="26"/>
  <c r="J1752" i="26" s="1"/>
  <c r="E1753" i="26"/>
  <c r="F1753" i="26"/>
  <c r="E1754" i="26"/>
  <c r="F1754" i="26"/>
  <c r="Q1764" i="26" s="1"/>
  <c r="E1755" i="26"/>
  <c r="F1755" i="26"/>
  <c r="E1756" i="26"/>
  <c r="F1756" i="26"/>
  <c r="I1757" i="26"/>
  <c r="J1757" i="26"/>
  <c r="K1757" i="26"/>
  <c r="G1758" i="26"/>
  <c r="H1758" i="26"/>
  <c r="K1758" i="26"/>
  <c r="G1759" i="26"/>
  <c r="I1759" i="26"/>
  <c r="J1759" i="26"/>
  <c r="K1759" i="26"/>
  <c r="G1760" i="26"/>
  <c r="I1760" i="26"/>
  <c r="J1760" i="26"/>
  <c r="K1760" i="26"/>
  <c r="L1767" i="26"/>
  <c r="L1762" i="26" s="1"/>
  <c r="P1767" i="26"/>
  <c r="Q1767" i="26"/>
  <c r="L1768" i="26"/>
  <c r="L1763" i="26" s="1"/>
  <c r="P1768" i="26"/>
  <c r="P1769" i="26"/>
  <c r="Q1769" i="26"/>
  <c r="L1770" i="26"/>
  <c r="L1765" i="26" s="1"/>
  <c r="P1770" i="26"/>
  <c r="Q1770" i="26"/>
  <c r="K1771" i="26"/>
  <c r="J1773" i="26"/>
  <c r="K1773" i="26"/>
  <c r="R1773" i="26" s="1"/>
  <c r="G1774" i="26"/>
  <c r="I1774" i="26"/>
  <c r="J1774" i="26"/>
  <c r="M1774" i="26"/>
  <c r="E1775" i="26"/>
  <c r="F1775" i="26"/>
  <c r="F1770" i="26" s="1"/>
  <c r="H1775" i="26"/>
  <c r="H1770" i="26" s="1"/>
  <c r="E1776" i="26"/>
  <c r="F1776" i="26"/>
  <c r="H1776" i="26"/>
  <c r="G1777" i="26"/>
  <c r="I1777" i="26"/>
  <c r="J1777" i="26"/>
  <c r="K1777" i="26"/>
  <c r="G1778" i="26"/>
  <c r="I1778" i="26"/>
  <c r="J1778" i="26"/>
  <c r="K1778" i="26"/>
  <c r="G1779" i="26"/>
  <c r="I1779" i="26"/>
  <c r="J1779" i="26"/>
  <c r="K1779" i="26"/>
  <c r="R1779" i="26" s="1"/>
  <c r="G1780" i="26"/>
  <c r="I1780" i="26"/>
  <c r="J1780" i="26"/>
  <c r="K1780" i="26"/>
  <c r="E1781" i="26"/>
  <c r="F1781" i="26"/>
  <c r="H1781" i="26"/>
  <c r="G1782" i="26"/>
  <c r="I1782" i="26"/>
  <c r="J1782" i="26"/>
  <c r="K1782" i="26"/>
  <c r="R1782" i="26" s="1"/>
  <c r="G1783" i="26"/>
  <c r="I1783" i="26"/>
  <c r="J1783" i="26"/>
  <c r="K1783" i="26"/>
  <c r="O1783" i="26"/>
  <c r="P1783" i="26"/>
  <c r="Q1783" i="26"/>
  <c r="J1784" i="26"/>
  <c r="K1784" i="26"/>
  <c r="R1784" i="26" s="1"/>
  <c r="O1784" i="26"/>
  <c r="P1784" i="26"/>
  <c r="Q1784" i="26"/>
  <c r="G1785" i="26"/>
  <c r="I1785" i="26"/>
  <c r="J1785" i="26"/>
  <c r="K1785" i="26"/>
  <c r="R1785" i="26" s="1"/>
  <c r="E1786" i="26"/>
  <c r="F1786" i="26"/>
  <c r="H1786" i="26"/>
  <c r="G1787" i="26"/>
  <c r="I1787" i="26"/>
  <c r="J1787" i="26"/>
  <c r="K1787" i="26"/>
  <c r="P1787" i="26"/>
  <c r="Q1787" i="26"/>
  <c r="G1788" i="26"/>
  <c r="I1788" i="26"/>
  <c r="J1788" i="26"/>
  <c r="K1788" i="26"/>
  <c r="P1788" i="26"/>
  <c r="Q1788" i="26"/>
  <c r="G1789" i="26"/>
  <c r="I1789" i="26"/>
  <c r="J1789" i="26"/>
  <c r="L1789" i="26"/>
  <c r="P1789" i="26"/>
  <c r="Q1789" i="26"/>
  <c r="G1790" i="26"/>
  <c r="I1790" i="26"/>
  <c r="J1790" i="26"/>
  <c r="K1790" i="26"/>
  <c r="P1790" i="26"/>
  <c r="Q1790" i="26"/>
  <c r="E1791" i="26"/>
  <c r="F1791" i="26"/>
  <c r="H1791" i="26"/>
  <c r="K1791" i="26"/>
  <c r="L1791" i="26"/>
  <c r="R1420" i="26" l="1"/>
  <c r="R1409" i="26"/>
  <c r="R1405" i="26"/>
  <c r="R1436" i="26"/>
  <c r="R1484" i="26"/>
  <c r="R1480" i="26"/>
  <c r="L1786" i="26"/>
  <c r="R1789" i="26"/>
  <c r="M1787" i="26"/>
  <c r="R1787" i="26"/>
  <c r="M1780" i="26"/>
  <c r="R1780" i="26"/>
  <c r="R1791" i="26"/>
  <c r="M1783" i="26"/>
  <c r="R1783" i="26"/>
  <c r="K1781" i="26"/>
  <c r="M1781" i="26" s="1"/>
  <c r="E1770" i="26"/>
  <c r="M1760" i="26"/>
  <c r="R1760" i="26"/>
  <c r="M1759" i="26"/>
  <c r="R1759" i="26"/>
  <c r="M1758" i="26"/>
  <c r="R1758" i="26"/>
  <c r="M1750" i="26"/>
  <c r="R1750" i="26"/>
  <c r="M1748" i="26"/>
  <c r="R1748" i="26"/>
  <c r="M1740" i="26"/>
  <c r="R1740" i="26"/>
  <c r="M1738" i="26"/>
  <c r="R1738" i="26"/>
  <c r="M1735" i="26"/>
  <c r="R1735" i="26"/>
  <c r="M1732" i="26"/>
  <c r="R1732" i="26"/>
  <c r="M1730" i="26"/>
  <c r="R1730" i="26"/>
  <c r="M1729" i="26"/>
  <c r="R1729" i="26"/>
  <c r="M1728" i="26"/>
  <c r="R1728" i="26"/>
  <c r="M1727" i="26"/>
  <c r="R1727" i="26"/>
  <c r="K1726" i="26"/>
  <c r="M1726" i="26" s="1"/>
  <c r="K1722" i="26"/>
  <c r="I1351" i="26"/>
  <c r="I1396" i="26"/>
  <c r="I1411" i="26"/>
  <c r="R1411" i="26"/>
  <c r="K1404" i="26"/>
  <c r="K1401" i="26" s="1"/>
  <c r="I1426" i="26"/>
  <c r="I1471" i="26"/>
  <c r="I1486" i="26"/>
  <c r="R1476" i="26"/>
  <c r="I1421" i="26"/>
  <c r="I1481" i="26"/>
  <c r="R1481" i="26"/>
  <c r="I1466" i="26"/>
  <c r="R1469" i="26"/>
  <c r="R1465" i="26"/>
  <c r="R1459" i="26"/>
  <c r="R1444" i="26"/>
  <c r="R1395" i="26"/>
  <c r="K1346" i="26"/>
  <c r="R1450" i="26"/>
  <c r="R1439" i="26"/>
  <c r="R1435" i="26"/>
  <c r="R1393" i="26"/>
  <c r="M1790" i="26"/>
  <c r="R1790" i="26"/>
  <c r="M1788" i="26"/>
  <c r="R1788" i="26"/>
  <c r="M1778" i="26"/>
  <c r="R1778" i="26"/>
  <c r="M1777" i="26"/>
  <c r="R1777" i="26"/>
  <c r="K1776" i="26"/>
  <c r="M1776" i="26" s="1"/>
  <c r="M1757" i="26"/>
  <c r="R1757" i="26"/>
  <c r="K1756" i="26"/>
  <c r="M1756" i="26" s="1"/>
  <c r="K1755" i="26"/>
  <c r="M1755" i="26" s="1"/>
  <c r="K1754" i="26"/>
  <c r="M1754" i="26" s="1"/>
  <c r="K1752" i="26"/>
  <c r="M1752" i="26" s="1"/>
  <c r="M1747" i="26"/>
  <c r="R1747" i="26"/>
  <c r="K1741" i="26"/>
  <c r="M1741" i="26" s="1"/>
  <c r="M1739" i="26"/>
  <c r="R1739" i="26"/>
  <c r="M1737" i="26"/>
  <c r="R1737" i="26"/>
  <c r="K1736" i="26"/>
  <c r="M1736" i="26" s="1"/>
  <c r="M1734" i="26"/>
  <c r="R1734" i="26"/>
  <c r="K1725" i="26"/>
  <c r="K1724" i="26"/>
  <c r="R1724" i="26" s="1"/>
  <c r="K1723" i="26"/>
  <c r="R1723" i="26" s="1"/>
  <c r="I1394" i="26"/>
  <c r="R1406" i="26"/>
  <c r="K1419" i="26"/>
  <c r="K1416" i="26" s="1"/>
  <c r="I1441" i="26"/>
  <c r="G1446" i="26"/>
  <c r="I1456" i="26"/>
  <c r="R1479" i="26"/>
  <c r="I1451" i="26"/>
  <c r="R1424" i="26"/>
  <c r="R1392" i="26"/>
  <c r="H1756" i="26"/>
  <c r="H1753" i="26"/>
  <c r="H1751" i="26" s="1"/>
  <c r="F1718" i="26"/>
  <c r="M1779" i="26"/>
  <c r="K1769" i="26"/>
  <c r="K1768" i="26"/>
  <c r="R1768" i="26" s="1"/>
  <c r="I1419" i="26"/>
  <c r="G1461" i="26"/>
  <c r="M1722" i="26"/>
  <c r="K1717" i="26"/>
  <c r="M1725" i="26"/>
  <c r="M1724" i="26"/>
  <c r="K1719" i="26"/>
  <c r="M1723" i="26"/>
  <c r="M1791" i="26"/>
  <c r="G1770" i="26"/>
  <c r="G1456" i="26"/>
  <c r="G1481" i="26"/>
  <c r="M1481" i="26"/>
  <c r="G1419" i="26"/>
  <c r="Q1778" i="26"/>
  <c r="G1724" i="26"/>
  <c r="J1476" i="26"/>
  <c r="I1476" i="26"/>
  <c r="E1416" i="26"/>
  <c r="M1479" i="26"/>
  <c r="I1741" i="26"/>
  <c r="I1754" i="26"/>
  <c r="J1749" i="26"/>
  <c r="L1722" i="26"/>
  <c r="L1717" i="26" s="1"/>
  <c r="J1791" i="26"/>
  <c r="Q1782" i="26"/>
  <c r="J1769" i="26"/>
  <c r="G1756" i="26"/>
  <c r="H1746" i="26"/>
  <c r="I1746" i="26" s="1"/>
  <c r="J1739" i="26"/>
  <c r="Q1785" i="26"/>
  <c r="K1772" i="26"/>
  <c r="G1731" i="26"/>
  <c r="K1351" i="26"/>
  <c r="M1351" i="26" s="1"/>
  <c r="O1785" i="26"/>
  <c r="I1781" i="26"/>
  <c r="K1775" i="26"/>
  <c r="K1770" i="26" s="1"/>
  <c r="Q1779" i="26"/>
  <c r="Q1766" i="26"/>
  <c r="P1764" i="26"/>
  <c r="Q1762" i="26"/>
  <c r="G1741" i="26"/>
  <c r="G1736" i="26"/>
  <c r="J1734" i="26"/>
  <c r="L1725" i="26"/>
  <c r="L1720" i="26" s="1"/>
  <c r="G1394" i="26"/>
  <c r="E1374" i="26"/>
  <c r="I1791" i="26"/>
  <c r="I1786" i="26"/>
  <c r="G1776" i="26"/>
  <c r="J1775" i="26"/>
  <c r="J1770" i="26"/>
  <c r="I1769" i="26"/>
  <c r="P1766" i="26"/>
  <c r="G1726" i="26"/>
  <c r="G1723" i="26"/>
  <c r="F1717" i="26"/>
  <c r="L1349" i="26"/>
  <c r="R1349" i="26" s="1"/>
  <c r="G1486" i="26"/>
  <c r="G1476" i="26"/>
  <c r="M1476" i="26"/>
  <c r="M1489" i="26"/>
  <c r="K1486" i="26"/>
  <c r="M1486" i="26" s="1"/>
  <c r="G1471" i="26"/>
  <c r="I1431" i="26"/>
  <c r="K1466" i="26"/>
  <c r="M1466" i="26" s="1"/>
  <c r="I1461" i="26"/>
  <c r="J1461" i="26"/>
  <c r="M1474" i="26"/>
  <c r="K1471" i="26"/>
  <c r="M1471" i="26" s="1"/>
  <c r="K1461" i="26"/>
  <c r="M1461" i="26" s="1"/>
  <c r="M1464" i="26"/>
  <c r="K1456" i="26"/>
  <c r="M1456" i="26" s="1"/>
  <c r="I1446" i="26"/>
  <c r="J1446" i="26"/>
  <c r="K1451" i="26"/>
  <c r="M1451" i="26" s="1"/>
  <c r="M1454" i="26"/>
  <c r="M1449" i="26"/>
  <c r="K1446" i="26"/>
  <c r="M1446" i="26" s="1"/>
  <c r="G1431" i="26"/>
  <c r="K1441" i="26"/>
  <c r="M1441" i="26" s="1"/>
  <c r="G1441" i="26"/>
  <c r="I1436" i="26"/>
  <c r="G1436" i="26"/>
  <c r="M1436" i="26"/>
  <c r="J1431" i="26"/>
  <c r="K1431" i="26"/>
  <c r="M1431" i="26" s="1"/>
  <c r="M1434" i="26"/>
  <c r="K1421" i="26"/>
  <c r="M1421" i="26" s="1"/>
  <c r="M1429" i="26"/>
  <c r="K1426" i="26"/>
  <c r="M1426" i="26" s="1"/>
  <c r="G1426" i="26"/>
  <c r="I1416" i="26"/>
  <c r="J1416" i="26"/>
  <c r="G1416" i="26"/>
  <c r="I1404" i="26"/>
  <c r="M1404" i="26"/>
  <c r="G1404" i="26"/>
  <c r="E1401" i="26"/>
  <c r="I1406" i="26"/>
  <c r="G1406" i="26"/>
  <c r="M1411" i="26"/>
  <c r="J1401" i="26"/>
  <c r="G1411" i="26"/>
  <c r="M1399" i="26"/>
  <c r="K1394" i="26"/>
  <c r="R1394" i="26" s="1"/>
  <c r="G1396" i="26"/>
  <c r="K1746" i="26"/>
  <c r="M1746" i="26" s="1"/>
  <c r="P1782" i="26"/>
  <c r="J1776" i="26"/>
  <c r="G1791" i="26"/>
  <c r="K1786" i="26"/>
  <c r="M1786" i="26" s="1"/>
  <c r="Q1786" i="26"/>
  <c r="G1786" i="26"/>
  <c r="O1782" i="26"/>
  <c r="G1781" i="26"/>
  <c r="I1776" i="26"/>
  <c r="P1765" i="26"/>
  <c r="P1763" i="26"/>
  <c r="I1758" i="26"/>
  <c r="I1755" i="26"/>
  <c r="G1753" i="26"/>
  <c r="F1751" i="26"/>
  <c r="Q1761" i="26" s="1"/>
  <c r="I1748" i="26"/>
  <c r="G1746" i="26"/>
  <c r="J1741" i="26"/>
  <c r="J1738" i="26"/>
  <c r="H1724" i="26"/>
  <c r="I1724" i="26" s="1"/>
  <c r="K1731" i="26"/>
  <c r="M1731" i="26" s="1"/>
  <c r="I1726" i="26"/>
  <c r="E1719" i="26"/>
  <c r="F1720" i="26"/>
  <c r="J1720" i="26" s="1"/>
  <c r="E1751" i="26"/>
  <c r="P1785" i="26"/>
  <c r="E1720" i="26"/>
  <c r="E1718" i="26"/>
  <c r="E1717" i="26"/>
  <c r="R1717" i="26" s="1"/>
  <c r="J1786" i="26"/>
  <c r="Q1768" i="26"/>
  <c r="P1762" i="26"/>
  <c r="K1753" i="26"/>
  <c r="M1753" i="26" s="1"/>
  <c r="P1786" i="26"/>
  <c r="M1768" i="26"/>
  <c r="Q1765" i="26"/>
  <c r="J1758" i="26"/>
  <c r="I1752" i="26"/>
  <c r="J1748" i="26"/>
  <c r="J1726" i="26"/>
  <c r="I1725" i="26"/>
  <c r="J1722" i="26"/>
  <c r="K1396" i="26"/>
  <c r="M1396" i="26" s="1"/>
  <c r="E1391" i="26"/>
  <c r="J1391" i="26"/>
  <c r="L1351" i="26"/>
  <c r="Q1780" i="26"/>
  <c r="H1766" i="26"/>
  <c r="E1766" i="26"/>
  <c r="F1766" i="26"/>
  <c r="Q1777" i="26"/>
  <c r="E1771" i="26"/>
  <c r="R1771" i="26" s="1"/>
  <c r="L1769" i="26"/>
  <c r="L1764" i="26" s="1"/>
  <c r="L1761" i="26" s="1"/>
  <c r="J1781" i="26"/>
  <c r="J1772" i="26"/>
  <c r="H1771" i="26"/>
  <c r="F1771" i="26"/>
  <c r="I1770" i="26"/>
  <c r="G1769" i="26"/>
  <c r="J1756" i="26"/>
  <c r="I1756" i="26"/>
  <c r="H1736" i="26"/>
  <c r="H1731" i="26"/>
  <c r="H1723" i="26"/>
  <c r="H1718" i="26" s="1"/>
  <c r="E1721" i="26"/>
  <c r="F1719" i="26"/>
  <c r="H1717" i="26"/>
  <c r="J1753" i="26"/>
  <c r="I1722" i="26"/>
  <c r="F1721" i="26"/>
  <c r="M1419" i="26" l="1"/>
  <c r="K1720" i="26"/>
  <c r="R1736" i="26"/>
  <c r="R1741" i="26"/>
  <c r="R1752" i="26"/>
  <c r="R1781" i="26"/>
  <c r="R1722" i="26"/>
  <c r="K1751" i="26"/>
  <c r="M1751" i="26" s="1"/>
  <c r="M1719" i="26"/>
  <c r="R1719" i="26"/>
  <c r="G1401" i="26"/>
  <c r="R1401" i="26"/>
  <c r="K1374" i="26"/>
  <c r="M1416" i="26"/>
  <c r="R1416" i="26"/>
  <c r="M1769" i="26"/>
  <c r="R1769" i="26"/>
  <c r="R1456" i="26"/>
  <c r="R1725" i="26"/>
  <c r="R1753" i="26"/>
  <c r="M1346" i="26"/>
  <c r="L1346" i="26"/>
  <c r="R1466" i="26"/>
  <c r="R1421" i="26"/>
  <c r="R1431" i="26"/>
  <c r="R1746" i="26"/>
  <c r="R1770" i="26"/>
  <c r="R1786" i="26"/>
  <c r="I1720" i="26"/>
  <c r="R1720" i="26"/>
  <c r="G1719" i="26"/>
  <c r="G1391" i="26"/>
  <c r="K1767" i="26"/>
  <c r="R1767" i="26" s="1"/>
  <c r="R1772" i="26"/>
  <c r="R1451" i="26"/>
  <c r="R1446" i="26"/>
  <c r="R1441" i="26"/>
  <c r="R1419" i="26"/>
  <c r="R1754" i="26"/>
  <c r="R1755" i="26"/>
  <c r="R1756" i="26"/>
  <c r="R1776" i="26"/>
  <c r="R1346" i="26"/>
  <c r="R1486" i="26"/>
  <c r="R1471" i="26"/>
  <c r="R1461" i="26"/>
  <c r="R1426" i="26"/>
  <c r="R1404" i="26"/>
  <c r="R1396" i="26"/>
  <c r="R1351" i="26"/>
  <c r="R1726" i="26"/>
  <c r="R1731" i="26"/>
  <c r="R1775" i="26"/>
  <c r="I1751" i="26"/>
  <c r="J1751" i="26"/>
  <c r="P1761" i="26"/>
  <c r="G1751" i="26"/>
  <c r="I1753" i="26"/>
  <c r="Q1763" i="26"/>
  <c r="M1720" i="26"/>
  <c r="M1717" i="26"/>
  <c r="H1719" i="26"/>
  <c r="E1319" i="26"/>
  <c r="J1746" i="26"/>
  <c r="I1717" i="26"/>
  <c r="J1717" i="26"/>
  <c r="K1718" i="26"/>
  <c r="M1718" i="26" s="1"/>
  <c r="L1716" i="26"/>
  <c r="K1716" i="26"/>
  <c r="G1718" i="26"/>
  <c r="E1716" i="26"/>
  <c r="J1724" i="26"/>
  <c r="M1775" i="26"/>
  <c r="K1766" i="26"/>
  <c r="M1766" i="26" s="1"/>
  <c r="G1721" i="26"/>
  <c r="I1401" i="26"/>
  <c r="M1401" i="26"/>
  <c r="L1766" i="26"/>
  <c r="K1391" i="26"/>
  <c r="M1391" i="26" s="1"/>
  <c r="M1394" i="26"/>
  <c r="I1391" i="26"/>
  <c r="I1723" i="26"/>
  <c r="J1723" i="26"/>
  <c r="I1736" i="26"/>
  <c r="J1736" i="26"/>
  <c r="F1716" i="26"/>
  <c r="J1771" i="26"/>
  <c r="I1771" i="26"/>
  <c r="H1721" i="26"/>
  <c r="I1719" i="26"/>
  <c r="J1719" i="26"/>
  <c r="P1781" i="26"/>
  <c r="Q1776" i="26"/>
  <c r="G1766" i="26"/>
  <c r="J1766" i="26"/>
  <c r="I1766" i="26"/>
  <c r="K1721" i="26"/>
  <c r="M1721" i="26" s="1"/>
  <c r="I1731" i="26"/>
  <c r="J1731" i="26"/>
  <c r="O1781" i="26"/>
  <c r="Q1781" i="26"/>
  <c r="G1771" i="26"/>
  <c r="M1771" i="26"/>
  <c r="R1716" i="26" l="1"/>
  <c r="R1391" i="26"/>
  <c r="R1721" i="26"/>
  <c r="R1751" i="26"/>
  <c r="R1718" i="26"/>
  <c r="R1766" i="26"/>
  <c r="M1716" i="26"/>
  <c r="G1716" i="26"/>
  <c r="J1721" i="26"/>
  <c r="I1721" i="26"/>
  <c r="I1718" i="26"/>
  <c r="J1718" i="26"/>
  <c r="H1716" i="26"/>
  <c r="J1716" i="26" l="1"/>
  <c r="I1716" i="26"/>
  <c r="Q1985" i="26" l="1"/>
  <c r="P1985" i="26"/>
  <c r="Q1983" i="26"/>
  <c r="P1983" i="26"/>
  <c r="Q1982" i="26"/>
  <c r="P1982" i="26"/>
  <c r="Q1970" i="26"/>
  <c r="P1970" i="26"/>
  <c r="Q1984" i="26"/>
  <c r="Q1968" i="26"/>
  <c r="P1968" i="26"/>
  <c r="Q1967" i="26"/>
  <c r="P1967" i="26"/>
  <c r="P1949" i="26"/>
  <c r="Q1950" i="26"/>
  <c r="P1950" i="26"/>
  <c r="Q1948" i="26"/>
  <c r="P1948" i="26"/>
  <c r="Q1947" i="26"/>
  <c r="P1947" i="26"/>
  <c r="Q1945" i="26"/>
  <c r="P1945" i="26"/>
  <c r="Q1944" i="26"/>
  <c r="P1944" i="26"/>
  <c r="Q1943" i="26"/>
  <c r="P1943" i="26"/>
  <c r="Q1942" i="26"/>
  <c r="P1942" i="26"/>
  <c r="Q1940" i="26"/>
  <c r="P1940" i="26"/>
  <c r="Q1938" i="26"/>
  <c r="P1938" i="26"/>
  <c r="Q1937" i="26"/>
  <c r="P1937" i="26"/>
  <c r="Q1935" i="26"/>
  <c r="P1935" i="26"/>
  <c r="Q1933" i="26"/>
  <c r="P1933" i="26"/>
  <c r="Q1932" i="26"/>
  <c r="P1932" i="26"/>
  <c r="P1934" i="26"/>
  <c r="Q510" i="26"/>
  <c r="P510" i="26"/>
  <c r="Q509" i="26"/>
  <c r="Q508" i="26"/>
  <c r="P508" i="26"/>
  <c r="Q507" i="26"/>
  <c r="P507" i="26"/>
  <c r="P509" i="26" l="1"/>
  <c r="P1984" i="26"/>
  <c r="Q506" i="26"/>
  <c r="Q1934" i="26"/>
  <c r="Q1969" i="26"/>
  <c r="P1969" i="26"/>
  <c r="P1939" i="26"/>
  <c r="Q1981" i="26"/>
  <c r="P1946" i="26"/>
  <c r="Q1941" i="26"/>
  <c r="P1941" i="26"/>
  <c r="D13" i="26"/>
  <c r="Q1939" i="26" l="1"/>
  <c r="P1981" i="26"/>
  <c r="Q1949" i="26"/>
  <c r="P506" i="26"/>
  <c r="Q1946" i="26" l="1"/>
  <c r="P451" i="26" l="1"/>
  <c r="Q451" i="26"/>
  <c r="P452" i="26"/>
  <c r="Q452" i="26"/>
  <c r="P454" i="26"/>
  <c r="Q454" i="26"/>
  <c r="P457" i="26"/>
  <c r="Q457" i="26"/>
  <c r="P458" i="26"/>
  <c r="Q458" i="26"/>
  <c r="P459" i="26"/>
  <c r="Q459" i="26"/>
  <c r="P460" i="26"/>
  <c r="Q460" i="26"/>
  <c r="P462" i="26"/>
  <c r="Q462" i="26"/>
  <c r="P463" i="26"/>
  <c r="Q463" i="26"/>
  <c r="P465" i="26"/>
  <c r="Q465" i="26"/>
  <c r="P468" i="26"/>
  <c r="Q468" i="26"/>
  <c r="P469" i="26"/>
  <c r="Q469" i="26"/>
  <c r="P470" i="26"/>
  <c r="Q470" i="26"/>
  <c r="P471" i="26"/>
  <c r="Q471" i="26"/>
  <c r="P474" i="26"/>
  <c r="Q474" i="26"/>
  <c r="P475" i="26"/>
  <c r="Q475" i="26"/>
  <c r="P476" i="26"/>
  <c r="Q476" i="26"/>
  <c r="P477" i="26"/>
  <c r="Q477" i="26"/>
  <c r="P479" i="26"/>
  <c r="Q479" i="26"/>
  <c r="Q484" i="26"/>
  <c r="P485" i="26"/>
  <c r="Q485" i="26"/>
  <c r="P486" i="26"/>
  <c r="Q486" i="26"/>
  <c r="P487" i="26"/>
  <c r="Q487" i="26"/>
  <c r="P488" i="26"/>
  <c r="Q488" i="26"/>
  <c r="P491" i="26"/>
  <c r="Q491" i="26"/>
  <c r="P492" i="26"/>
  <c r="Q492" i="26"/>
  <c r="P493" i="26"/>
  <c r="Q493" i="26"/>
  <c r="P494" i="26"/>
  <c r="Q494" i="26"/>
  <c r="P496" i="26"/>
  <c r="Q496" i="26"/>
  <c r="P497" i="26"/>
  <c r="Q497" i="26"/>
  <c r="P499" i="26"/>
  <c r="Q499" i="26"/>
  <c r="P502" i="26"/>
  <c r="Q502" i="26"/>
  <c r="P503" i="26"/>
  <c r="Q503" i="26"/>
  <c r="P504" i="26"/>
  <c r="Q504" i="26"/>
  <c r="P505" i="26"/>
  <c r="Q505" i="26"/>
  <c r="P467" i="26" l="1"/>
  <c r="P484" i="26"/>
  <c r="Q482" i="26"/>
  <c r="Q481" i="26"/>
  <c r="Q501" i="26"/>
  <c r="P498" i="26"/>
  <c r="P473" i="26"/>
  <c r="P456" i="26"/>
  <c r="Q480" i="26"/>
  <c r="P490" i="26"/>
  <c r="P495" i="26"/>
  <c r="P482" i="26"/>
  <c r="P464" i="26"/>
  <c r="P453" i="26"/>
  <c r="P501" i="26"/>
  <c r="P481" i="26"/>
  <c r="P461" i="26"/>
  <c r="P450" i="26"/>
  <c r="Q453" i="26"/>
  <c r="Q467" i="26"/>
  <c r="Q456" i="26"/>
  <c r="P480" i="26"/>
  <c r="Q473" i="26"/>
  <c r="Q498" i="26"/>
  <c r="Q490" i="26"/>
  <c r="P478" i="26" l="1"/>
  <c r="Q478" i="26"/>
  <c r="Q464" i="26"/>
  <c r="Q450" i="26"/>
  <c r="Q495" i="26"/>
  <c r="Q461" i="26" l="1"/>
  <c r="E1849" i="26" l="1"/>
  <c r="E1803" i="26"/>
  <c r="E1881" i="26"/>
  <c r="E1876" i="26"/>
  <c r="E1871" i="26"/>
  <c r="R1871" i="26" s="1"/>
  <c r="E1866" i="26"/>
  <c r="G1866" i="26" l="1"/>
  <c r="R1866" i="26"/>
  <c r="G1876" i="26"/>
  <c r="R1876" i="26"/>
  <c r="E1763" i="26"/>
  <c r="P1773" i="26" s="1"/>
  <c r="G1881" i="26"/>
  <c r="R1881" i="26"/>
  <c r="E1804" i="26"/>
  <c r="G1849" i="26"/>
  <c r="E1846" i="26"/>
  <c r="K1858" i="26"/>
  <c r="E1861" i="26"/>
  <c r="E1856" i="26"/>
  <c r="K1854" i="26"/>
  <c r="R1854" i="26" s="1"/>
  <c r="E1851" i="26"/>
  <c r="K1849" i="26"/>
  <c r="R1849" i="26" s="1"/>
  <c r="K1848" i="26"/>
  <c r="R1848" i="26" s="1"/>
  <c r="K1843" i="26"/>
  <c r="R1843" i="26" s="1"/>
  <c r="K1838" i="26"/>
  <c r="R1838" i="26" s="1"/>
  <c r="K1833" i="26"/>
  <c r="R1833" i="26" s="1"/>
  <c r="K1828" i="26"/>
  <c r="R1828" i="26" s="1"/>
  <c r="G1856" i="26" l="1"/>
  <c r="K1856" i="26"/>
  <c r="R1856" i="26" s="1"/>
  <c r="R1858" i="26"/>
  <c r="E1764" i="26"/>
  <c r="G1861" i="26"/>
  <c r="R1861" i="26"/>
  <c r="G1846" i="26"/>
  <c r="K1851" i="26"/>
  <c r="R1851" i="26" s="1"/>
  <c r="G1851" i="26"/>
  <c r="K1846" i="26"/>
  <c r="R1846" i="26" s="1"/>
  <c r="E1841" i="26"/>
  <c r="E1836" i="26"/>
  <c r="E1831" i="26"/>
  <c r="E1826" i="26"/>
  <c r="P1774" i="26" l="1"/>
  <c r="K1836" i="26"/>
  <c r="R1836" i="26"/>
  <c r="K1831" i="26"/>
  <c r="R1831" i="26" s="1"/>
  <c r="G1831" i="26"/>
  <c r="K1841" i="26"/>
  <c r="R1841" i="26" s="1"/>
  <c r="G1841" i="26"/>
  <c r="K1826" i="26"/>
  <c r="R1826" i="26" s="1"/>
  <c r="G1826" i="26"/>
  <c r="L1796" i="26"/>
  <c r="K1796" i="26"/>
  <c r="H1796" i="26"/>
  <c r="F1796" i="26"/>
  <c r="E1796" i="26"/>
  <c r="R1796" i="26" l="1"/>
  <c r="M1796" i="26"/>
  <c r="I1796" i="26"/>
  <c r="G1796" i="26"/>
  <c r="J1796" i="26"/>
  <c r="H2018" i="26" l="1"/>
  <c r="F2018" i="26"/>
  <c r="E2018" i="26"/>
  <c r="R2018" i="26" s="1"/>
  <c r="I2018" i="26" l="1"/>
  <c r="J2018" i="26"/>
  <c r="M2018" i="26"/>
  <c r="G2018" i="26"/>
  <c r="E2293" i="26" l="1"/>
  <c r="M2421" i="26" l="1"/>
  <c r="L2418" i="26"/>
  <c r="K2418" i="26"/>
  <c r="H2418" i="26"/>
  <c r="F2418" i="26"/>
  <c r="E2418" i="26"/>
  <c r="R2418" i="26" s="1"/>
  <c r="M2418" i="26" l="1"/>
  <c r="G2418" i="26"/>
  <c r="I2418" i="26"/>
  <c r="J2418" i="26"/>
  <c r="F2311" i="26" l="1"/>
  <c r="H2311" i="26"/>
  <c r="G1360" i="26" l="1"/>
  <c r="L1373" i="26" l="1"/>
  <c r="L1374" i="26"/>
  <c r="R1374" i="26" s="1"/>
  <c r="L1375" i="26"/>
  <c r="L1372" i="26"/>
  <c r="L1364" i="26" s="1"/>
  <c r="R1364" i="26" s="1"/>
  <c r="K1373" i="26"/>
  <c r="K1372" i="26"/>
  <c r="K1807" i="26" l="1"/>
  <c r="R1807" i="26" s="1"/>
  <c r="K1808" i="26"/>
  <c r="R1808" i="26" s="1"/>
  <c r="K1810" i="26"/>
  <c r="R1810" i="26" s="1"/>
  <c r="K1817" i="26"/>
  <c r="R1817" i="26" s="1"/>
  <c r="K1819" i="26"/>
  <c r="R1819" i="26" s="1"/>
  <c r="K1820" i="26"/>
  <c r="R1820" i="26" s="1"/>
  <c r="K1822" i="26"/>
  <c r="R1822" i="26" s="1"/>
  <c r="K1823" i="26"/>
  <c r="R1823" i="26" s="1"/>
  <c r="K1825" i="26"/>
  <c r="R1825" i="26" s="1"/>
  <c r="J1807" i="26"/>
  <c r="J1808" i="26"/>
  <c r="J1809" i="26"/>
  <c r="J1810" i="26"/>
  <c r="J1813" i="26"/>
  <c r="J1814" i="26"/>
  <c r="J1817" i="26"/>
  <c r="J1818" i="26"/>
  <c r="J1819" i="26"/>
  <c r="J1820" i="26"/>
  <c r="J1822" i="26"/>
  <c r="J1823" i="26"/>
  <c r="J1824" i="26"/>
  <c r="J1825" i="26"/>
  <c r="K2287" i="26" l="1"/>
  <c r="J2287" i="26"/>
  <c r="I2287" i="26"/>
  <c r="G2287" i="26"/>
  <c r="M2286" i="26"/>
  <c r="L2286" i="26"/>
  <c r="R2286" i="26" s="1"/>
  <c r="J2286" i="26"/>
  <c r="I2286" i="26"/>
  <c r="G2286" i="26"/>
  <c r="M2285" i="26"/>
  <c r="L2285" i="26"/>
  <c r="R2285" i="26" s="1"/>
  <c r="J2285" i="26"/>
  <c r="I2285" i="26"/>
  <c r="G2285" i="26"/>
  <c r="K2284" i="26"/>
  <c r="J2284" i="26"/>
  <c r="I2284" i="26"/>
  <c r="G2284" i="26"/>
  <c r="H2283" i="26"/>
  <c r="F2283" i="26"/>
  <c r="E2283" i="26"/>
  <c r="H2013" i="26"/>
  <c r="M2284" i="26" l="1"/>
  <c r="M2287" i="26"/>
  <c r="L2287" i="26"/>
  <c r="R2287" i="26" s="1"/>
  <c r="J2283" i="26"/>
  <c r="G2283" i="26"/>
  <c r="K2283" i="26"/>
  <c r="M2283" i="26" s="1"/>
  <c r="L2284" i="26"/>
  <c r="R2284" i="26" s="1"/>
  <c r="I2283" i="26"/>
  <c r="L2283" i="26" l="1"/>
  <c r="R2283" i="26" s="1"/>
  <c r="E2013" i="26" l="1"/>
  <c r="K1360" i="26"/>
  <c r="I1360" i="26"/>
  <c r="K1359" i="26"/>
  <c r="J1359" i="26"/>
  <c r="J1354" i="26" s="1"/>
  <c r="I1359" i="26"/>
  <c r="G1359" i="26"/>
  <c r="K1358" i="26"/>
  <c r="J1358" i="26"/>
  <c r="J1353" i="26" s="1"/>
  <c r="I1358" i="26"/>
  <c r="G1358" i="26"/>
  <c r="K1357" i="26"/>
  <c r="I1357" i="26"/>
  <c r="H1356" i="26"/>
  <c r="F1356" i="26"/>
  <c r="E1356" i="26"/>
  <c r="K1356" i="26" l="1"/>
  <c r="M1356" i="26" s="1"/>
  <c r="M1357" i="26"/>
  <c r="M1360" i="26"/>
  <c r="E2012" i="26"/>
  <c r="M1359" i="26"/>
  <c r="K1354" i="26"/>
  <c r="M1358" i="26"/>
  <c r="K1353" i="26"/>
  <c r="I1356" i="26"/>
  <c r="G1356" i="26"/>
  <c r="J1356" i="26"/>
  <c r="L1356" i="26"/>
  <c r="L1357" i="26"/>
  <c r="R1357" i="26" s="1"/>
  <c r="L1358" i="26"/>
  <c r="R1358" i="26" s="1"/>
  <c r="L1359" i="26"/>
  <c r="R1359" i="26" s="1"/>
  <c r="L1360" i="26"/>
  <c r="R1360" i="26" s="1"/>
  <c r="R1356" i="26" l="1"/>
  <c r="M1353" i="26"/>
  <c r="L1353" i="26"/>
  <c r="R1353" i="26" s="1"/>
  <c r="L1354" i="26"/>
  <c r="R1354" i="26" s="1"/>
  <c r="M1354" i="26"/>
  <c r="L2275" i="26" l="1"/>
  <c r="R2275" i="26" s="1"/>
  <c r="Q1315" i="26"/>
  <c r="P1315" i="26"/>
  <c r="Q1314" i="26"/>
  <c r="P1314" i="26"/>
  <c r="Q1313" i="26"/>
  <c r="P1313" i="26"/>
  <c r="Q1312" i="26"/>
  <c r="P1312" i="26"/>
  <c r="Q1305" i="26"/>
  <c r="P1305" i="26"/>
  <c r="Q1304" i="26"/>
  <c r="P1304" i="26"/>
  <c r="Q1303" i="26"/>
  <c r="P1303" i="26"/>
  <c r="Q1302" i="26"/>
  <c r="P1302" i="26"/>
  <c r="Q1300" i="26"/>
  <c r="P1300" i="26"/>
  <c r="Q1299" i="26"/>
  <c r="P1299" i="26"/>
  <c r="Q1298" i="26"/>
  <c r="P1298" i="26"/>
  <c r="Q1297" i="26"/>
  <c r="P1297" i="26"/>
  <c r="Q1295" i="26"/>
  <c r="P1295" i="26"/>
  <c r="Q1294" i="26"/>
  <c r="P1294" i="26"/>
  <c r="Q1293" i="26"/>
  <c r="P1293" i="26"/>
  <c r="Q1292" i="26"/>
  <c r="P1292" i="26"/>
  <c r="Q1280" i="26"/>
  <c r="P1280" i="26"/>
  <c r="Q1279" i="26"/>
  <c r="P1279" i="26"/>
  <c r="Q1278" i="26"/>
  <c r="P1278" i="26"/>
  <c r="Q1277" i="26"/>
  <c r="P1277" i="26"/>
  <c r="Q1275" i="26"/>
  <c r="P1275" i="26"/>
  <c r="Q1274" i="26"/>
  <c r="P1274" i="26"/>
  <c r="Q1273" i="26"/>
  <c r="P1273" i="26"/>
  <c r="Q1272" i="26"/>
  <c r="P1272" i="26"/>
  <c r="Q1270" i="26"/>
  <c r="P1270" i="26"/>
  <c r="P1269" i="26"/>
  <c r="Q1268" i="26"/>
  <c r="P1268" i="26"/>
  <c r="Q1267" i="26"/>
  <c r="P1267" i="26"/>
  <c r="Q1266" i="26"/>
  <c r="Q1265" i="26"/>
  <c r="Q1250" i="26"/>
  <c r="P1250" i="26"/>
  <c r="P1249" i="26"/>
  <c r="Q1248" i="26"/>
  <c r="P1248" i="26"/>
  <c r="Q1247" i="26"/>
  <c r="P1247" i="26"/>
  <c r="Q1269" i="26" l="1"/>
  <c r="P1254" i="26"/>
  <c r="Q1255" i="26"/>
  <c r="Q1252" i="26"/>
  <c r="P1262" i="26"/>
  <c r="Q1254" i="26"/>
  <c r="P1271" i="26"/>
  <c r="Q1296" i="26"/>
  <c r="Q1301" i="26"/>
  <c r="P1266" i="26"/>
  <c r="Q1309" i="26"/>
  <c r="Q1310" i="26"/>
  <c r="Q1311" i="26"/>
  <c r="Q1262" i="26"/>
  <c r="P1263" i="26"/>
  <c r="P1264" i="26"/>
  <c r="P1265" i="26"/>
  <c r="Q1271" i="26"/>
  <c r="Q1291" i="26"/>
  <c r="Q1307" i="26"/>
  <c r="Q1308" i="26"/>
  <c r="Q1263" i="26"/>
  <c r="Q1264" i="26"/>
  <c r="P1291" i="26"/>
  <c r="Q1276" i="26"/>
  <c r="P1276" i="26"/>
  <c r="P1296" i="26"/>
  <c r="P1301" i="26"/>
  <c r="P1307" i="26"/>
  <c r="P1308" i="26"/>
  <c r="P1309" i="26"/>
  <c r="P1310" i="26"/>
  <c r="P1311" i="26"/>
  <c r="P1253" i="26" l="1"/>
  <c r="P1261" i="26"/>
  <c r="P1306" i="26"/>
  <c r="Q1306" i="26"/>
  <c r="Q1261" i="26"/>
  <c r="P1255" i="26"/>
  <c r="P1252" i="26"/>
  <c r="Q1253" i="26"/>
  <c r="P1251" i="26" l="1"/>
  <c r="Q1251" i="26"/>
  <c r="J1334" i="26" l="1"/>
  <c r="Q1505" i="26"/>
  <c r="P1505" i="26"/>
  <c r="P1504" i="26"/>
  <c r="Q1503" i="26"/>
  <c r="P1503" i="26"/>
  <c r="Q1502" i="26"/>
  <c r="P1502" i="26"/>
  <c r="P1501" i="26"/>
  <c r="Q2417" i="26"/>
  <c r="P2417" i="26"/>
  <c r="M2417" i="26"/>
  <c r="J2417" i="26"/>
  <c r="I2417" i="26"/>
  <c r="G2417" i="26"/>
  <c r="Q2416" i="26"/>
  <c r="P2416" i="26"/>
  <c r="J2416" i="26"/>
  <c r="M2416" i="26"/>
  <c r="Q2415" i="26"/>
  <c r="P2415" i="26"/>
  <c r="M2415" i="26"/>
  <c r="J2415" i="26"/>
  <c r="I2415" i="26"/>
  <c r="G2415" i="26"/>
  <c r="Q2414" i="26"/>
  <c r="P2414" i="26"/>
  <c r="M2414" i="26"/>
  <c r="J2414" i="26"/>
  <c r="I2414" i="26"/>
  <c r="G2414" i="26"/>
  <c r="L2413" i="26"/>
  <c r="K2413" i="26"/>
  <c r="H2413" i="26"/>
  <c r="F2413" i="26"/>
  <c r="E2413" i="26"/>
  <c r="Q2412" i="26"/>
  <c r="K2412" i="26"/>
  <c r="J2412" i="26"/>
  <c r="I2412" i="26"/>
  <c r="G2412" i="26"/>
  <c r="Q2411" i="26"/>
  <c r="K2411" i="26"/>
  <c r="J2411" i="26"/>
  <c r="I2411" i="26"/>
  <c r="G2411" i="26"/>
  <c r="Q2410" i="26"/>
  <c r="K2410" i="26"/>
  <c r="I2410" i="26"/>
  <c r="Q2409" i="26"/>
  <c r="K2409" i="26"/>
  <c r="I2409" i="26"/>
  <c r="H2408" i="26"/>
  <c r="F2408" i="26"/>
  <c r="E2408" i="26"/>
  <c r="Q2407" i="26"/>
  <c r="K2407" i="26"/>
  <c r="I2407" i="26"/>
  <c r="Q2406" i="26"/>
  <c r="K2406" i="26"/>
  <c r="I2406" i="26"/>
  <c r="Q2405" i="26"/>
  <c r="K2405" i="26"/>
  <c r="I2405" i="26"/>
  <c r="Q2404" i="26"/>
  <c r="K2404" i="26"/>
  <c r="I2404" i="26"/>
  <c r="F2403" i="26"/>
  <c r="Q2408" i="26" s="1"/>
  <c r="E2403" i="26"/>
  <c r="Q2402" i="26"/>
  <c r="K2402" i="26"/>
  <c r="J2402" i="26"/>
  <c r="I2402" i="26"/>
  <c r="G2402" i="26"/>
  <c r="Q2401" i="26"/>
  <c r="M2401" i="26"/>
  <c r="L2401" i="26"/>
  <c r="R2401" i="26" s="1"/>
  <c r="J2401" i="26"/>
  <c r="I2401" i="26"/>
  <c r="G2401" i="26"/>
  <c r="Q2400" i="26"/>
  <c r="K2400" i="26"/>
  <c r="J2400" i="26"/>
  <c r="I2400" i="26"/>
  <c r="G2400" i="26"/>
  <c r="Q2399" i="26"/>
  <c r="K2399" i="26"/>
  <c r="J2399" i="26"/>
  <c r="I2399" i="26"/>
  <c r="G2399" i="26"/>
  <c r="H2398" i="26"/>
  <c r="F2398" i="26"/>
  <c r="E2398" i="26"/>
  <c r="Q2397" i="26"/>
  <c r="K2397" i="26"/>
  <c r="J2397" i="26"/>
  <c r="I2397" i="26"/>
  <c r="Q2396" i="26"/>
  <c r="K2396" i="26"/>
  <c r="J2396" i="26"/>
  <c r="I2396" i="26"/>
  <c r="Q2395" i="26"/>
  <c r="K2395" i="26"/>
  <c r="J2395" i="26"/>
  <c r="I2395" i="26"/>
  <c r="Q2394" i="26"/>
  <c r="K2394" i="26"/>
  <c r="J2394" i="26"/>
  <c r="I2394" i="26"/>
  <c r="H2393" i="26"/>
  <c r="F2393" i="26"/>
  <c r="E2393" i="26"/>
  <c r="Q2392" i="26"/>
  <c r="K2392" i="26"/>
  <c r="J2392" i="26"/>
  <c r="I2392" i="26"/>
  <c r="Q2391" i="26"/>
  <c r="K2391" i="26"/>
  <c r="J2391" i="26"/>
  <c r="I2391" i="26"/>
  <c r="G2391" i="26"/>
  <c r="Q2390" i="26"/>
  <c r="K2390" i="26"/>
  <c r="J2390" i="26"/>
  <c r="I2390" i="26"/>
  <c r="Q2389" i="26"/>
  <c r="K2389" i="26"/>
  <c r="J2389" i="26"/>
  <c r="I2389" i="26"/>
  <c r="H2388" i="26"/>
  <c r="F2388" i="26"/>
  <c r="E2388" i="26"/>
  <c r="Q2387" i="26"/>
  <c r="K2387" i="26"/>
  <c r="J2387" i="26"/>
  <c r="I2387" i="26"/>
  <c r="K2386" i="26"/>
  <c r="J2386" i="26"/>
  <c r="I2386" i="26"/>
  <c r="G2386" i="26"/>
  <c r="Q2385" i="26"/>
  <c r="K2385" i="26"/>
  <c r="J2385" i="26"/>
  <c r="I2385" i="26"/>
  <c r="Q2384" i="26"/>
  <c r="K2384" i="26"/>
  <c r="J2384" i="26"/>
  <c r="I2384" i="26"/>
  <c r="H2383" i="26"/>
  <c r="F2383" i="26"/>
  <c r="E2383" i="26"/>
  <c r="Q2382" i="26"/>
  <c r="K2382" i="26"/>
  <c r="Q2381" i="26"/>
  <c r="H2378" i="26"/>
  <c r="F2378" i="26"/>
  <c r="E2381" i="26"/>
  <c r="Q2380" i="26"/>
  <c r="K2380" i="26"/>
  <c r="Q2379" i="26"/>
  <c r="K2379" i="26"/>
  <c r="Q2377" i="26"/>
  <c r="P2377" i="26"/>
  <c r="K2377" i="26"/>
  <c r="Q2376" i="26"/>
  <c r="P2376" i="26"/>
  <c r="J2376" i="26"/>
  <c r="E2376" i="26"/>
  <c r="Q2375" i="26"/>
  <c r="P2375" i="26"/>
  <c r="K2375" i="26"/>
  <c r="Q2374" i="26"/>
  <c r="P2374" i="26"/>
  <c r="K2374" i="26"/>
  <c r="H2373" i="26"/>
  <c r="F2373" i="26"/>
  <c r="Q2372" i="26"/>
  <c r="P2372" i="26"/>
  <c r="K2372" i="26"/>
  <c r="Q2371" i="26"/>
  <c r="P2371" i="26"/>
  <c r="K2371" i="26"/>
  <c r="I2371" i="26"/>
  <c r="G2371" i="26"/>
  <c r="Q2370" i="26"/>
  <c r="P2370" i="26"/>
  <c r="K2370" i="26"/>
  <c r="Q2369" i="26"/>
  <c r="P2369" i="26"/>
  <c r="K2369" i="26"/>
  <c r="H2368" i="26"/>
  <c r="F2368" i="26"/>
  <c r="E2368" i="26"/>
  <c r="Q2367" i="26"/>
  <c r="K2367" i="26"/>
  <c r="Q2366" i="26"/>
  <c r="K2366" i="26"/>
  <c r="I2366" i="26"/>
  <c r="G2366" i="26"/>
  <c r="Q2365" i="26"/>
  <c r="K2365" i="26"/>
  <c r="Q2364" i="26"/>
  <c r="K2364" i="26"/>
  <c r="H2363" i="26"/>
  <c r="F2363" i="26"/>
  <c r="E2363" i="26"/>
  <c r="Q2362" i="26"/>
  <c r="K2362" i="26"/>
  <c r="Q2361" i="26"/>
  <c r="K2361" i="26"/>
  <c r="Q2360" i="26"/>
  <c r="K2360" i="26"/>
  <c r="Q2359" i="26"/>
  <c r="K2359" i="26"/>
  <c r="H2358" i="26"/>
  <c r="F2358" i="26"/>
  <c r="E2358" i="26"/>
  <c r="Q2357" i="26"/>
  <c r="K2357" i="26"/>
  <c r="J2357" i="26"/>
  <c r="I2357" i="26"/>
  <c r="G2357" i="26"/>
  <c r="Q2356" i="26"/>
  <c r="K2356" i="26"/>
  <c r="J2356" i="26"/>
  <c r="I2356" i="26"/>
  <c r="G2356" i="26"/>
  <c r="Q2355" i="26"/>
  <c r="K2355" i="26"/>
  <c r="J2355" i="26"/>
  <c r="I2355" i="26"/>
  <c r="G2355" i="26"/>
  <c r="Q2354" i="26"/>
  <c r="K2354" i="26"/>
  <c r="J2354" i="26"/>
  <c r="I2354" i="26"/>
  <c r="G2354" i="26"/>
  <c r="H2353" i="26"/>
  <c r="F2353" i="26"/>
  <c r="E2353" i="26"/>
  <c r="Q2352" i="26"/>
  <c r="K2352" i="26"/>
  <c r="J2352" i="26"/>
  <c r="I2352" i="26"/>
  <c r="G2352" i="26"/>
  <c r="Q2351" i="26"/>
  <c r="K2351" i="26"/>
  <c r="J2351" i="26"/>
  <c r="I2351" i="26"/>
  <c r="G2351" i="26"/>
  <c r="Q2350" i="26"/>
  <c r="K2350" i="26"/>
  <c r="J2350" i="26"/>
  <c r="I2350" i="26"/>
  <c r="G2350" i="26"/>
  <c r="Q2349" i="26"/>
  <c r="K2349" i="26"/>
  <c r="J2349" i="26"/>
  <c r="I2349" i="26"/>
  <c r="G2349" i="26"/>
  <c r="H2348" i="26"/>
  <c r="F2348" i="26"/>
  <c r="E2348" i="26"/>
  <c r="Q2347" i="26"/>
  <c r="K2347" i="26"/>
  <c r="J2347" i="26"/>
  <c r="I2347" i="26"/>
  <c r="G2347" i="26"/>
  <c r="Q2346" i="26"/>
  <c r="K2346" i="26"/>
  <c r="J2346" i="26"/>
  <c r="I2346" i="26"/>
  <c r="G2346" i="26"/>
  <c r="Q2345" i="26"/>
  <c r="K2345" i="26"/>
  <c r="J2345" i="26"/>
  <c r="I2345" i="26"/>
  <c r="G2345" i="26"/>
  <c r="Q2344" i="26"/>
  <c r="K2344" i="26"/>
  <c r="J2344" i="26"/>
  <c r="I2344" i="26"/>
  <c r="G2344" i="26"/>
  <c r="H2343" i="26"/>
  <c r="F2343" i="26"/>
  <c r="E2343" i="26"/>
  <c r="K2342" i="26"/>
  <c r="J2342" i="26"/>
  <c r="I2342" i="26"/>
  <c r="G2342" i="26"/>
  <c r="K2341" i="26"/>
  <c r="J2341" i="26"/>
  <c r="I2341" i="26"/>
  <c r="G2341" i="26"/>
  <c r="K2340" i="26"/>
  <c r="J2340" i="26"/>
  <c r="I2340" i="26"/>
  <c r="G2340" i="26"/>
  <c r="K2339" i="26"/>
  <c r="J2339" i="26"/>
  <c r="I2339" i="26"/>
  <c r="G2339" i="26"/>
  <c r="H2338" i="26"/>
  <c r="F2338" i="26"/>
  <c r="E2338" i="26"/>
  <c r="Q2337" i="26"/>
  <c r="P2337" i="26"/>
  <c r="H2337" i="26"/>
  <c r="F2337" i="26"/>
  <c r="E2337" i="26"/>
  <c r="Q2336" i="26"/>
  <c r="P2336" i="26"/>
  <c r="H2336" i="26"/>
  <c r="H2306" i="26" s="1"/>
  <c r="F2336" i="26"/>
  <c r="F2306" i="26" s="1"/>
  <c r="Q2335" i="26"/>
  <c r="P2335" i="26"/>
  <c r="H2335" i="26"/>
  <c r="H2305" i="26" s="1"/>
  <c r="F2335" i="26"/>
  <c r="F2305" i="26" s="1"/>
  <c r="E2335" i="26"/>
  <c r="Q2334" i="26"/>
  <c r="P2334" i="26"/>
  <c r="H2334" i="26"/>
  <c r="H2304" i="26" s="1"/>
  <c r="F2334" i="26"/>
  <c r="F2304" i="26" s="1"/>
  <c r="E2334" i="26"/>
  <c r="Q2333" i="26"/>
  <c r="Q2332" i="26"/>
  <c r="P2332" i="26"/>
  <c r="K2332" i="26"/>
  <c r="J2332" i="26"/>
  <c r="I2332" i="26"/>
  <c r="G2332" i="26"/>
  <c r="Q2331" i="26"/>
  <c r="P2331" i="26"/>
  <c r="K2331" i="26"/>
  <c r="J2331" i="26"/>
  <c r="I2331" i="26"/>
  <c r="G2331" i="26"/>
  <c r="Q2330" i="26"/>
  <c r="P2330" i="26"/>
  <c r="K2330" i="26"/>
  <c r="J2330" i="26"/>
  <c r="I2330" i="26"/>
  <c r="G2330" i="26"/>
  <c r="Q2329" i="26"/>
  <c r="P2329" i="26"/>
  <c r="K2329" i="26"/>
  <c r="J2329" i="26"/>
  <c r="I2329" i="26"/>
  <c r="G2329" i="26"/>
  <c r="J2328" i="26"/>
  <c r="E2328" i="26"/>
  <c r="Q2327" i="26"/>
  <c r="K2327" i="26"/>
  <c r="J2327" i="26"/>
  <c r="I2327" i="26"/>
  <c r="G2327" i="26"/>
  <c r="Q2326" i="26"/>
  <c r="K2326" i="26"/>
  <c r="J2326" i="26"/>
  <c r="I2326" i="26"/>
  <c r="G2326" i="26"/>
  <c r="Q2325" i="26"/>
  <c r="K2325" i="26"/>
  <c r="J2325" i="26"/>
  <c r="I2325" i="26"/>
  <c r="G2325" i="26"/>
  <c r="Q2324" i="26"/>
  <c r="K2324" i="26"/>
  <c r="J2324" i="26"/>
  <c r="I2324" i="26"/>
  <c r="G2324" i="26"/>
  <c r="H2323" i="26"/>
  <c r="F2323" i="26"/>
  <c r="E2323" i="26"/>
  <c r="Q2322" i="26"/>
  <c r="K2322" i="26"/>
  <c r="I2322" i="26"/>
  <c r="Q2321" i="26"/>
  <c r="K2321" i="26"/>
  <c r="J2321" i="26"/>
  <c r="I2321" i="26"/>
  <c r="G2321" i="26"/>
  <c r="Q2320" i="26"/>
  <c r="K2320" i="26"/>
  <c r="I2320" i="26"/>
  <c r="Q2319" i="26"/>
  <c r="K2319" i="26"/>
  <c r="I2319" i="26"/>
  <c r="H2318" i="26"/>
  <c r="F2318" i="26"/>
  <c r="E2318" i="26"/>
  <c r="Q2317" i="26"/>
  <c r="P2317" i="26"/>
  <c r="K2317" i="26"/>
  <c r="I2317" i="26"/>
  <c r="K2316" i="26"/>
  <c r="J2316" i="26"/>
  <c r="I2316" i="26"/>
  <c r="G2316" i="26"/>
  <c r="Q2315" i="26"/>
  <c r="P2315" i="26"/>
  <c r="K2315" i="26"/>
  <c r="I2315" i="26"/>
  <c r="Q2314" i="26"/>
  <c r="P2314" i="26"/>
  <c r="K2314" i="26"/>
  <c r="I2314" i="26"/>
  <c r="H2313" i="26"/>
  <c r="F2313" i="26"/>
  <c r="E2313" i="26"/>
  <c r="K2312" i="26"/>
  <c r="J2312" i="26"/>
  <c r="I2312" i="26"/>
  <c r="G2312" i="26"/>
  <c r="H2308" i="26"/>
  <c r="F2308" i="26"/>
  <c r="E2311" i="26"/>
  <c r="K2310" i="26"/>
  <c r="J2310" i="26"/>
  <c r="I2310" i="26"/>
  <c r="G2310" i="26"/>
  <c r="K2309" i="26"/>
  <c r="J2309" i="26"/>
  <c r="I2309" i="26"/>
  <c r="G2309" i="26"/>
  <c r="Q2307" i="26"/>
  <c r="P2307" i="26"/>
  <c r="Q2306" i="26"/>
  <c r="P2306" i="26"/>
  <c r="Q2305" i="26"/>
  <c r="P2305" i="26"/>
  <c r="Q2304" i="26"/>
  <c r="P2304" i="26"/>
  <c r="Q2302" i="26"/>
  <c r="P2302" i="26"/>
  <c r="K2302" i="26"/>
  <c r="R2302" i="26" s="1"/>
  <c r="I2302" i="26"/>
  <c r="G2302" i="26"/>
  <c r="Q2301" i="26"/>
  <c r="P2301" i="26"/>
  <c r="K2301" i="26"/>
  <c r="R2301" i="26" s="1"/>
  <c r="I2301" i="26"/>
  <c r="G2301" i="26"/>
  <c r="Q2300" i="26"/>
  <c r="P2300" i="26"/>
  <c r="J2300" i="26"/>
  <c r="E2300" i="26"/>
  <c r="Q2299" i="26"/>
  <c r="P2299" i="26"/>
  <c r="K2299" i="26"/>
  <c r="R2299" i="26" s="1"/>
  <c r="I2299" i="26"/>
  <c r="G2299" i="26"/>
  <c r="G2289" i="26" s="1"/>
  <c r="H2298" i="26"/>
  <c r="F2298" i="26"/>
  <c r="Q2297" i="26"/>
  <c r="P2297" i="26"/>
  <c r="K2297" i="26"/>
  <c r="I2297" i="26"/>
  <c r="G2297" i="26"/>
  <c r="G2293" i="26" s="1"/>
  <c r="Q2296" i="26"/>
  <c r="P2296" i="26"/>
  <c r="K2296" i="26"/>
  <c r="I2296" i="26"/>
  <c r="Q2295" i="26"/>
  <c r="P2295" i="26"/>
  <c r="M2295" i="26"/>
  <c r="I2295" i="26"/>
  <c r="Q2294" i="26"/>
  <c r="P2294" i="26"/>
  <c r="K2294" i="26"/>
  <c r="I2294" i="26"/>
  <c r="L2293" i="26"/>
  <c r="J2293" i="26"/>
  <c r="H2293" i="26"/>
  <c r="F2293" i="26"/>
  <c r="J2292" i="26"/>
  <c r="I2292" i="26"/>
  <c r="M2297" i="26" l="1"/>
  <c r="R2297" i="26"/>
  <c r="M2294" i="26"/>
  <c r="R2294" i="26"/>
  <c r="M2296" i="26"/>
  <c r="R2296" i="26"/>
  <c r="K2313" i="26"/>
  <c r="M2314" i="26"/>
  <c r="M2315" i="26"/>
  <c r="M2316" i="26"/>
  <c r="M2317" i="26"/>
  <c r="M2320" i="26"/>
  <c r="M2322" i="26"/>
  <c r="M2324" i="26"/>
  <c r="M2326" i="26"/>
  <c r="M2329" i="26"/>
  <c r="M2330" i="26"/>
  <c r="M2331" i="26"/>
  <c r="M2332" i="26"/>
  <c r="E2304" i="26"/>
  <c r="G2304" i="26" s="1"/>
  <c r="M2344" i="26"/>
  <c r="M2346" i="26"/>
  <c r="M2350" i="26"/>
  <c r="M2352" i="26"/>
  <c r="M2354" i="26"/>
  <c r="M2356" i="26"/>
  <c r="L2359" i="26"/>
  <c r="R2359" i="26" s="1"/>
  <c r="L2360" i="26"/>
  <c r="R2360" i="26" s="1"/>
  <c r="L2361" i="26"/>
  <c r="R2361" i="26"/>
  <c r="L2362" i="26"/>
  <c r="R2362" i="26"/>
  <c r="M2369" i="26"/>
  <c r="M2371" i="26"/>
  <c r="M2374" i="26"/>
  <c r="E2373" i="26"/>
  <c r="M2377" i="26"/>
  <c r="M2384" i="26"/>
  <c r="M2385" i="26"/>
  <c r="L2387" i="26"/>
  <c r="R2387" i="26" s="1"/>
  <c r="K2388" i="26"/>
  <c r="L2391" i="26"/>
  <c r="R2391" i="26" s="1"/>
  <c r="L2392" i="26"/>
  <c r="R2392" i="26" s="1"/>
  <c r="K2393" i="26"/>
  <c r="L2400" i="26"/>
  <c r="R2400" i="26" s="1"/>
  <c r="L2404" i="26"/>
  <c r="R2404" i="26" s="1"/>
  <c r="L2406" i="26"/>
  <c r="R2406" i="26" s="1"/>
  <c r="L2410" i="26"/>
  <c r="R2410" i="26" s="1"/>
  <c r="L2412" i="26"/>
  <c r="R2412" i="26" s="1"/>
  <c r="R2413" i="26"/>
  <c r="K2318" i="26"/>
  <c r="M2318" i="26" s="1"/>
  <c r="L2319" i="26"/>
  <c r="R2319" i="26" s="1"/>
  <c r="M2321" i="26"/>
  <c r="M2325" i="26"/>
  <c r="M2327" i="26"/>
  <c r="E2305" i="26"/>
  <c r="P2310" i="26" s="1"/>
  <c r="L2339" i="26"/>
  <c r="R2339" i="26" s="1"/>
  <c r="L2340" i="26"/>
  <c r="R2340" i="26" s="1"/>
  <c r="L2341" i="26"/>
  <c r="R2341" i="26" s="1"/>
  <c r="L2342" i="26"/>
  <c r="R2342" i="26" s="1"/>
  <c r="L2345" i="26"/>
  <c r="R2345" i="26" s="1"/>
  <c r="L2347" i="26"/>
  <c r="R2347" i="26" s="1"/>
  <c r="K2348" i="26"/>
  <c r="L2349" i="26"/>
  <c r="R2349" i="26" s="1"/>
  <c r="L2351" i="26"/>
  <c r="R2351" i="26" s="1"/>
  <c r="L2355" i="26"/>
  <c r="R2355" i="26" s="1"/>
  <c r="L2357" i="26"/>
  <c r="R2357" i="26" s="1"/>
  <c r="K2358" i="26"/>
  <c r="M2358" i="26" s="1"/>
  <c r="L2364" i="26"/>
  <c r="R2364" i="26" s="1"/>
  <c r="L2365" i="26"/>
  <c r="R2365" i="26" s="1"/>
  <c r="L2366" i="26"/>
  <c r="R2366" i="26" s="1"/>
  <c r="L2367" i="26"/>
  <c r="R2367" i="26" s="1"/>
  <c r="L2370" i="26"/>
  <c r="R2370" i="26"/>
  <c r="L2372" i="26"/>
  <c r="R2372" i="26"/>
  <c r="L2375" i="26"/>
  <c r="R2375" i="26"/>
  <c r="M2379" i="26"/>
  <c r="M2380" i="26"/>
  <c r="L2382" i="26"/>
  <c r="R2382" i="26" s="1"/>
  <c r="K2383" i="26"/>
  <c r="L2386" i="26"/>
  <c r="R2386" i="26" s="1"/>
  <c r="M2389" i="26"/>
  <c r="M2390" i="26"/>
  <c r="M2394" i="26"/>
  <c r="M2395" i="26"/>
  <c r="M2396" i="26"/>
  <c r="M2397" i="26"/>
  <c r="M2399" i="26"/>
  <c r="M2402" i="26"/>
  <c r="K2403" i="26"/>
  <c r="M2403" i="26" s="1"/>
  <c r="M2405" i="26"/>
  <c r="M2407" i="26"/>
  <c r="M2409" i="26"/>
  <c r="M2411" i="26"/>
  <c r="K2300" i="26"/>
  <c r="K2290" i="26" s="1"/>
  <c r="E2290" i="26"/>
  <c r="M2299" i="26"/>
  <c r="K2289" i="26"/>
  <c r="M2302" i="26"/>
  <c r="K2292" i="26"/>
  <c r="M2301" i="26"/>
  <c r="K2291" i="26"/>
  <c r="E2306" i="26"/>
  <c r="E2298" i="26"/>
  <c r="M2309" i="26"/>
  <c r="M2310" i="26"/>
  <c r="M2312" i="26"/>
  <c r="J2304" i="26"/>
  <c r="P1512" i="26"/>
  <c r="P1515" i="26"/>
  <c r="Q1512" i="26"/>
  <c r="I2398" i="26"/>
  <c r="E2308" i="26"/>
  <c r="Q1513" i="26"/>
  <c r="I2291" i="26"/>
  <c r="F2333" i="26"/>
  <c r="Q1515" i="26"/>
  <c r="Q2298" i="26"/>
  <c r="M1505" i="26"/>
  <c r="Q2309" i="26"/>
  <c r="Q2310" i="26"/>
  <c r="L2309" i="26"/>
  <c r="R2309" i="26" s="1"/>
  <c r="Q2353" i="26"/>
  <c r="Q2363" i="26"/>
  <c r="F2288" i="26"/>
  <c r="L2288" i="26"/>
  <c r="J2290" i="26"/>
  <c r="Q2293" i="26"/>
  <c r="L2379" i="26"/>
  <c r="R2379" i="26" s="1"/>
  <c r="K2381" i="26"/>
  <c r="L2381" i="26" s="1"/>
  <c r="L2315" i="26"/>
  <c r="R2315" i="26" s="1"/>
  <c r="P2328" i="26"/>
  <c r="J2323" i="26"/>
  <c r="P2339" i="26"/>
  <c r="J2334" i="26"/>
  <c r="P2340" i="26"/>
  <c r="J2335" i="26"/>
  <c r="P2341" i="26"/>
  <c r="J2336" i="26"/>
  <c r="P2342" i="26"/>
  <c r="J2337" i="26"/>
  <c r="J2338" i="26"/>
  <c r="L2389" i="26"/>
  <c r="R2389" i="26" s="1"/>
  <c r="L2395" i="26"/>
  <c r="R2395" i="26" s="1"/>
  <c r="Q2403" i="26"/>
  <c r="K2398" i="26"/>
  <c r="M2398" i="26" s="1"/>
  <c r="Q2313" i="26"/>
  <c r="J2289" i="26"/>
  <c r="I2293" i="26"/>
  <c r="K2293" i="26"/>
  <c r="P2303" i="26"/>
  <c r="Q2316" i="26"/>
  <c r="L2312" i="26"/>
  <c r="R2312" i="26" s="1"/>
  <c r="J2313" i="26"/>
  <c r="L2317" i="26"/>
  <c r="R2317" i="26" s="1"/>
  <c r="J2318" i="26"/>
  <c r="L2320" i="26"/>
  <c r="R2320" i="26" s="1"/>
  <c r="L2326" i="26"/>
  <c r="R2326" i="26" s="1"/>
  <c r="P2333" i="26"/>
  <c r="L2330" i="26"/>
  <c r="R2330" i="26" s="1"/>
  <c r="E2333" i="26"/>
  <c r="H2333" i="26"/>
  <c r="Q2348" i="26"/>
  <c r="L2344" i="26"/>
  <c r="R2344" i="26" s="1"/>
  <c r="L2352" i="26"/>
  <c r="R2352" i="26" s="1"/>
  <c r="Q2358" i="26"/>
  <c r="L2354" i="26"/>
  <c r="R2354" i="26" s="1"/>
  <c r="P2373" i="26"/>
  <c r="Q2378" i="26"/>
  <c r="J2381" i="26"/>
  <c r="L2384" i="26"/>
  <c r="R2384" i="26" s="1"/>
  <c r="Q2398" i="26"/>
  <c r="L2399" i="26"/>
  <c r="R2399" i="26" s="1"/>
  <c r="L2407" i="26"/>
  <c r="R2407" i="26" s="1"/>
  <c r="Q2413" i="26"/>
  <c r="L2409" i="26"/>
  <c r="R2409" i="26" s="1"/>
  <c r="H2288" i="26"/>
  <c r="J2291" i="26"/>
  <c r="P2293" i="26"/>
  <c r="P2298" i="26"/>
  <c r="Q2303" i="26"/>
  <c r="P2309" i="26"/>
  <c r="J2305" i="26"/>
  <c r="P2313" i="26"/>
  <c r="J2308" i="26"/>
  <c r="L2310" i="26"/>
  <c r="R2310" i="26" s="1"/>
  <c r="P2316" i="26"/>
  <c r="J2311" i="26"/>
  <c r="Q2318" i="26"/>
  <c r="L2314" i="26"/>
  <c r="R2314" i="26" s="1"/>
  <c r="L2316" i="26"/>
  <c r="R2316" i="26" s="1"/>
  <c r="Q2323" i="26"/>
  <c r="L2322" i="26"/>
  <c r="R2322" i="26" s="1"/>
  <c r="Q2328" i="26"/>
  <c r="L2324" i="26"/>
  <c r="R2324" i="26" s="1"/>
  <c r="G2328" i="26"/>
  <c r="L2329" i="26"/>
  <c r="R2329" i="26" s="1"/>
  <c r="L2332" i="26"/>
  <c r="R2332" i="26" s="1"/>
  <c r="Q2339" i="26"/>
  <c r="Q2340" i="26"/>
  <c r="Q2341" i="26"/>
  <c r="Q2342" i="26"/>
  <c r="Q2343" i="26"/>
  <c r="I2363" i="26"/>
  <c r="I2368" i="26"/>
  <c r="L2371" i="26"/>
  <c r="R2371" i="26" s="1"/>
  <c r="I2383" i="26"/>
  <c r="I2388" i="26"/>
  <c r="L2397" i="26"/>
  <c r="R2397" i="26" s="1"/>
  <c r="L2402" i="26"/>
  <c r="R2402" i="26" s="1"/>
  <c r="L2405" i="26"/>
  <c r="R2405" i="26" s="1"/>
  <c r="J2408" i="26"/>
  <c r="L2411" i="26"/>
  <c r="R2411" i="26" s="1"/>
  <c r="I2413" i="26"/>
  <c r="L2331" i="26"/>
  <c r="R2331" i="26" s="1"/>
  <c r="J2343" i="26"/>
  <c r="L2346" i="26"/>
  <c r="R2346" i="26" s="1"/>
  <c r="I2348" i="26"/>
  <c r="L2350" i="26"/>
  <c r="R2350" i="26" s="1"/>
  <c r="J2353" i="26"/>
  <c r="L2356" i="26"/>
  <c r="R2356" i="26" s="1"/>
  <c r="I2358" i="26"/>
  <c r="K2363" i="26"/>
  <c r="M2363" i="26" s="1"/>
  <c r="G2368" i="26"/>
  <c r="K2368" i="26"/>
  <c r="M2368" i="26" s="1"/>
  <c r="L2369" i="26"/>
  <c r="R2369" i="26" s="1"/>
  <c r="J2373" i="26"/>
  <c r="L2374" i="26"/>
  <c r="R2374" i="26" s="1"/>
  <c r="L2377" i="26"/>
  <c r="R2377" i="26" s="1"/>
  <c r="L2380" i="26"/>
  <c r="R2380" i="26" s="1"/>
  <c r="Q2386" i="26"/>
  <c r="G2383" i="26"/>
  <c r="L2385" i="26"/>
  <c r="R2385" i="26" s="1"/>
  <c r="G2388" i="26"/>
  <c r="L2390" i="26"/>
  <c r="R2390" i="26" s="1"/>
  <c r="I2393" i="26"/>
  <c r="L2394" i="26"/>
  <c r="R2394" i="26" s="1"/>
  <c r="L2396" i="26"/>
  <c r="R2396" i="26" s="1"/>
  <c r="J2398" i="26"/>
  <c r="G2413" i="26"/>
  <c r="M2413" i="26"/>
  <c r="J1503" i="26"/>
  <c r="J1505" i="26"/>
  <c r="I1503" i="26"/>
  <c r="I1505" i="26"/>
  <c r="L2313" i="26"/>
  <c r="M2313" i="26"/>
  <c r="G2305" i="26"/>
  <c r="I2305" i="26"/>
  <c r="G2311" i="26"/>
  <c r="I2311" i="26"/>
  <c r="K2311" i="26"/>
  <c r="G2313" i="26"/>
  <c r="I2313" i="26"/>
  <c r="G2318" i="26"/>
  <c r="I2318" i="26"/>
  <c r="L2318" i="26"/>
  <c r="M2319" i="26"/>
  <c r="M2348" i="26"/>
  <c r="L2348" i="26"/>
  <c r="L2321" i="26"/>
  <c r="R2321" i="26" s="1"/>
  <c r="L2325" i="26"/>
  <c r="R2325" i="26" s="1"/>
  <c r="L2327" i="26"/>
  <c r="R2327" i="26" s="1"/>
  <c r="I2328" i="26"/>
  <c r="K2328" i="26"/>
  <c r="G2334" i="26"/>
  <c r="I2334" i="26"/>
  <c r="K2334" i="26"/>
  <c r="L2334" i="26" s="1"/>
  <c r="G2335" i="26"/>
  <c r="I2335" i="26"/>
  <c r="K2335" i="26"/>
  <c r="L2335" i="26" s="1"/>
  <c r="G2336" i="26"/>
  <c r="I2336" i="26"/>
  <c r="K2336" i="26"/>
  <c r="G2337" i="26"/>
  <c r="I2337" i="26"/>
  <c r="K2337" i="26"/>
  <c r="L2337" i="26" s="1"/>
  <c r="G2338" i="26"/>
  <c r="I2338" i="26"/>
  <c r="K2338" i="26"/>
  <c r="M2338" i="26" s="1"/>
  <c r="M2339" i="26"/>
  <c r="M2340" i="26"/>
  <c r="M2341" i="26"/>
  <c r="M2342" i="26"/>
  <c r="G2343" i="26"/>
  <c r="I2343" i="26"/>
  <c r="K2343" i="26"/>
  <c r="M2343" i="26" s="1"/>
  <c r="M2345" i="26"/>
  <c r="M2347" i="26"/>
  <c r="J2348" i="26"/>
  <c r="M2349" i="26"/>
  <c r="M2351" i="26"/>
  <c r="G2353" i="26"/>
  <c r="I2353" i="26"/>
  <c r="K2353" i="26"/>
  <c r="M2353" i="26" s="1"/>
  <c r="M2355" i="26"/>
  <c r="M2357" i="26"/>
  <c r="M2359" i="26"/>
  <c r="M2360" i="26"/>
  <c r="M2361" i="26"/>
  <c r="M2362" i="26"/>
  <c r="M2364" i="26"/>
  <c r="M2365" i="26"/>
  <c r="M2366" i="26"/>
  <c r="M2383" i="26"/>
  <c r="L2383" i="26"/>
  <c r="M2388" i="26"/>
  <c r="L2388" i="26"/>
  <c r="G2323" i="26"/>
  <c r="I2323" i="26"/>
  <c r="K2323" i="26"/>
  <c r="M2323" i="26" s="1"/>
  <c r="G2348" i="26"/>
  <c r="G2358" i="26"/>
  <c r="G2363" i="26"/>
  <c r="M2367" i="26"/>
  <c r="Q2373" i="26"/>
  <c r="Q2368" i="26"/>
  <c r="M2393" i="26"/>
  <c r="L2393" i="26"/>
  <c r="M2370" i="26"/>
  <c r="M2372" i="26"/>
  <c r="G2373" i="26"/>
  <c r="I2373" i="26"/>
  <c r="K2373" i="26"/>
  <c r="M2373" i="26" s="1"/>
  <c r="M2375" i="26"/>
  <c r="I2376" i="26"/>
  <c r="K2376" i="26"/>
  <c r="M2376" i="26" s="1"/>
  <c r="J2378" i="26"/>
  <c r="G2381" i="26"/>
  <c r="I2381" i="26"/>
  <c r="M2382" i="26"/>
  <c r="J2383" i="26"/>
  <c r="Q2383" i="26"/>
  <c r="M2386" i="26"/>
  <c r="M2387" i="26"/>
  <c r="J2388" i="26"/>
  <c r="Q2388" i="26"/>
  <c r="M2391" i="26"/>
  <c r="M2392" i="26"/>
  <c r="J2393" i="26"/>
  <c r="Q2393" i="26"/>
  <c r="G2398" i="26"/>
  <c r="M2400" i="26"/>
  <c r="I2403" i="26"/>
  <c r="L2403" i="26"/>
  <c r="R2403" i="26" s="1"/>
  <c r="M2404" i="26"/>
  <c r="M2406" i="26"/>
  <c r="G2408" i="26"/>
  <c r="I2408" i="26"/>
  <c r="K2408" i="26"/>
  <c r="M2408" i="26" s="1"/>
  <c r="M2410" i="26"/>
  <c r="M2412" i="26"/>
  <c r="J2413" i="26"/>
  <c r="P2413" i="26"/>
  <c r="G2416" i="26"/>
  <c r="P2368" i="26"/>
  <c r="G2376" i="26"/>
  <c r="E2378" i="26"/>
  <c r="G2393" i="26"/>
  <c r="I2416" i="26"/>
  <c r="M2300" i="26"/>
  <c r="I2289" i="26"/>
  <c r="G2291" i="26"/>
  <c r="G2292" i="26"/>
  <c r="J2298" i="26"/>
  <c r="G2300" i="26"/>
  <c r="I2300" i="26"/>
  <c r="K2017" i="26"/>
  <c r="J2017" i="26"/>
  <c r="I2017" i="26"/>
  <c r="G2017" i="26"/>
  <c r="K2016" i="26"/>
  <c r="J2016" i="26"/>
  <c r="I2016" i="26"/>
  <c r="G2016" i="26"/>
  <c r="Q2015" i="26"/>
  <c r="P2015" i="26"/>
  <c r="K2015" i="26"/>
  <c r="J2015" i="26"/>
  <c r="I2015" i="26"/>
  <c r="G2015" i="26"/>
  <c r="Q2014" i="26"/>
  <c r="P2014" i="26"/>
  <c r="M2014" i="26"/>
  <c r="L2014" i="26"/>
  <c r="R2014" i="26" s="1"/>
  <c r="J2014" i="26"/>
  <c r="I2014" i="26"/>
  <c r="G2014" i="26"/>
  <c r="Q2013" i="26"/>
  <c r="P2013" i="26"/>
  <c r="F2013" i="26"/>
  <c r="F2012" i="26" s="1"/>
  <c r="Q2012" i="26"/>
  <c r="P2012" i="26"/>
  <c r="H2012" i="26"/>
  <c r="K2011" i="26"/>
  <c r="J2011" i="26"/>
  <c r="I2011" i="26"/>
  <c r="G2011" i="26"/>
  <c r="Q2010" i="26"/>
  <c r="P2010" i="26"/>
  <c r="K2010" i="26"/>
  <c r="J2010" i="26"/>
  <c r="I2010" i="26"/>
  <c r="G2010" i="26"/>
  <c r="Q2009" i="26"/>
  <c r="P2009" i="26"/>
  <c r="K2009" i="26"/>
  <c r="J2009" i="26"/>
  <c r="I2009" i="26"/>
  <c r="Q2008" i="26"/>
  <c r="P2008" i="26"/>
  <c r="K2008" i="26"/>
  <c r="J2008" i="26"/>
  <c r="I2008" i="26"/>
  <c r="G2008" i="26"/>
  <c r="Q2007" i="26"/>
  <c r="P2007" i="26"/>
  <c r="H2007" i="26"/>
  <c r="F2007" i="26"/>
  <c r="E2007" i="26"/>
  <c r="H2006" i="26"/>
  <c r="F2006" i="26"/>
  <c r="E2006" i="26"/>
  <c r="K2005" i="26"/>
  <c r="J2005" i="26"/>
  <c r="I2005" i="26"/>
  <c r="G2005" i="26"/>
  <c r="K2004" i="26"/>
  <c r="J2004" i="26"/>
  <c r="I2004" i="26"/>
  <c r="G2004" i="26"/>
  <c r="K2003" i="26"/>
  <c r="J2003" i="26"/>
  <c r="I2003" i="26"/>
  <c r="G2003" i="26"/>
  <c r="K2002" i="26"/>
  <c r="J2002" i="26"/>
  <c r="I2002" i="26"/>
  <c r="G2002" i="26"/>
  <c r="H2001" i="26"/>
  <c r="F2001" i="26"/>
  <c r="E2001" i="26"/>
  <c r="Q2000" i="26"/>
  <c r="P2000" i="26"/>
  <c r="Q1999" i="26"/>
  <c r="P1999" i="26"/>
  <c r="E1994" i="26"/>
  <c r="Q1998" i="26"/>
  <c r="P1998" i="26"/>
  <c r="E1993" i="26"/>
  <c r="Q1997" i="26"/>
  <c r="P1997" i="26"/>
  <c r="Q1995" i="26"/>
  <c r="P1995" i="26"/>
  <c r="Q1994" i="26"/>
  <c r="P1994" i="26"/>
  <c r="Q1993" i="26"/>
  <c r="P1993" i="26"/>
  <c r="Q1992" i="26"/>
  <c r="P1992" i="26"/>
  <c r="K2306" i="26" l="1"/>
  <c r="K2305" i="26"/>
  <c r="L2358" i="26"/>
  <c r="I2304" i="26"/>
  <c r="K2304" i="26"/>
  <c r="R2348" i="26"/>
  <c r="R2388" i="26"/>
  <c r="R2383" i="26"/>
  <c r="R2393" i="26"/>
  <c r="R2313" i="26"/>
  <c r="K2006" i="26"/>
  <c r="K2001" i="26"/>
  <c r="M2001" i="26" s="1"/>
  <c r="K1999" i="26"/>
  <c r="K2007" i="26"/>
  <c r="M2008" i="26"/>
  <c r="M2016" i="26"/>
  <c r="M2017" i="26"/>
  <c r="M2336" i="26"/>
  <c r="M2293" i="26"/>
  <c r="R2293" i="26"/>
  <c r="G2298" i="26"/>
  <c r="M2291" i="26"/>
  <c r="R2291" i="26"/>
  <c r="M2292" i="26"/>
  <c r="R2292" i="26"/>
  <c r="M2289" i="26"/>
  <c r="R2289" i="26"/>
  <c r="E2288" i="26"/>
  <c r="R2290" i="26"/>
  <c r="R2381" i="26"/>
  <c r="R2358" i="26"/>
  <c r="R2318" i="26"/>
  <c r="L2009" i="26"/>
  <c r="R2009" i="26" s="1"/>
  <c r="L2010" i="26"/>
  <c r="R2010" i="26" s="1"/>
  <c r="L2011" i="26"/>
  <c r="R2011" i="26" s="1"/>
  <c r="G2308" i="26"/>
  <c r="R2335" i="26"/>
  <c r="R2337" i="26"/>
  <c r="R2334" i="26"/>
  <c r="R2300" i="26"/>
  <c r="I2290" i="26"/>
  <c r="M2298" i="26"/>
  <c r="I2298" i="26"/>
  <c r="J2288" i="26"/>
  <c r="L2002" i="26"/>
  <c r="R2002" i="26" s="1"/>
  <c r="K1997" i="26"/>
  <c r="L2003" i="26"/>
  <c r="R2003" i="26" s="1"/>
  <c r="K1998" i="26"/>
  <c r="K1994" i="26"/>
  <c r="L2005" i="26"/>
  <c r="R2005" i="26" s="1"/>
  <c r="K2000" i="26"/>
  <c r="I2308" i="26"/>
  <c r="K2308" i="26"/>
  <c r="M2308" i="26" s="1"/>
  <c r="Q2338" i="26"/>
  <c r="L2305" i="26"/>
  <c r="L2307" i="26"/>
  <c r="L2304" i="26"/>
  <c r="M2305" i="26"/>
  <c r="P1513" i="26"/>
  <c r="P1514" i="26"/>
  <c r="E1992" i="26"/>
  <c r="I1994" i="26"/>
  <c r="G1505" i="26"/>
  <c r="G1503" i="26"/>
  <c r="P2338" i="26"/>
  <c r="Q1514" i="26"/>
  <c r="G2288" i="26"/>
  <c r="E1501" i="26"/>
  <c r="L2398" i="26"/>
  <c r="R2398" i="26" s="1"/>
  <c r="J2333" i="26"/>
  <c r="G2290" i="26"/>
  <c r="I2333" i="26"/>
  <c r="I2288" i="26"/>
  <c r="K2333" i="26"/>
  <c r="M2333" i="26" s="1"/>
  <c r="G2333" i="26"/>
  <c r="M2381" i="26"/>
  <c r="M1999" i="26"/>
  <c r="J2000" i="26"/>
  <c r="M2015" i="26"/>
  <c r="K2013" i="26"/>
  <c r="R2013" i="26" s="1"/>
  <c r="E1996" i="26"/>
  <c r="J1998" i="26"/>
  <c r="P2004" i="26"/>
  <c r="Q2003" i="26"/>
  <c r="Q2004" i="26"/>
  <c r="M1994" i="26"/>
  <c r="E1995" i="26"/>
  <c r="Q2005" i="26"/>
  <c r="H1996" i="26"/>
  <c r="Q2006" i="26"/>
  <c r="Q2011" i="26"/>
  <c r="L2336" i="26"/>
  <c r="R2336" i="26" s="1"/>
  <c r="M2000" i="26"/>
  <c r="P2003" i="26"/>
  <c r="F1996" i="26"/>
  <c r="J1997" i="26"/>
  <c r="J1999" i="26"/>
  <c r="J2001" i="26"/>
  <c r="P2011" i="26"/>
  <c r="P2016" i="26"/>
  <c r="Q2016" i="26"/>
  <c r="P2017" i="26"/>
  <c r="Q2017" i="26"/>
  <c r="L2008" i="26"/>
  <c r="R2008" i="26" s="1"/>
  <c r="J2012" i="26"/>
  <c r="I2013" i="26"/>
  <c r="L2016" i="26"/>
  <c r="R2016" i="26" s="1"/>
  <c r="L2363" i="26"/>
  <c r="R2363" i="26" s="1"/>
  <c r="I2006" i="26"/>
  <c r="I2007" i="26"/>
  <c r="L2015" i="26"/>
  <c r="R2015" i="26" s="1"/>
  <c r="L2017" i="26"/>
  <c r="R2017" i="26" s="1"/>
  <c r="L2373" i="26"/>
  <c r="R2373" i="26" s="1"/>
  <c r="L2368" i="26"/>
  <c r="R2368" i="26" s="1"/>
  <c r="K2378" i="26"/>
  <c r="M2378" i="26" s="1"/>
  <c r="I2378" i="26"/>
  <c r="M2334" i="26"/>
  <c r="L2328" i="26"/>
  <c r="R2328" i="26" s="1"/>
  <c r="M2328" i="26"/>
  <c r="L2323" i="26"/>
  <c r="R2323" i="26" s="1"/>
  <c r="L2353" i="26"/>
  <c r="R2353" i="26" s="1"/>
  <c r="L2338" i="26"/>
  <c r="R2338" i="26" s="1"/>
  <c r="L2308" i="26"/>
  <c r="G2378" i="26"/>
  <c r="L2408" i="26"/>
  <c r="R2408" i="26" s="1"/>
  <c r="L2376" i="26"/>
  <c r="R2376" i="26" s="1"/>
  <c r="M2337" i="26"/>
  <c r="M2335" i="26"/>
  <c r="L2343" i="26"/>
  <c r="R2343" i="26" s="1"/>
  <c r="L2311" i="26"/>
  <c r="R2311" i="26" s="1"/>
  <c r="M2311" i="26"/>
  <c r="M2290" i="26"/>
  <c r="K2288" i="26"/>
  <c r="M2288" i="26" s="1"/>
  <c r="L2004" i="26"/>
  <c r="R2004" i="26" s="1"/>
  <c r="M2004" i="26"/>
  <c r="G1993" i="26"/>
  <c r="G1994" i="26"/>
  <c r="I1997" i="26"/>
  <c r="G1998" i="26"/>
  <c r="I1998" i="26"/>
  <c r="L1999" i="26"/>
  <c r="G1999" i="26"/>
  <c r="I1999" i="26"/>
  <c r="G2000" i="26"/>
  <c r="I2000" i="26"/>
  <c r="L2001" i="26"/>
  <c r="R2001" i="26" s="1"/>
  <c r="P2006" i="26"/>
  <c r="G2001" i="26"/>
  <c r="I2001" i="26"/>
  <c r="M2003" i="26"/>
  <c r="M2006" i="26"/>
  <c r="L2006" i="26"/>
  <c r="M2007" i="26"/>
  <c r="L2007" i="26"/>
  <c r="M2005" i="26"/>
  <c r="J2006" i="26"/>
  <c r="J2007" i="26"/>
  <c r="M2009" i="26"/>
  <c r="M2010" i="26"/>
  <c r="M2011" i="26"/>
  <c r="G2012" i="26"/>
  <c r="I2012" i="26"/>
  <c r="G2006" i="26"/>
  <c r="G2007" i="26"/>
  <c r="G2013" i="26"/>
  <c r="J2013" i="26"/>
  <c r="R2307" i="26" l="1"/>
  <c r="R2006" i="26"/>
  <c r="R2304" i="26"/>
  <c r="R2007" i="26"/>
  <c r="P1511" i="26"/>
  <c r="K1995" i="26"/>
  <c r="R2298" i="26"/>
  <c r="R1999" i="26"/>
  <c r="P2005" i="26"/>
  <c r="K1993" i="26"/>
  <c r="K1992" i="26"/>
  <c r="R2308" i="26"/>
  <c r="R2305" i="26"/>
  <c r="R2288" i="26"/>
  <c r="M1997" i="26"/>
  <c r="L2000" i="26"/>
  <c r="R2000" i="26" s="1"/>
  <c r="G1992" i="26"/>
  <c r="I1992" i="26"/>
  <c r="J1993" i="26"/>
  <c r="H1991" i="26"/>
  <c r="L2306" i="26"/>
  <c r="R2306" i="26" s="1"/>
  <c r="I1501" i="26"/>
  <c r="E1991" i="26"/>
  <c r="F1501" i="26"/>
  <c r="M1998" i="26"/>
  <c r="L1998" i="26"/>
  <c r="L1993" i="26" s="1"/>
  <c r="K1996" i="26"/>
  <c r="M1996" i="26" s="1"/>
  <c r="M2304" i="26"/>
  <c r="J1501" i="26"/>
  <c r="M1504" i="26"/>
  <c r="I1996" i="26"/>
  <c r="L1994" i="26"/>
  <c r="R1994" i="26" s="1"/>
  <c r="J1995" i="26"/>
  <c r="L1997" i="26"/>
  <c r="R1997" i="26" s="1"/>
  <c r="G1995" i="26"/>
  <c r="L2333" i="26"/>
  <c r="R2333" i="26" s="1"/>
  <c r="L1995" i="26"/>
  <c r="R1995" i="26" s="1"/>
  <c r="I1995" i="26"/>
  <c r="I1993" i="26"/>
  <c r="G1996" i="26"/>
  <c r="M1995" i="26"/>
  <c r="J1996" i="26"/>
  <c r="L2012" i="26"/>
  <c r="M1992" i="26"/>
  <c r="K2012" i="26"/>
  <c r="M2013" i="26"/>
  <c r="L2303" i="26"/>
  <c r="M1503" i="26"/>
  <c r="Q2002" i="26"/>
  <c r="F1991" i="26"/>
  <c r="J1994" i="26"/>
  <c r="P2002" i="26"/>
  <c r="L2378" i="26"/>
  <c r="R2378" i="26" s="1"/>
  <c r="M2012" i="26" l="1"/>
  <c r="R2012" i="26"/>
  <c r="R1993" i="26"/>
  <c r="M1993" i="26"/>
  <c r="R1998" i="26"/>
  <c r="Q1511" i="26"/>
  <c r="G1501" i="26"/>
  <c r="I1991" i="26"/>
  <c r="G1991" i="26"/>
  <c r="P2001" i="26"/>
  <c r="L1996" i="26"/>
  <c r="R1996" i="26" s="1"/>
  <c r="K1991" i="26"/>
  <c r="M1991" i="26" s="1"/>
  <c r="L1992" i="26"/>
  <c r="Q2001" i="26"/>
  <c r="J1991" i="26"/>
  <c r="L1501" i="26"/>
  <c r="I1825" i="26"/>
  <c r="G1825" i="26"/>
  <c r="Q1824" i="26"/>
  <c r="O1824" i="26"/>
  <c r="I1824" i="26"/>
  <c r="K1824" i="26"/>
  <c r="R1824" i="26" s="1"/>
  <c r="Q1823" i="26"/>
  <c r="O1823" i="26"/>
  <c r="I1823" i="26"/>
  <c r="G1823" i="26"/>
  <c r="I1822" i="26"/>
  <c r="G1822" i="26"/>
  <c r="H1821" i="26"/>
  <c r="F1821" i="26"/>
  <c r="E1821" i="26"/>
  <c r="Q1820" i="26"/>
  <c r="P1820" i="26"/>
  <c r="G1820" i="26"/>
  <c r="Q1819" i="26"/>
  <c r="M1819" i="26"/>
  <c r="I1819" i="26"/>
  <c r="G1819" i="26"/>
  <c r="Q1818" i="26"/>
  <c r="P1818" i="26"/>
  <c r="I1818" i="26"/>
  <c r="K1818" i="26"/>
  <c r="R1818" i="26" s="1"/>
  <c r="Q1817" i="26"/>
  <c r="P1817" i="26"/>
  <c r="I1817" i="26"/>
  <c r="G1817" i="26"/>
  <c r="H1816" i="26"/>
  <c r="F1816" i="26"/>
  <c r="H1805" i="26"/>
  <c r="H1765" i="26" s="1"/>
  <c r="F1815" i="26"/>
  <c r="F1805" i="26" s="1"/>
  <c r="F1765" i="26" s="1"/>
  <c r="E1815" i="26"/>
  <c r="I1814" i="26"/>
  <c r="K1814" i="26"/>
  <c r="R1814" i="26" s="1"/>
  <c r="I1813" i="26"/>
  <c r="K1813" i="26"/>
  <c r="R1813" i="26" s="1"/>
  <c r="H1802" i="26"/>
  <c r="H1762" i="26" s="1"/>
  <c r="F1802" i="26"/>
  <c r="F1762" i="26" s="1"/>
  <c r="E1812" i="26"/>
  <c r="F1811" i="26"/>
  <c r="Q1810" i="26"/>
  <c r="P1810" i="26"/>
  <c r="I1810" i="26"/>
  <c r="G1810" i="26"/>
  <c r="Q1809" i="26"/>
  <c r="P1809" i="26"/>
  <c r="I1809" i="26"/>
  <c r="K1809" i="26"/>
  <c r="R1809" i="26" s="1"/>
  <c r="Q1808" i="26"/>
  <c r="P1808" i="26"/>
  <c r="I1808" i="26"/>
  <c r="G1808" i="26"/>
  <c r="Q1807" i="26"/>
  <c r="P1807" i="26"/>
  <c r="I1807" i="26"/>
  <c r="G1807" i="26"/>
  <c r="H1806" i="26"/>
  <c r="F1806" i="26"/>
  <c r="E1806" i="26"/>
  <c r="Q1805" i="26"/>
  <c r="P1805" i="26"/>
  <c r="Q1804" i="26"/>
  <c r="P1804" i="26"/>
  <c r="F1764" i="26"/>
  <c r="K1804" i="26"/>
  <c r="P1803" i="26"/>
  <c r="H1763" i="26"/>
  <c r="F1763" i="26"/>
  <c r="K1803" i="26"/>
  <c r="Q1802" i="26"/>
  <c r="P1802" i="26"/>
  <c r="K1763" i="26" l="1"/>
  <c r="R1803" i="26"/>
  <c r="K1764" i="26"/>
  <c r="R1804" i="26"/>
  <c r="K1806" i="26"/>
  <c r="R1806" i="26" s="1"/>
  <c r="K1815" i="26"/>
  <c r="R1815" i="26"/>
  <c r="K1821" i="26"/>
  <c r="R1821" i="26"/>
  <c r="L1991" i="26"/>
  <c r="R1992" i="26"/>
  <c r="R1991" i="26"/>
  <c r="K1812" i="26"/>
  <c r="R1812" i="26" s="1"/>
  <c r="G1812" i="26"/>
  <c r="H1811" i="26"/>
  <c r="J1765" i="26"/>
  <c r="Q1775" i="26"/>
  <c r="O1775" i="26"/>
  <c r="H1761" i="26"/>
  <c r="J1762" i="26"/>
  <c r="I1762" i="26"/>
  <c r="G1764" i="26"/>
  <c r="Q1774" i="26"/>
  <c r="F1761" i="26"/>
  <c r="O1772" i="26"/>
  <c r="Q1772" i="26"/>
  <c r="G1763" i="26"/>
  <c r="O1773" i="26"/>
  <c r="Q1773" i="26"/>
  <c r="J1763" i="26"/>
  <c r="I1763" i="26"/>
  <c r="O1774" i="26"/>
  <c r="I1764" i="26"/>
  <c r="J1764" i="26"/>
  <c r="E1802" i="26"/>
  <c r="E1805" i="26"/>
  <c r="J1816" i="26"/>
  <c r="J1821" i="26"/>
  <c r="J1804" i="26"/>
  <c r="J1805" i="26"/>
  <c r="J1806" i="26"/>
  <c r="E1811" i="26"/>
  <c r="J1802" i="26"/>
  <c r="J1803" i="26"/>
  <c r="J1811" i="26"/>
  <c r="J1812" i="26"/>
  <c r="J1815" i="26"/>
  <c r="Q1803" i="26"/>
  <c r="P1823" i="26"/>
  <c r="E1816" i="26"/>
  <c r="Q1801" i="26"/>
  <c r="Q1806" i="26"/>
  <c r="Q1822" i="26"/>
  <c r="Q1812" i="26"/>
  <c r="I1804" i="26"/>
  <c r="I1803" i="26"/>
  <c r="P1816" i="26"/>
  <c r="I1806" i="26"/>
  <c r="I1821" i="26"/>
  <c r="P1806" i="26"/>
  <c r="Q1813" i="26"/>
  <c r="G1804" i="26"/>
  <c r="I1805" i="26"/>
  <c r="Q1816" i="26"/>
  <c r="I1811" i="26"/>
  <c r="P1822" i="26"/>
  <c r="Q1825" i="26"/>
  <c r="I1816" i="26"/>
  <c r="G1818" i="26"/>
  <c r="G1821" i="26"/>
  <c r="I1802" i="26"/>
  <c r="M1803" i="26"/>
  <c r="M1804" i="26"/>
  <c r="I1812" i="26"/>
  <c r="M1818" i="26"/>
  <c r="K1501" i="26"/>
  <c r="M1502" i="26"/>
  <c r="P1801" i="26"/>
  <c r="G1806" i="26"/>
  <c r="M1809" i="26"/>
  <c r="G1814" i="26"/>
  <c r="Q1814" i="26"/>
  <c r="G1815" i="26"/>
  <c r="I1815" i="26"/>
  <c r="Q1815" i="26"/>
  <c r="P1819" i="26"/>
  <c r="O1821" i="26"/>
  <c r="Q1821" i="26"/>
  <c r="O1822" i="26"/>
  <c r="M1824" i="26"/>
  <c r="P1824" i="26"/>
  <c r="P1825" i="26"/>
  <c r="F1801" i="26"/>
  <c r="H1801" i="26"/>
  <c r="G1803" i="26"/>
  <c r="G1809" i="26"/>
  <c r="G1813" i="26"/>
  <c r="G1824" i="26"/>
  <c r="O1825" i="26"/>
  <c r="M1501" i="26" l="1"/>
  <c r="R1501" i="26"/>
  <c r="K1816" i="26"/>
  <c r="M1816" i="26" s="1"/>
  <c r="K1811" i="26"/>
  <c r="M1811" i="26" s="1"/>
  <c r="M1764" i="26"/>
  <c r="R1764" i="26"/>
  <c r="M1763" i="26"/>
  <c r="R1763" i="26"/>
  <c r="K1805" i="26"/>
  <c r="K1765" i="26" s="1"/>
  <c r="E1765" i="26"/>
  <c r="P1821" i="26"/>
  <c r="G1811" i="26"/>
  <c r="I1761" i="26"/>
  <c r="J1761" i="26"/>
  <c r="K1802" i="26"/>
  <c r="K1762" i="26" s="1"/>
  <c r="K1761" i="26" s="1"/>
  <c r="E1762" i="26"/>
  <c r="Q1771" i="26"/>
  <c r="O1771" i="26"/>
  <c r="E1801" i="26"/>
  <c r="G1805" i="26"/>
  <c r="G1802" i="26"/>
  <c r="G1816" i="26"/>
  <c r="J1801" i="26"/>
  <c r="Q1811" i="26"/>
  <c r="M1813" i="26"/>
  <c r="M1806" i="26"/>
  <c r="I1801" i="26"/>
  <c r="M1821" i="26"/>
  <c r="M1814" i="26"/>
  <c r="E1761" i="26" l="1"/>
  <c r="R1761" i="26" s="1"/>
  <c r="R1762" i="26"/>
  <c r="R1765" i="26"/>
  <c r="R1802" i="26"/>
  <c r="R1811" i="26"/>
  <c r="R1816" i="26"/>
  <c r="K1801" i="26"/>
  <c r="M1801" i="26" s="1"/>
  <c r="R1805" i="26"/>
  <c r="P1775" i="26"/>
  <c r="G1765" i="26"/>
  <c r="M1761" i="26"/>
  <c r="P1772" i="26"/>
  <c r="G1762" i="26"/>
  <c r="G1801" i="26"/>
  <c r="R1801" i="26" l="1"/>
  <c r="P1771" i="26"/>
  <c r="G1761" i="26"/>
  <c r="F1609" i="26"/>
  <c r="F1606" i="26" s="1"/>
  <c r="Q1635" i="26"/>
  <c r="P1635" i="26"/>
  <c r="K1635" i="26"/>
  <c r="J1635" i="26"/>
  <c r="I1635" i="26"/>
  <c r="P1634" i="26"/>
  <c r="H1634" i="26"/>
  <c r="H1631" i="26" s="1"/>
  <c r="E1634" i="26"/>
  <c r="Q1633" i="26"/>
  <c r="P1633" i="26"/>
  <c r="K1633" i="26"/>
  <c r="J1633" i="26"/>
  <c r="I1633" i="26"/>
  <c r="Q1632" i="26"/>
  <c r="P1632" i="26"/>
  <c r="K1632" i="26"/>
  <c r="J1632" i="26"/>
  <c r="I1632" i="26"/>
  <c r="F1631" i="26"/>
  <c r="E1619" i="26"/>
  <c r="E1614" i="26"/>
  <c r="K1619" i="26" l="1"/>
  <c r="M1632" i="26"/>
  <c r="M1633" i="26"/>
  <c r="M1635" i="26"/>
  <c r="E1609" i="26"/>
  <c r="L1633" i="26"/>
  <c r="R1633" i="26" s="1"/>
  <c r="E1631" i="26"/>
  <c r="J1634" i="26"/>
  <c r="L1635" i="26"/>
  <c r="R1635" i="26" s="1"/>
  <c r="K1634" i="26"/>
  <c r="K1631" i="26" s="1"/>
  <c r="J1631" i="26"/>
  <c r="I1634" i="26"/>
  <c r="L1632" i="26"/>
  <c r="R1632" i="26" s="1"/>
  <c r="G1634" i="26"/>
  <c r="J1625" i="26"/>
  <c r="J1627" i="26"/>
  <c r="J1628" i="26"/>
  <c r="J1630" i="26"/>
  <c r="M1631" i="26" l="1"/>
  <c r="I1631" i="26"/>
  <c r="M1634" i="26"/>
  <c r="L1634" i="26"/>
  <c r="R1634" i="26" s="1"/>
  <c r="G1631" i="26"/>
  <c r="L1631" i="26"/>
  <c r="R1631" i="26" s="1"/>
  <c r="Q2282" i="26" l="1"/>
  <c r="P2282" i="26"/>
  <c r="K2282" i="26"/>
  <c r="J2282" i="26"/>
  <c r="I2282" i="26"/>
  <c r="G2282" i="26"/>
  <c r="Q2281" i="26"/>
  <c r="P2281" i="26"/>
  <c r="K2281" i="26"/>
  <c r="J2281" i="26"/>
  <c r="I2281" i="26"/>
  <c r="G2281" i="26"/>
  <c r="Q2280" i="26"/>
  <c r="P2280" i="26"/>
  <c r="K2280" i="26"/>
  <c r="J2280" i="26"/>
  <c r="I2280" i="26"/>
  <c r="G2280" i="26"/>
  <c r="Q2279" i="26"/>
  <c r="P2279" i="26"/>
  <c r="K2279" i="26"/>
  <c r="J2279" i="26"/>
  <c r="I2279" i="26"/>
  <c r="G2279" i="26"/>
  <c r="Q2278" i="26"/>
  <c r="H2278" i="26"/>
  <c r="F2278" i="26"/>
  <c r="E2278" i="26"/>
  <c r="K2277" i="26"/>
  <c r="J2277" i="26"/>
  <c r="I2277" i="26"/>
  <c r="G2277" i="26"/>
  <c r="L2276" i="26"/>
  <c r="R2276" i="26" s="1"/>
  <c r="J2276" i="26"/>
  <c r="I2276" i="26"/>
  <c r="G2276" i="26"/>
  <c r="M2275" i="26"/>
  <c r="J2275" i="26"/>
  <c r="I2275" i="26"/>
  <c r="G2275" i="26"/>
  <c r="K2274" i="26"/>
  <c r="J2274" i="26"/>
  <c r="I2274" i="26"/>
  <c r="G2274" i="26"/>
  <c r="H2273" i="26"/>
  <c r="F2273" i="26"/>
  <c r="E2273" i="26"/>
  <c r="Q2272" i="26"/>
  <c r="P2272" i="26"/>
  <c r="K2272" i="26"/>
  <c r="J2272" i="26"/>
  <c r="I2272" i="26"/>
  <c r="G2272" i="26"/>
  <c r="Q2271" i="26"/>
  <c r="P2271" i="26"/>
  <c r="K2271" i="26"/>
  <c r="J2271" i="26"/>
  <c r="I2271" i="26"/>
  <c r="G2271" i="26"/>
  <c r="Q2270" i="26"/>
  <c r="P2270" i="26"/>
  <c r="K2270" i="26"/>
  <c r="J2270" i="26"/>
  <c r="I2270" i="26"/>
  <c r="G2270" i="26"/>
  <c r="Q2269" i="26"/>
  <c r="P2269" i="26"/>
  <c r="K2269" i="26"/>
  <c r="J2269" i="26"/>
  <c r="I2269" i="26"/>
  <c r="G2269" i="26"/>
  <c r="Q2268" i="26"/>
  <c r="P2268" i="26"/>
  <c r="J2268" i="26"/>
  <c r="E2268" i="26"/>
  <c r="Q2267" i="26"/>
  <c r="P2267" i="26"/>
  <c r="Q2266" i="26"/>
  <c r="P2266" i="26"/>
  <c r="Q2265" i="26"/>
  <c r="P2265" i="26"/>
  <c r="Q2264" i="26"/>
  <c r="P2264" i="26"/>
  <c r="Q2263" i="26"/>
  <c r="P2263" i="26"/>
  <c r="K2268" i="26" l="1"/>
  <c r="K2273" i="26"/>
  <c r="M2273" i="26" s="1"/>
  <c r="M2274" i="26"/>
  <c r="M2277" i="26"/>
  <c r="R2277" i="26"/>
  <c r="M2279" i="26"/>
  <c r="M2280" i="26"/>
  <c r="M2281" i="26"/>
  <c r="M2282" i="26"/>
  <c r="M2269" i="26"/>
  <c r="K2264" i="26"/>
  <c r="M2270" i="26"/>
  <c r="K2265" i="26"/>
  <c r="M2271" i="26"/>
  <c r="K2266" i="26"/>
  <c r="M2272" i="26"/>
  <c r="K2267" i="26"/>
  <c r="K2278" i="26"/>
  <c r="M2278" i="26" s="1"/>
  <c r="F2263" i="26"/>
  <c r="Q2277" i="26"/>
  <c r="L2272" i="26"/>
  <c r="R2272" i="26" s="1"/>
  <c r="G2265" i="26"/>
  <c r="P2274" i="26"/>
  <c r="L2270" i="26"/>
  <c r="R2270" i="26" s="1"/>
  <c r="G2278" i="26"/>
  <c r="I2273" i="26"/>
  <c r="H2263" i="26"/>
  <c r="Q2274" i="26"/>
  <c r="I2265" i="26"/>
  <c r="P2277" i="26"/>
  <c r="I2267" i="26"/>
  <c r="G2268" i="26"/>
  <c r="L2269" i="26"/>
  <c r="R2269" i="26" s="1"/>
  <c r="L2271" i="26"/>
  <c r="R2271" i="26" s="1"/>
  <c r="G2273" i="26"/>
  <c r="L2274" i="26"/>
  <c r="R2274" i="26" s="1"/>
  <c r="I2278" i="26"/>
  <c r="P2275" i="26"/>
  <c r="M2268" i="26"/>
  <c r="L2268" i="26"/>
  <c r="R2268" i="26" s="1"/>
  <c r="J2265" i="26"/>
  <c r="J2266" i="26"/>
  <c r="J2267" i="26"/>
  <c r="J2273" i="26"/>
  <c r="L2273" i="26"/>
  <c r="R2273" i="26" s="1"/>
  <c r="Q2275" i="26"/>
  <c r="M2276" i="26"/>
  <c r="Q2276" i="26"/>
  <c r="J2278" i="26"/>
  <c r="L2278" i="26"/>
  <c r="P2278" i="26"/>
  <c r="L2279" i="26"/>
  <c r="R2279" i="26" s="1"/>
  <c r="L2280" i="26"/>
  <c r="R2280" i="26" s="1"/>
  <c r="L2281" i="26"/>
  <c r="R2281" i="26" s="1"/>
  <c r="L2282" i="26"/>
  <c r="R2282" i="26" s="1"/>
  <c r="G2267" i="26"/>
  <c r="I2268" i="26"/>
  <c r="R2278" i="26" l="1"/>
  <c r="L2264" i="26"/>
  <c r="R2264" i="26" s="1"/>
  <c r="L2267" i="26"/>
  <c r="R2267" i="26" s="1"/>
  <c r="L2266" i="26"/>
  <c r="R2266" i="26" s="1"/>
  <c r="L2265" i="26"/>
  <c r="R2265" i="26" s="1"/>
  <c r="J2263" i="26"/>
  <c r="Q2273" i="26"/>
  <c r="K1500" i="26" l="1"/>
  <c r="K1499" i="26"/>
  <c r="K1498" i="26"/>
  <c r="K1497" i="26"/>
  <c r="E1496" i="26"/>
  <c r="Q1495" i="26"/>
  <c r="P1495" i="26"/>
  <c r="E1495" i="26"/>
  <c r="P1494" i="26"/>
  <c r="K1494" i="26"/>
  <c r="Q1493" i="26"/>
  <c r="P1493" i="26"/>
  <c r="K1493" i="26"/>
  <c r="Q1492" i="26"/>
  <c r="P1492" i="26"/>
  <c r="F1492" i="26"/>
  <c r="K1492" i="26"/>
  <c r="L1491" i="26"/>
  <c r="H1491" i="26"/>
  <c r="K1390" i="26"/>
  <c r="J1390" i="26"/>
  <c r="I1390" i="26"/>
  <c r="G1390" i="26"/>
  <c r="K1389" i="26"/>
  <c r="J1389" i="26"/>
  <c r="I1389" i="26"/>
  <c r="G1389" i="26"/>
  <c r="K1388" i="26"/>
  <c r="J1388" i="26"/>
  <c r="I1388" i="26"/>
  <c r="G1388" i="26"/>
  <c r="K1387" i="26"/>
  <c r="J1387" i="26"/>
  <c r="I1387" i="26"/>
  <c r="G1387" i="26"/>
  <c r="F1386" i="26"/>
  <c r="J1386" i="26" s="1"/>
  <c r="E1386" i="26"/>
  <c r="K1385" i="26"/>
  <c r="J1385" i="26"/>
  <c r="I1385" i="26"/>
  <c r="G1385" i="26"/>
  <c r="K1384" i="26"/>
  <c r="J1384" i="26"/>
  <c r="I1384" i="26"/>
  <c r="G1384" i="26"/>
  <c r="K1383" i="26"/>
  <c r="J1383" i="26"/>
  <c r="I1383" i="26"/>
  <c r="G1383" i="26"/>
  <c r="K1382" i="26"/>
  <c r="J1382" i="26"/>
  <c r="I1382" i="26"/>
  <c r="G1382" i="26"/>
  <c r="F1381" i="26"/>
  <c r="E1381" i="26"/>
  <c r="H1380" i="26"/>
  <c r="H1375" i="26" s="1"/>
  <c r="F1380" i="26"/>
  <c r="E1380" i="26"/>
  <c r="H1379" i="26"/>
  <c r="H1374" i="26" s="1"/>
  <c r="F1379" i="26"/>
  <c r="F1374" i="26" s="1"/>
  <c r="H1378" i="26"/>
  <c r="H1373" i="26" s="1"/>
  <c r="F1378" i="26"/>
  <c r="F1373" i="26" s="1"/>
  <c r="E1373" i="26"/>
  <c r="R1373" i="26" s="1"/>
  <c r="H1377" i="26"/>
  <c r="H1372" i="26" s="1"/>
  <c r="F1377" i="26"/>
  <c r="F1372" i="26" s="1"/>
  <c r="E1377" i="26"/>
  <c r="R1377" i="26" s="1"/>
  <c r="L1376" i="26"/>
  <c r="Q1375" i="26"/>
  <c r="P1375" i="26"/>
  <c r="P1374" i="26"/>
  <c r="Q1373" i="26"/>
  <c r="P1373" i="26"/>
  <c r="Q1372" i="26"/>
  <c r="P1372" i="26"/>
  <c r="Q1360" i="26"/>
  <c r="P1360" i="26"/>
  <c r="P1359" i="26"/>
  <c r="Q1358" i="26"/>
  <c r="P1358" i="26"/>
  <c r="Q1357" i="26"/>
  <c r="P1357" i="26"/>
  <c r="Q1345" i="26"/>
  <c r="P1345" i="26"/>
  <c r="K1345" i="26"/>
  <c r="I1345" i="26"/>
  <c r="P1344" i="26"/>
  <c r="K1344" i="26"/>
  <c r="H1344" i="26"/>
  <c r="Q1374" i="26" s="1"/>
  <c r="G1344" i="26"/>
  <c r="Q1343" i="26"/>
  <c r="P1343" i="26"/>
  <c r="K1343" i="26"/>
  <c r="I1343" i="26"/>
  <c r="Q1342" i="26"/>
  <c r="P1342" i="26"/>
  <c r="K1342" i="26"/>
  <c r="I1342" i="26"/>
  <c r="F1341" i="26"/>
  <c r="E1341" i="26"/>
  <c r="Q1340" i="26"/>
  <c r="P1340" i="26"/>
  <c r="K1340" i="26"/>
  <c r="I1340" i="26"/>
  <c r="Q1339" i="26"/>
  <c r="P1339" i="26"/>
  <c r="K1339" i="26"/>
  <c r="I1339" i="26"/>
  <c r="F1339" i="26"/>
  <c r="Q1338" i="26"/>
  <c r="P1338" i="26"/>
  <c r="K1338" i="26"/>
  <c r="I1338" i="26"/>
  <c r="Q1337" i="26"/>
  <c r="P1337" i="26"/>
  <c r="K1337" i="26"/>
  <c r="I1337" i="26"/>
  <c r="H1336" i="26"/>
  <c r="E1336" i="26"/>
  <c r="Q1335" i="26"/>
  <c r="P1335" i="26"/>
  <c r="K1335" i="26"/>
  <c r="I1335" i="26"/>
  <c r="I1334" i="26"/>
  <c r="K1333" i="26"/>
  <c r="I1333" i="26"/>
  <c r="Q1332" i="26"/>
  <c r="P1332" i="26"/>
  <c r="K1332" i="26"/>
  <c r="I1332" i="26"/>
  <c r="H1331" i="26"/>
  <c r="F1331" i="26"/>
  <c r="E1331" i="26"/>
  <c r="K1330" i="26"/>
  <c r="I1330" i="26"/>
  <c r="M1329" i="26"/>
  <c r="L1329" i="26"/>
  <c r="R1329" i="26" s="1"/>
  <c r="J1329" i="26"/>
  <c r="I1329" i="26"/>
  <c r="G1329" i="26"/>
  <c r="K1328" i="26"/>
  <c r="K1323" i="26" s="1"/>
  <c r="K1318" i="26" s="1"/>
  <c r="I1328" i="26"/>
  <c r="K1327" i="26"/>
  <c r="I1327" i="26"/>
  <c r="H1326" i="26"/>
  <c r="F1326" i="26"/>
  <c r="E1326" i="26"/>
  <c r="Q1325" i="26"/>
  <c r="P1325" i="26"/>
  <c r="I1325" i="26"/>
  <c r="Q1324" i="26"/>
  <c r="P1324" i="26"/>
  <c r="Q1323" i="26"/>
  <c r="P1323" i="26"/>
  <c r="H1323" i="26"/>
  <c r="E1323" i="26"/>
  <c r="E1318" i="26" s="1"/>
  <c r="Q1322" i="26"/>
  <c r="P1322" i="26"/>
  <c r="I1322" i="26"/>
  <c r="G1322" i="26"/>
  <c r="Q1320" i="26"/>
  <c r="P1320" i="26"/>
  <c r="Q1319" i="26"/>
  <c r="P1319" i="26"/>
  <c r="Q1318" i="26"/>
  <c r="P1318" i="26"/>
  <c r="Q1317" i="26"/>
  <c r="P1317" i="26"/>
  <c r="H1364" i="26" l="1"/>
  <c r="H1317" i="26"/>
  <c r="F1364" i="26"/>
  <c r="G1364" i="26" s="1"/>
  <c r="F1317" i="26"/>
  <c r="L1333" i="26"/>
  <c r="R1333" i="26" s="1"/>
  <c r="L1340" i="26"/>
  <c r="R1340" i="26" s="1"/>
  <c r="L1342" i="26"/>
  <c r="R1342" i="26" s="1"/>
  <c r="L1343" i="26"/>
  <c r="R1343" i="26" s="1"/>
  <c r="M1382" i="26"/>
  <c r="R1382" i="26"/>
  <c r="M1383" i="26"/>
  <c r="R1383" i="26"/>
  <c r="M1384" i="26"/>
  <c r="R1384" i="26"/>
  <c r="M1385" i="26"/>
  <c r="R1385" i="26"/>
  <c r="M1387" i="26"/>
  <c r="R1387" i="26"/>
  <c r="M1388" i="26"/>
  <c r="R1388" i="26"/>
  <c r="M1389" i="26"/>
  <c r="R1389" i="26"/>
  <c r="M1390" i="26"/>
  <c r="R1390" i="26"/>
  <c r="M1494" i="26"/>
  <c r="R1494" i="26"/>
  <c r="K1495" i="26"/>
  <c r="M1495" i="26" s="1"/>
  <c r="M1497" i="26"/>
  <c r="R1497" i="26"/>
  <c r="M1499" i="26"/>
  <c r="R1499" i="26"/>
  <c r="M1328" i="26"/>
  <c r="L1330" i="26"/>
  <c r="R1330" i="26" s="1"/>
  <c r="M1335" i="26"/>
  <c r="M1338" i="26"/>
  <c r="I1381" i="26"/>
  <c r="I1386" i="26"/>
  <c r="M1492" i="26"/>
  <c r="R1492" i="26"/>
  <c r="M1493" i="26"/>
  <c r="R1493" i="26"/>
  <c r="K1496" i="26"/>
  <c r="M1496" i="26" s="1"/>
  <c r="M1498" i="26"/>
  <c r="R1498" i="26"/>
  <c r="M1500" i="26"/>
  <c r="R1500" i="26"/>
  <c r="I1364" i="26"/>
  <c r="J1364" i="26"/>
  <c r="K1381" i="26"/>
  <c r="M1381" i="26" s="1"/>
  <c r="P1351" i="26"/>
  <c r="Q1351" i="26"/>
  <c r="K1336" i="26"/>
  <c r="L1336" i="26" s="1"/>
  <c r="P1346" i="26"/>
  <c r="Q1359" i="26"/>
  <c r="Q1349" i="26"/>
  <c r="L1339" i="26"/>
  <c r="R1339" i="26" s="1"/>
  <c r="K1324" i="26"/>
  <c r="K1319" i="26" s="1"/>
  <c r="H1371" i="26"/>
  <c r="H1363" i="26" s="1"/>
  <c r="G1373" i="26"/>
  <c r="E1372" i="26"/>
  <c r="E1317" i="26" s="1"/>
  <c r="K1379" i="26"/>
  <c r="R1379" i="26" s="1"/>
  <c r="G1374" i="26"/>
  <c r="K1380" i="26"/>
  <c r="R1380" i="26" s="1"/>
  <c r="E1375" i="26"/>
  <c r="F1375" i="26"/>
  <c r="F1320" i="26" s="1"/>
  <c r="J1331" i="26"/>
  <c r="J1381" i="26"/>
  <c r="L1332" i="26"/>
  <c r="R1332" i="26" s="1"/>
  <c r="K1331" i="26"/>
  <c r="L1331" i="26" s="1"/>
  <c r="F1376" i="26"/>
  <c r="H1341" i="26"/>
  <c r="Q1371" i="26" s="1"/>
  <c r="F1323" i="26"/>
  <c r="H1324" i="26"/>
  <c r="I1324" i="26" s="1"/>
  <c r="J1379" i="26"/>
  <c r="E1491" i="26"/>
  <c r="L1323" i="26"/>
  <c r="L1318" i="26" s="1"/>
  <c r="F1336" i="26"/>
  <c r="L1338" i="26"/>
  <c r="R1338" i="26" s="1"/>
  <c r="P1333" i="26"/>
  <c r="L1328" i="26"/>
  <c r="R1328" i="26" s="1"/>
  <c r="Q1341" i="26"/>
  <c r="P1316" i="26"/>
  <c r="P1334" i="26"/>
  <c r="L1335" i="26"/>
  <c r="R1335" i="26" s="1"/>
  <c r="M1377" i="26"/>
  <c r="E1376" i="26"/>
  <c r="J1377" i="26"/>
  <c r="H1376" i="26"/>
  <c r="M1378" i="26"/>
  <c r="J1378" i="26"/>
  <c r="I1380" i="26"/>
  <c r="P1321" i="26"/>
  <c r="Q1316" i="26"/>
  <c r="I1323" i="26"/>
  <c r="M1327" i="26"/>
  <c r="L1327" i="26"/>
  <c r="R1327" i="26" s="1"/>
  <c r="K1326" i="26"/>
  <c r="M1326" i="26" s="1"/>
  <c r="K1322" i="26"/>
  <c r="K1317" i="26" s="1"/>
  <c r="I1336" i="26"/>
  <c r="M1337" i="26"/>
  <c r="L1337" i="26"/>
  <c r="R1337" i="26" s="1"/>
  <c r="M1345" i="26"/>
  <c r="L1345" i="26"/>
  <c r="R1345" i="26" s="1"/>
  <c r="K1325" i="26"/>
  <c r="G1492" i="26"/>
  <c r="F1491" i="26"/>
  <c r="Q1321" i="26"/>
  <c r="P1336" i="26"/>
  <c r="E1321" i="26"/>
  <c r="I1326" i="26"/>
  <c r="Q1344" i="26"/>
  <c r="G1334" i="26"/>
  <c r="F1324" i="26"/>
  <c r="F1319" i="26" s="1"/>
  <c r="M1334" i="26"/>
  <c r="L1334" i="26"/>
  <c r="R1334" i="26" s="1"/>
  <c r="M1344" i="26"/>
  <c r="L1344" i="26"/>
  <c r="R1344" i="26" s="1"/>
  <c r="H1320" i="26"/>
  <c r="Q1336" i="26"/>
  <c r="P1341" i="26"/>
  <c r="G1377" i="26"/>
  <c r="G1378" i="26"/>
  <c r="G1379" i="26"/>
  <c r="G1380" i="26"/>
  <c r="J1326" i="26"/>
  <c r="M1330" i="26"/>
  <c r="G1331" i="26"/>
  <c r="I1331" i="26"/>
  <c r="M1332" i="26"/>
  <c r="M1333" i="26"/>
  <c r="M1339" i="26"/>
  <c r="M1340" i="26"/>
  <c r="G1341" i="26"/>
  <c r="K1341" i="26"/>
  <c r="M1341" i="26" s="1"/>
  <c r="M1342" i="26"/>
  <c r="M1343" i="26"/>
  <c r="J1344" i="26"/>
  <c r="P1356" i="26"/>
  <c r="P1371" i="26"/>
  <c r="G1326" i="26"/>
  <c r="G1339" i="26"/>
  <c r="J1339" i="26"/>
  <c r="I1344" i="26"/>
  <c r="I1377" i="26"/>
  <c r="I1378" i="26"/>
  <c r="I1379" i="26"/>
  <c r="J1380" i="26"/>
  <c r="G1381" i="26"/>
  <c r="G1386" i="26"/>
  <c r="P1491" i="26"/>
  <c r="I1492" i="26"/>
  <c r="I1493" i="26"/>
  <c r="I1494" i="26"/>
  <c r="Q1494" i="26"/>
  <c r="I1495" i="26"/>
  <c r="K1386" i="26"/>
  <c r="M1386" i="26" s="1"/>
  <c r="G1493" i="26"/>
  <c r="G1494" i="26"/>
  <c r="G1495" i="26"/>
  <c r="E2303" i="26"/>
  <c r="Q1975" i="26"/>
  <c r="P1975" i="26"/>
  <c r="Q1974" i="26"/>
  <c r="P1974" i="26"/>
  <c r="Q1989" i="26"/>
  <c r="Q1973" i="26"/>
  <c r="P1973" i="26"/>
  <c r="Q1972" i="26"/>
  <c r="P1972" i="26"/>
  <c r="Q1960" i="26"/>
  <c r="P1960" i="26"/>
  <c r="Q1959" i="26"/>
  <c r="P1959" i="26"/>
  <c r="Q1958" i="26"/>
  <c r="P1958" i="26"/>
  <c r="Q1957" i="26"/>
  <c r="P1957" i="26"/>
  <c r="Q1955" i="26"/>
  <c r="P1955" i="26"/>
  <c r="Q1954" i="26"/>
  <c r="P1954" i="26"/>
  <c r="Q1953" i="26"/>
  <c r="P1953" i="26"/>
  <c r="Q1952" i="26"/>
  <c r="P1952" i="26"/>
  <c r="Q1936" i="26"/>
  <c r="P1936" i="26"/>
  <c r="Q1925" i="26"/>
  <c r="P1925" i="26"/>
  <c r="Q1924" i="26"/>
  <c r="P1924" i="26"/>
  <c r="Q1923" i="26"/>
  <c r="P1923" i="26"/>
  <c r="Q1922" i="26"/>
  <c r="P1922" i="26"/>
  <c r="Q1930" i="26"/>
  <c r="Q1928" i="26"/>
  <c r="Q1927" i="26"/>
  <c r="Q1895" i="26"/>
  <c r="P1895" i="26"/>
  <c r="P1894" i="26"/>
  <c r="P1893" i="26"/>
  <c r="Q1892" i="26"/>
  <c r="P1892" i="26"/>
  <c r="Q1894" i="26"/>
  <c r="Q1893" i="26"/>
  <c r="Q1890" i="26"/>
  <c r="P1890" i="26"/>
  <c r="Q1889" i="26"/>
  <c r="P1889" i="26"/>
  <c r="Q1888" i="26"/>
  <c r="P1888" i="26"/>
  <c r="Q1887" i="26"/>
  <c r="P1887" i="26"/>
  <c r="Q1630" i="26"/>
  <c r="P1630" i="26"/>
  <c r="K1630" i="26"/>
  <c r="I1630" i="26"/>
  <c r="P1629" i="26"/>
  <c r="M1629" i="26"/>
  <c r="L1629" i="26"/>
  <c r="R1629" i="26" s="1"/>
  <c r="H1629" i="26"/>
  <c r="G1629" i="26"/>
  <c r="Q1628" i="26"/>
  <c r="P1628" i="26"/>
  <c r="K1628" i="26"/>
  <c r="I1628" i="26"/>
  <c r="Q1627" i="26"/>
  <c r="P1627" i="26"/>
  <c r="K1627" i="26"/>
  <c r="I1627" i="26"/>
  <c r="F1626" i="26"/>
  <c r="E1626" i="26"/>
  <c r="Q1625" i="26"/>
  <c r="P1625" i="26"/>
  <c r="K1625" i="26"/>
  <c r="I1625" i="26"/>
  <c r="P1624" i="26"/>
  <c r="K1624" i="26"/>
  <c r="H1624" i="26"/>
  <c r="Q1634" i="26" s="1"/>
  <c r="G1624" i="26"/>
  <c r="Q1623" i="26"/>
  <c r="P1623" i="26"/>
  <c r="K1623" i="26"/>
  <c r="I1623" i="26"/>
  <c r="Q1622" i="26"/>
  <c r="P1622" i="26"/>
  <c r="K1622" i="26"/>
  <c r="I1622" i="26"/>
  <c r="F1621" i="26"/>
  <c r="E1621" i="26"/>
  <c r="Q1620" i="26"/>
  <c r="K1620" i="26"/>
  <c r="I1620" i="26"/>
  <c r="M1619" i="26"/>
  <c r="L1619" i="26"/>
  <c r="R1619" i="26" s="1"/>
  <c r="H1619" i="26"/>
  <c r="I1619" i="26" s="1"/>
  <c r="G1619" i="26"/>
  <c r="K1618" i="26"/>
  <c r="I1618" i="26"/>
  <c r="K1617" i="26"/>
  <c r="I1617" i="26"/>
  <c r="F1616" i="26"/>
  <c r="E1616" i="26"/>
  <c r="Q1615" i="26"/>
  <c r="P1615" i="26"/>
  <c r="K1615" i="26"/>
  <c r="I1615" i="26"/>
  <c r="P1614" i="26"/>
  <c r="K1614" i="26"/>
  <c r="H1614" i="26"/>
  <c r="G1614" i="26"/>
  <c r="Q1613" i="26"/>
  <c r="P1613" i="26"/>
  <c r="K1613" i="26"/>
  <c r="I1613" i="26"/>
  <c r="Q1612" i="26"/>
  <c r="P1612" i="26"/>
  <c r="K1612" i="26"/>
  <c r="I1612" i="26"/>
  <c r="F1611" i="26"/>
  <c r="E1611" i="26"/>
  <c r="Q1610" i="26"/>
  <c r="P1610" i="26"/>
  <c r="E1610" i="26"/>
  <c r="P1609" i="26"/>
  <c r="Q1608" i="26"/>
  <c r="P1608" i="26"/>
  <c r="H1608" i="26"/>
  <c r="E1608" i="26"/>
  <c r="Q1607" i="26"/>
  <c r="P1607" i="26"/>
  <c r="H1607" i="26"/>
  <c r="E1607" i="26"/>
  <c r="Q1605" i="26"/>
  <c r="P1605" i="26"/>
  <c r="Q1603" i="26"/>
  <c r="P1603" i="26"/>
  <c r="Q1602" i="26"/>
  <c r="P1602" i="26"/>
  <c r="Q1595" i="26"/>
  <c r="P1595" i="26"/>
  <c r="Q1594" i="26"/>
  <c r="P1594" i="26"/>
  <c r="Q1604" i="26"/>
  <c r="Q1593" i="26"/>
  <c r="P1593" i="26"/>
  <c r="Q1592" i="26"/>
  <c r="P1592" i="26"/>
  <c r="P1590" i="26"/>
  <c r="H1590" i="26"/>
  <c r="F1590" i="26"/>
  <c r="E1590" i="26"/>
  <c r="F1589" i="26"/>
  <c r="H1588" i="26"/>
  <c r="F1588" i="26"/>
  <c r="E1588" i="26"/>
  <c r="H1587" i="26"/>
  <c r="F1587" i="26"/>
  <c r="E1587" i="26"/>
  <c r="Q1195" i="26"/>
  <c r="P1195" i="26"/>
  <c r="P1194" i="26"/>
  <c r="Q1193" i="26"/>
  <c r="P1193" i="26"/>
  <c r="Q1192" i="26"/>
  <c r="P1192" i="26"/>
  <c r="Q1190" i="26"/>
  <c r="P1190" i="26"/>
  <c r="P1189" i="26"/>
  <c r="Q1188" i="26"/>
  <c r="P1188" i="26"/>
  <c r="Q1187" i="26"/>
  <c r="P1187" i="26"/>
  <c r="Q1185" i="26"/>
  <c r="P1185" i="26"/>
  <c r="P1184" i="26"/>
  <c r="Q1183" i="26"/>
  <c r="P1183" i="26"/>
  <c r="Q1182" i="26"/>
  <c r="P1182" i="26"/>
  <c r="Q1180" i="26"/>
  <c r="P1180" i="26"/>
  <c r="P1179" i="26"/>
  <c r="Q1178" i="26"/>
  <c r="P1178" i="26"/>
  <c r="Q1177" i="26"/>
  <c r="P1177" i="26"/>
  <c r="Q1175" i="26"/>
  <c r="P1175" i="26"/>
  <c r="P1174" i="26"/>
  <c r="Q1179" i="26"/>
  <c r="Q1173" i="26"/>
  <c r="P1173" i="26"/>
  <c r="Q1172" i="26"/>
  <c r="P1172" i="26"/>
  <c r="Q1170" i="26"/>
  <c r="P1170" i="26"/>
  <c r="P1169" i="26"/>
  <c r="Q1168" i="26"/>
  <c r="P1168" i="26"/>
  <c r="Q1167" i="26"/>
  <c r="P1167" i="26"/>
  <c r="Q1165" i="26"/>
  <c r="P1165" i="26"/>
  <c r="P1164" i="26"/>
  <c r="Q1163" i="26"/>
  <c r="P1163" i="26"/>
  <c r="Q1162" i="26"/>
  <c r="P1162" i="26"/>
  <c r="Q1160" i="26"/>
  <c r="P1160" i="26"/>
  <c r="P1159" i="26"/>
  <c r="Q1158" i="26"/>
  <c r="P1158" i="26"/>
  <c r="Q1157" i="26"/>
  <c r="P1157" i="26"/>
  <c r="Q1155" i="26"/>
  <c r="P1155" i="26"/>
  <c r="P1154" i="26"/>
  <c r="Q1153" i="26"/>
  <c r="P1153" i="26"/>
  <c r="Q1152" i="26"/>
  <c r="P1152" i="26"/>
  <c r="Q1150" i="26"/>
  <c r="P1150" i="26"/>
  <c r="P1149" i="26"/>
  <c r="Q1148" i="26"/>
  <c r="P1148" i="26"/>
  <c r="Q1147" i="26"/>
  <c r="P1147" i="26"/>
  <c r="Q1145" i="26"/>
  <c r="P1145" i="26"/>
  <c r="P1144" i="26"/>
  <c r="Q1143" i="26"/>
  <c r="P1143" i="26"/>
  <c r="Q1142" i="26"/>
  <c r="P1142" i="26"/>
  <c r="Q1135" i="26"/>
  <c r="Q1134" i="26"/>
  <c r="Q1133" i="26"/>
  <c r="Q1132" i="26"/>
  <c r="P1067" i="26"/>
  <c r="Q1067" i="26"/>
  <c r="P1068" i="26"/>
  <c r="Q1068" i="26"/>
  <c r="P1070" i="26"/>
  <c r="Q1070" i="26"/>
  <c r="P1072" i="26"/>
  <c r="Q1072" i="26"/>
  <c r="P1073" i="26"/>
  <c r="Q1073" i="26"/>
  <c r="P1074" i="26"/>
  <c r="Q1074" i="26"/>
  <c r="P1075" i="26"/>
  <c r="Q1075" i="26"/>
  <c r="P1077" i="26"/>
  <c r="Q1077" i="26"/>
  <c r="P1078" i="26"/>
  <c r="Q1078" i="26"/>
  <c r="P1079" i="26"/>
  <c r="Q1079" i="26"/>
  <c r="P1080" i="26"/>
  <c r="Q1080" i="26"/>
  <c r="P1085" i="26"/>
  <c r="P1087" i="26"/>
  <c r="Q1087" i="26"/>
  <c r="P1088" i="26"/>
  <c r="P1089" i="26"/>
  <c r="P1090" i="26"/>
  <c r="Q1090" i="26"/>
  <c r="P1092" i="26"/>
  <c r="Q1092" i="26"/>
  <c r="P1093" i="26"/>
  <c r="P1094" i="26"/>
  <c r="P1095" i="26"/>
  <c r="Q1095" i="26"/>
  <c r="P1097" i="26"/>
  <c r="Q1097" i="26"/>
  <c r="P1098" i="26"/>
  <c r="P1099" i="26"/>
  <c r="P1100" i="26"/>
  <c r="Q1100" i="26"/>
  <c r="P1102" i="26"/>
  <c r="Q1102" i="26"/>
  <c r="P1103" i="26"/>
  <c r="P1104" i="26"/>
  <c r="P1105" i="26"/>
  <c r="Q1105" i="26"/>
  <c r="P1107" i="26"/>
  <c r="Q1107" i="26"/>
  <c r="P1108" i="26"/>
  <c r="P1109" i="26"/>
  <c r="P1110" i="26"/>
  <c r="Q1110" i="26"/>
  <c r="P1112" i="26"/>
  <c r="Q1112" i="26"/>
  <c r="P1113" i="26"/>
  <c r="Q1113" i="26"/>
  <c r="P1114" i="26"/>
  <c r="Q1114" i="26"/>
  <c r="P1115" i="26"/>
  <c r="Q1115" i="26"/>
  <c r="Q1117" i="26"/>
  <c r="Q1118" i="26"/>
  <c r="Q1120" i="26"/>
  <c r="P1122" i="26"/>
  <c r="Q1122" i="26"/>
  <c r="P1123" i="26"/>
  <c r="Q1123" i="26"/>
  <c r="P1124" i="26"/>
  <c r="P1125" i="26"/>
  <c r="Q1125" i="26"/>
  <c r="Q1130" i="26"/>
  <c r="Q446" i="26"/>
  <c r="G1317" i="26" l="1"/>
  <c r="J1317" i="26"/>
  <c r="I1317" i="26"/>
  <c r="R1496" i="26"/>
  <c r="R1495" i="26"/>
  <c r="K1590" i="26"/>
  <c r="M1590" i="26" s="1"/>
  <c r="I1610" i="26"/>
  <c r="L1612" i="26"/>
  <c r="R1612" i="26" s="1"/>
  <c r="M1613" i="26"/>
  <c r="M1615" i="26"/>
  <c r="M1618" i="26"/>
  <c r="L1620" i="26"/>
  <c r="R1620" i="26" s="1"/>
  <c r="M1624" i="26"/>
  <c r="M1630" i="26"/>
  <c r="K1491" i="26"/>
  <c r="M1491" i="26" s="1"/>
  <c r="R1372" i="26"/>
  <c r="R1323" i="26"/>
  <c r="R1336" i="26"/>
  <c r="R1331" i="26"/>
  <c r="K1587" i="26"/>
  <c r="M1587" i="26" s="1"/>
  <c r="M1622" i="26"/>
  <c r="L1623" i="26"/>
  <c r="R1623" i="26" s="1"/>
  <c r="M1625" i="26"/>
  <c r="M1627" i="26"/>
  <c r="L1628" i="26"/>
  <c r="R1628" i="26" s="1"/>
  <c r="E1320" i="26"/>
  <c r="R1386" i="26"/>
  <c r="R1381" i="26"/>
  <c r="I1363" i="26"/>
  <c r="H1361" i="26"/>
  <c r="Q1333" i="26"/>
  <c r="G1324" i="26"/>
  <c r="M1336" i="26"/>
  <c r="Q1990" i="26"/>
  <c r="Q1988" i="26"/>
  <c r="Q1356" i="26"/>
  <c r="Q1346" i="26"/>
  <c r="Q1987" i="26"/>
  <c r="Q1931" i="26"/>
  <c r="P1987" i="26"/>
  <c r="P1989" i="26"/>
  <c r="P1988" i="26"/>
  <c r="P1990" i="26"/>
  <c r="P1931" i="26"/>
  <c r="P1966" i="26"/>
  <c r="Q1966" i="26"/>
  <c r="L1617" i="26"/>
  <c r="R1617" i="26" s="1"/>
  <c r="K1616" i="26"/>
  <c r="M1616" i="26" s="1"/>
  <c r="K1376" i="26"/>
  <c r="M1376" i="26" s="1"/>
  <c r="Q1330" i="26"/>
  <c r="G1375" i="26"/>
  <c r="G1372" i="26"/>
  <c r="M1379" i="26"/>
  <c r="M1331" i="26"/>
  <c r="I1372" i="26"/>
  <c r="M1374" i="26"/>
  <c r="P1327" i="26"/>
  <c r="E1371" i="26"/>
  <c r="M1380" i="26"/>
  <c r="K1375" i="26"/>
  <c r="K1371" i="26" s="1"/>
  <c r="H2303" i="26"/>
  <c r="P1991" i="26"/>
  <c r="P1996" i="26"/>
  <c r="Q1617" i="26"/>
  <c r="L1614" i="26"/>
  <c r="R1614" i="26" s="1"/>
  <c r="K1609" i="26"/>
  <c r="P2312" i="26"/>
  <c r="M2307" i="26"/>
  <c r="Q1504" i="26"/>
  <c r="E1606" i="26"/>
  <c r="Q1624" i="26"/>
  <c r="H1609" i="26"/>
  <c r="H1606" i="26" s="1"/>
  <c r="P1631" i="26"/>
  <c r="J1629" i="26"/>
  <c r="Q1991" i="26"/>
  <c r="Q1996" i="26"/>
  <c r="L1324" i="26"/>
  <c r="H1626" i="26"/>
  <c r="I1626" i="26" s="1"/>
  <c r="Q1176" i="26"/>
  <c r="I1491" i="26"/>
  <c r="G1336" i="26"/>
  <c r="H1321" i="26"/>
  <c r="I1321" i="26" s="1"/>
  <c r="I1341" i="26"/>
  <c r="I1320" i="26"/>
  <c r="J1341" i="26"/>
  <c r="P1331" i="26"/>
  <c r="Q1161" i="26"/>
  <c r="E1589" i="26"/>
  <c r="H1611" i="26"/>
  <c r="I1611" i="26" s="1"/>
  <c r="I1375" i="26"/>
  <c r="G1376" i="26"/>
  <c r="J1376" i="26"/>
  <c r="Q1327" i="26"/>
  <c r="J1336" i="26"/>
  <c r="I1374" i="26"/>
  <c r="I1376" i="26"/>
  <c r="J1323" i="26"/>
  <c r="G1323" i="26"/>
  <c r="G1491" i="26"/>
  <c r="P1330" i="26"/>
  <c r="Q1918" i="26"/>
  <c r="Q1917" i="26"/>
  <c r="Q1920" i="26"/>
  <c r="P1129" i="26"/>
  <c r="J1324" i="26"/>
  <c r="Q1094" i="26"/>
  <c r="M1323" i="26"/>
  <c r="F1321" i="26"/>
  <c r="G1321" i="26" s="1"/>
  <c r="P1191" i="26"/>
  <c r="P1919" i="26"/>
  <c r="P1920" i="26"/>
  <c r="P1928" i="26"/>
  <c r="P1171" i="26"/>
  <c r="Q1169" i="26"/>
  <c r="P1176" i="26"/>
  <c r="I1608" i="26"/>
  <c r="K1610" i="26"/>
  <c r="M1610" i="26" s="1"/>
  <c r="P1621" i="26"/>
  <c r="L1622" i="26"/>
  <c r="R1622" i="26" s="1"/>
  <c r="R1318" i="26"/>
  <c r="Q1104" i="26"/>
  <c r="Q1088" i="26"/>
  <c r="P1146" i="26"/>
  <c r="Q1181" i="26"/>
  <c r="Q1597" i="26"/>
  <c r="P1619" i="26"/>
  <c r="L1615" i="26"/>
  <c r="R1615" i="26" s="1"/>
  <c r="L1618" i="26"/>
  <c r="R1618" i="26" s="1"/>
  <c r="L1625" i="26"/>
  <c r="R1625" i="26" s="1"/>
  <c r="P1929" i="26"/>
  <c r="P1930" i="26"/>
  <c r="P1138" i="26"/>
  <c r="P1156" i="26"/>
  <c r="P1161" i="26"/>
  <c r="P1166" i="26"/>
  <c r="Q1194" i="26"/>
  <c r="I1588" i="26"/>
  <c r="K1621" i="26"/>
  <c r="L1621" i="26" s="1"/>
  <c r="G1621" i="26"/>
  <c r="I1624" i="26"/>
  <c r="M1324" i="26"/>
  <c r="Q1491" i="26"/>
  <c r="M1373" i="26"/>
  <c r="H1319" i="26"/>
  <c r="L1326" i="26"/>
  <c r="R1326" i="26" s="1"/>
  <c r="P1181" i="26"/>
  <c r="Q1186" i="26"/>
  <c r="Q1184" i="26"/>
  <c r="H1589" i="26"/>
  <c r="Q1599" i="26" s="1"/>
  <c r="P1617" i="26"/>
  <c r="P1618" i="26"/>
  <c r="J1608" i="26"/>
  <c r="Q1609" i="26"/>
  <c r="G1611" i="26"/>
  <c r="Q1614" i="26"/>
  <c r="H1621" i="26"/>
  <c r="J1621" i="26" s="1"/>
  <c r="J1624" i="26"/>
  <c r="M1628" i="26"/>
  <c r="Q1919" i="26"/>
  <c r="Q1921" i="26"/>
  <c r="P1951" i="26"/>
  <c r="Q1962" i="26"/>
  <c r="P1964" i="26"/>
  <c r="Q1965" i="26"/>
  <c r="Q1334" i="26"/>
  <c r="M1372" i="26"/>
  <c r="M1325" i="26"/>
  <c r="L1325" i="26"/>
  <c r="M1322" i="26"/>
  <c r="L1322" i="26"/>
  <c r="K1321" i="26"/>
  <c r="M1321" i="26" s="1"/>
  <c r="I1373" i="26"/>
  <c r="H1318" i="26"/>
  <c r="L1341" i="26"/>
  <c r="R1341" i="26" s="1"/>
  <c r="P1065" i="26"/>
  <c r="Q1140" i="26"/>
  <c r="P1141" i="26"/>
  <c r="Q1131" i="26"/>
  <c r="Q1149" i="26"/>
  <c r="Q1164" i="26"/>
  <c r="Q1598" i="26"/>
  <c r="Q1606" i="26"/>
  <c r="K1607" i="26"/>
  <c r="L1613" i="26"/>
  <c r="R1613" i="26" s="1"/>
  <c r="P1891" i="26"/>
  <c r="P1927" i="26"/>
  <c r="Q1929" i="26"/>
  <c r="P1956" i="26"/>
  <c r="K1611" i="26"/>
  <c r="P1962" i="26"/>
  <c r="P1137" i="26"/>
  <c r="P1598" i="26"/>
  <c r="Q1600" i="26"/>
  <c r="P1604" i="26"/>
  <c r="P1606" i="26"/>
  <c r="P1611" i="26"/>
  <c r="M1612" i="26"/>
  <c r="Q1963" i="26"/>
  <c r="Q1951" i="26"/>
  <c r="P1921" i="26"/>
  <c r="P1963" i="26"/>
  <c r="P1965" i="26"/>
  <c r="P1971" i="26"/>
  <c r="Q1964" i="26"/>
  <c r="P1918" i="26"/>
  <c r="Q1956" i="26"/>
  <c r="P1917" i="26"/>
  <c r="Q1971" i="26"/>
  <c r="I1607" i="26"/>
  <c r="K1608" i="26"/>
  <c r="M1608" i="26" s="1"/>
  <c r="G1609" i="26"/>
  <c r="J1610" i="26"/>
  <c r="I1614" i="26"/>
  <c r="M1614" i="26"/>
  <c r="G1616" i="26"/>
  <c r="M1617" i="26"/>
  <c r="Q1618" i="26"/>
  <c r="J1619" i="26"/>
  <c r="M1620" i="26"/>
  <c r="M1623" i="26"/>
  <c r="L1624" i="26"/>
  <c r="R1624" i="26" s="1"/>
  <c r="P1626" i="26"/>
  <c r="L1627" i="26"/>
  <c r="R1627" i="26" s="1"/>
  <c r="I1629" i="26"/>
  <c r="L1630" i="26"/>
  <c r="R1630" i="26" s="1"/>
  <c r="J1607" i="26"/>
  <c r="J1614" i="26"/>
  <c r="H1616" i="26"/>
  <c r="Q1626" i="26" s="1"/>
  <c r="P1620" i="26"/>
  <c r="G1626" i="26"/>
  <c r="K1626" i="26"/>
  <c r="M1626" i="26" s="1"/>
  <c r="Q1629" i="26"/>
  <c r="F1586" i="26"/>
  <c r="L1590" i="26"/>
  <c r="R1590" i="26" s="1"/>
  <c r="Q1601" i="26"/>
  <c r="Q1611" i="26"/>
  <c r="K1588" i="26"/>
  <c r="M1588" i="26" s="1"/>
  <c r="P1597" i="26"/>
  <c r="I1587" i="26"/>
  <c r="I1590" i="26"/>
  <c r="P1600" i="26"/>
  <c r="P1601" i="26"/>
  <c r="Q1141" i="26"/>
  <c r="Q1137" i="26"/>
  <c r="P1151" i="26"/>
  <c r="P1140" i="26"/>
  <c r="Q1144" i="26"/>
  <c r="Q1138" i="26"/>
  <c r="Q1151" i="26"/>
  <c r="Q1154" i="26"/>
  <c r="Q1156" i="26"/>
  <c r="P1186" i="26"/>
  <c r="Q1146" i="26"/>
  <c r="Q1159" i="26"/>
  <c r="Q1174" i="26"/>
  <c r="Q1189" i="26"/>
  <c r="Q1066" i="26"/>
  <c r="Q1128" i="26"/>
  <c r="Q1124" i="26"/>
  <c r="P1106" i="26"/>
  <c r="P1111" i="26"/>
  <c r="P1084" i="26"/>
  <c r="P1071" i="26"/>
  <c r="Q1082" i="26"/>
  <c r="P1130" i="26"/>
  <c r="Q1121" i="26"/>
  <c r="Q1099" i="26"/>
  <c r="P1096" i="26"/>
  <c r="Q1076" i="26"/>
  <c r="Q1109" i="26"/>
  <c r="P1127" i="26"/>
  <c r="P1120" i="26"/>
  <c r="P1119" i="26"/>
  <c r="Q1069" i="26"/>
  <c r="P1082" i="26"/>
  <c r="Q447" i="26"/>
  <c r="P1086" i="26"/>
  <c r="P1118" i="26"/>
  <c r="P1101" i="26"/>
  <c r="Q1089" i="26"/>
  <c r="P1083" i="26"/>
  <c r="P1076" i="26"/>
  <c r="P449" i="26"/>
  <c r="P1091" i="26"/>
  <c r="P1128" i="26"/>
  <c r="P1121" i="26"/>
  <c r="Q1085" i="26"/>
  <c r="P1069" i="26"/>
  <c r="Q1127" i="26"/>
  <c r="P1117" i="26"/>
  <c r="Q1098" i="26"/>
  <c r="Q1108" i="26"/>
  <c r="Q1111" i="26"/>
  <c r="Q1103" i="26"/>
  <c r="Q1093" i="26"/>
  <c r="Q1071" i="26"/>
  <c r="P446" i="26"/>
  <c r="Q449" i="26"/>
  <c r="K1320" i="26" l="1"/>
  <c r="L1587" i="26"/>
  <c r="R1587" i="26" s="1"/>
  <c r="R1322" i="26"/>
  <c r="L1317" i="26"/>
  <c r="R1325" i="26"/>
  <c r="L1320" i="26"/>
  <c r="R1324" i="26"/>
  <c r="L1319" i="26"/>
  <c r="G1589" i="26"/>
  <c r="M1609" i="26"/>
  <c r="R1375" i="26"/>
  <c r="R1376" i="26"/>
  <c r="R1491" i="26"/>
  <c r="R1621" i="26"/>
  <c r="I1361" i="26"/>
  <c r="Q1621" i="26"/>
  <c r="K11" i="26"/>
  <c r="P2311" i="26"/>
  <c r="P1139" i="26"/>
  <c r="Q2311" i="26"/>
  <c r="P1986" i="26"/>
  <c r="Q1986" i="26"/>
  <c r="M1621" i="26"/>
  <c r="J2306" i="26"/>
  <c r="M1375" i="26"/>
  <c r="Q2312" i="26"/>
  <c r="I2306" i="26"/>
  <c r="F2303" i="26"/>
  <c r="J2303" i="26" s="1"/>
  <c r="M1319" i="26"/>
  <c r="L1609" i="26"/>
  <c r="R1609" i="26" s="1"/>
  <c r="M1320" i="26"/>
  <c r="J1611" i="26"/>
  <c r="P1926" i="26"/>
  <c r="J1609" i="26"/>
  <c r="R1319" i="26"/>
  <c r="J1626" i="26"/>
  <c r="G2306" i="26"/>
  <c r="M1607" i="26"/>
  <c r="K1606" i="26"/>
  <c r="M1606" i="26" s="1"/>
  <c r="Q1501" i="26"/>
  <c r="I2303" i="26"/>
  <c r="P2308" i="26"/>
  <c r="Q1631" i="26"/>
  <c r="Q1331" i="26"/>
  <c r="I1609" i="26"/>
  <c r="H1586" i="26"/>
  <c r="Q1596" i="26" s="1"/>
  <c r="E1586" i="26"/>
  <c r="P1961" i="26"/>
  <c r="L1608" i="26"/>
  <c r="R1608" i="26" s="1"/>
  <c r="Q1166" i="26"/>
  <c r="Q1191" i="26"/>
  <c r="K1589" i="26"/>
  <c r="M1589" i="26" s="1"/>
  <c r="L1321" i="26"/>
  <c r="R1321" i="26" s="1"/>
  <c r="I1589" i="26"/>
  <c r="P1599" i="26"/>
  <c r="J1321" i="26"/>
  <c r="P1066" i="26"/>
  <c r="J1589" i="26"/>
  <c r="L1610" i="26"/>
  <c r="R1610" i="26" s="1"/>
  <c r="L1607" i="26"/>
  <c r="R1607" i="26" s="1"/>
  <c r="I1621" i="26"/>
  <c r="P1616" i="26"/>
  <c r="G1606" i="26"/>
  <c r="Q1916" i="26"/>
  <c r="P1136" i="26"/>
  <c r="Q1065" i="26"/>
  <c r="Q1619" i="26"/>
  <c r="P1328" i="26"/>
  <c r="E1316" i="26"/>
  <c r="I1318" i="26"/>
  <c r="H1316" i="26"/>
  <c r="Q1328" i="26"/>
  <c r="M1317" i="26"/>
  <c r="M1371" i="26"/>
  <c r="L1371" i="26"/>
  <c r="L1363" i="26" s="1"/>
  <c r="R1363" i="26" s="1"/>
  <c r="P1329" i="26"/>
  <c r="J1319" i="26"/>
  <c r="I1319" i="26"/>
  <c r="F1371" i="26"/>
  <c r="F1363" i="26" s="1"/>
  <c r="F1318" i="26" s="1"/>
  <c r="F1316" i="26" s="1"/>
  <c r="J1374" i="26"/>
  <c r="I1371" i="26"/>
  <c r="Q1329" i="26"/>
  <c r="G1319" i="26"/>
  <c r="M1318" i="26"/>
  <c r="R1317" i="26"/>
  <c r="Q1119" i="26"/>
  <c r="M1611" i="26"/>
  <c r="L1611" i="26"/>
  <c r="R1611" i="26" s="1"/>
  <c r="P1916" i="26"/>
  <c r="Q1926" i="26"/>
  <c r="Q1961" i="26"/>
  <c r="Q1891" i="26"/>
  <c r="J1616" i="26"/>
  <c r="I1616" i="26"/>
  <c r="L1626" i="26"/>
  <c r="R1626" i="26" s="1"/>
  <c r="L1616" i="26"/>
  <c r="R1616" i="26" s="1"/>
  <c r="L1588" i="26"/>
  <c r="R1588" i="26" s="1"/>
  <c r="Q1171" i="26"/>
  <c r="Q1139" i="26"/>
  <c r="Q1129" i="26"/>
  <c r="P1116" i="26"/>
  <c r="P1126" i="26"/>
  <c r="P447" i="26"/>
  <c r="P1063" i="26"/>
  <c r="P1081" i="26"/>
  <c r="Q1101" i="26"/>
  <c r="Q1084" i="26"/>
  <c r="P1064" i="26"/>
  <c r="Q1062" i="26"/>
  <c r="Q1096" i="26"/>
  <c r="P1062" i="26"/>
  <c r="Q1083" i="26"/>
  <c r="Q1106" i="26"/>
  <c r="Q1116" i="26"/>
  <c r="Q1091" i="26"/>
  <c r="Q1086" i="26"/>
  <c r="G1318" i="26" l="1"/>
  <c r="J1318" i="26"/>
  <c r="R1371" i="26"/>
  <c r="R1320" i="26"/>
  <c r="G1586" i="26"/>
  <c r="F1361" i="26"/>
  <c r="G1363" i="26"/>
  <c r="G2303" i="26"/>
  <c r="P1596" i="26"/>
  <c r="K2303" i="26"/>
  <c r="M2306" i="26"/>
  <c r="K1586" i="26"/>
  <c r="M1586" i="26" s="1"/>
  <c r="Q2308" i="26"/>
  <c r="J1371" i="26"/>
  <c r="G1371" i="26"/>
  <c r="K1316" i="26"/>
  <c r="M1316" i="26" s="1"/>
  <c r="G1316" i="26"/>
  <c r="J1586" i="26"/>
  <c r="L1589" i="26"/>
  <c r="R1589" i="26" s="1"/>
  <c r="I1586" i="26"/>
  <c r="Q1064" i="26"/>
  <c r="Q1326" i="26"/>
  <c r="I1316" i="26"/>
  <c r="L1606" i="26"/>
  <c r="R1606" i="26" s="1"/>
  <c r="L1316" i="26"/>
  <c r="J1316" i="26"/>
  <c r="P1326" i="26"/>
  <c r="J1606" i="26"/>
  <c r="I1606" i="26"/>
  <c r="Q1616" i="26"/>
  <c r="Q1136" i="26"/>
  <c r="Q1126" i="26"/>
  <c r="P1061" i="26"/>
  <c r="P448" i="26"/>
  <c r="P445" i="26"/>
  <c r="Q1081" i="26"/>
  <c r="Q1063" i="26"/>
  <c r="M2303" i="26" l="1"/>
  <c r="R2303" i="26"/>
  <c r="R1316" i="26"/>
  <c r="G1361" i="26"/>
  <c r="J1361" i="26"/>
  <c r="L1586" i="26"/>
  <c r="R1586" i="26" s="1"/>
  <c r="Q1061" i="26"/>
  <c r="Q448" i="26"/>
  <c r="Q445" i="26" l="1"/>
  <c r="Q670" i="26" l="1"/>
  <c r="P670" i="26"/>
  <c r="Q669" i="26"/>
  <c r="P669" i="26"/>
  <c r="Q668" i="26"/>
  <c r="P668" i="26"/>
  <c r="Q667" i="26"/>
  <c r="P667" i="26"/>
  <c r="Q666" i="26"/>
  <c r="Q665" i="26"/>
  <c r="P665" i="26"/>
  <c r="Q664" i="26"/>
  <c r="P664" i="26"/>
  <c r="Q663" i="26"/>
  <c r="P663" i="26"/>
  <c r="Q662" i="26"/>
  <c r="P662" i="26"/>
  <c r="Q660" i="26"/>
  <c r="P660" i="26"/>
  <c r="Q659" i="26"/>
  <c r="P659" i="26"/>
  <c r="Q658" i="26"/>
  <c r="P658" i="26"/>
  <c r="Q657" i="26"/>
  <c r="P657" i="26"/>
  <c r="Q655" i="26"/>
  <c r="P655" i="26"/>
  <c r="Q654" i="26"/>
  <c r="P654" i="26"/>
  <c r="Q653" i="26"/>
  <c r="P653" i="26"/>
  <c r="Q652" i="26"/>
  <c r="P652" i="26"/>
  <c r="Q650" i="26"/>
  <c r="P650" i="26"/>
  <c r="Q649" i="26"/>
  <c r="P649" i="26"/>
  <c r="Q648" i="26"/>
  <c r="P648" i="26"/>
  <c r="Q647" i="26"/>
  <c r="P647" i="26"/>
  <c r="Q645" i="26"/>
  <c r="P645" i="26"/>
  <c r="Q644" i="26"/>
  <c r="P644" i="26"/>
  <c r="Q643" i="26"/>
  <c r="P643" i="26"/>
  <c r="Q642" i="26"/>
  <c r="P642" i="26"/>
  <c r="Q640" i="26"/>
  <c r="P640" i="26"/>
  <c r="Q639" i="26"/>
  <c r="P639" i="26"/>
  <c r="Q638" i="26"/>
  <c r="P638" i="26"/>
  <c r="Q637" i="26"/>
  <c r="P637" i="26"/>
  <c r="Q630" i="26"/>
  <c r="P630" i="26"/>
  <c r="Q629" i="26"/>
  <c r="P629" i="26"/>
  <c r="Q628" i="26"/>
  <c r="P628" i="26"/>
  <c r="Q627" i="26"/>
  <c r="P627" i="26"/>
  <c r="P646" i="26" l="1"/>
  <c r="P651" i="26"/>
  <c r="Q632" i="26"/>
  <c r="P641" i="26"/>
  <c r="P633" i="26"/>
  <c r="P634" i="26"/>
  <c r="P635" i="26"/>
  <c r="Q646" i="26"/>
  <c r="Q656" i="26"/>
  <c r="Q661" i="26"/>
  <c r="P666" i="26"/>
  <c r="P656" i="26"/>
  <c r="P636" i="26"/>
  <c r="P632" i="26"/>
  <c r="Q633" i="26"/>
  <c r="Q634" i="26"/>
  <c r="Q635" i="26"/>
  <c r="Q636" i="26"/>
  <c r="Q641" i="26"/>
  <c r="Q651" i="26"/>
  <c r="P661" i="26"/>
  <c r="P631" i="26" l="1"/>
  <c r="Q631" i="26"/>
  <c r="Q1591" i="26" l="1"/>
  <c r="Q1590" i="26"/>
  <c r="Q1589" i="26"/>
  <c r="Q1587" i="26"/>
  <c r="Q1249" i="26"/>
  <c r="P1245" i="26"/>
  <c r="Q1244" i="26"/>
  <c r="P1244" i="26"/>
  <c r="Q1243" i="26"/>
  <c r="P1243" i="26"/>
  <c r="Q1242" i="26"/>
  <c r="P1242" i="26"/>
  <c r="P1240" i="26"/>
  <c r="Q1239" i="26"/>
  <c r="P1239" i="26"/>
  <c r="Q1238" i="26"/>
  <c r="P1238" i="26"/>
  <c r="Q1237" i="26"/>
  <c r="P1237" i="26"/>
  <c r="Q1240" i="26"/>
  <c r="Q1234" i="26"/>
  <c r="P1234" i="26"/>
  <c r="Q1233" i="26"/>
  <c r="P1233" i="26"/>
  <c r="Q1232" i="26"/>
  <c r="P1232" i="26"/>
  <c r="Q1230" i="26"/>
  <c r="P1230" i="26"/>
  <c r="Q1229" i="26"/>
  <c r="P1229" i="26"/>
  <c r="Q1228" i="26"/>
  <c r="P1228" i="26"/>
  <c r="Q1227" i="26"/>
  <c r="P1227" i="26"/>
  <c r="Q1226" i="26"/>
  <c r="P1226" i="26"/>
  <c r="Q1225" i="26"/>
  <c r="P1225" i="26"/>
  <c r="Q1224" i="26"/>
  <c r="P1224" i="26"/>
  <c r="Q1223" i="26"/>
  <c r="P1223" i="26"/>
  <c r="Q1222" i="26"/>
  <c r="P1222" i="26"/>
  <c r="Q1220" i="26"/>
  <c r="P1220" i="26"/>
  <c r="Q1219" i="26"/>
  <c r="Q1218" i="26"/>
  <c r="P1218" i="26"/>
  <c r="Q1217" i="26"/>
  <c r="P1217" i="26"/>
  <c r="Q1215" i="26"/>
  <c r="P1215" i="26"/>
  <c r="P1214" i="26"/>
  <c r="Q1213" i="26"/>
  <c r="P1213" i="26"/>
  <c r="Q1212" i="26"/>
  <c r="P1212" i="26"/>
  <c r="Q1216" i="26"/>
  <c r="Q1200" i="26"/>
  <c r="P1200" i="26"/>
  <c r="Q1198" i="26"/>
  <c r="P1198" i="26"/>
  <c r="Q1197" i="26"/>
  <c r="P1197" i="26"/>
  <c r="Q1050" i="26"/>
  <c r="P1050" i="26"/>
  <c r="P1049" i="26"/>
  <c r="Q1048" i="26"/>
  <c r="P1048" i="26"/>
  <c r="Q1047" i="26"/>
  <c r="P1047" i="26"/>
  <c r="Q1010" i="26"/>
  <c r="P1010" i="26"/>
  <c r="Q1009" i="26"/>
  <c r="P1009" i="26"/>
  <c r="Q1008" i="26"/>
  <c r="P1008" i="26"/>
  <c r="Q1007" i="26"/>
  <c r="P1007" i="26"/>
  <c r="P967" i="26"/>
  <c r="Q1005" i="26"/>
  <c r="P1005" i="26"/>
  <c r="Q1004" i="26"/>
  <c r="Q1003" i="26"/>
  <c r="P1003" i="26"/>
  <c r="Q1002" i="26"/>
  <c r="P1002" i="26"/>
  <c r="Q1000" i="26"/>
  <c r="P1000" i="26"/>
  <c r="Q999" i="26"/>
  <c r="P999" i="26"/>
  <c r="Q998" i="26"/>
  <c r="P998" i="26"/>
  <c r="Q997" i="26"/>
  <c r="P997" i="26"/>
  <c r="Q995" i="26"/>
  <c r="P995" i="26"/>
  <c r="Q994" i="26"/>
  <c r="P994" i="26"/>
  <c r="Q993" i="26"/>
  <c r="P993" i="26"/>
  <c r="Q992" i="26"/>
  <c r="P992" i="26"/>
  <c r="Q985" i="26"/>
  <c r="Q984" i="26"/>
  <c r="Q983" i="26"/>
  <c r="Q982" i="26"/>
  <c r="Q980" i="26"/>
  <c r="P980" i="26"/>
  <c r="Q979" i="26"/>
  <c r="P979" i="26"/>
  <c r="Q978" i="26"/>
  <c r="P978" i="26"/>
  <c r="Q977" i="26"/>
  <c r="P977" i="26"/>
  <c r="Q975" i="26"/>
  <c r="P975" i="26"/>
  <c r="Q974" i="26"/>
  <c r="P974" i="26"/>
  <c r="Q973" i="26"/>
  <c r="P973" i="26"/>
  <c r="Q972" i="26"/>
  <c r="Q970" i="26"/>
  <c r="P970" i="26"/>
  <c r="Q969" i="26"/>
  <c r="P969" i="26"/>
  <c r="Q968" i="26"/>
  <c r="P968" i="26"/>
  <c r="Q967" i="26"/>
  <c r="Q945" i="26"/>
  <c r="P945" i="26"/>
  <c r="Q944" i="26"/>
  <c r="P944" i="26"/>
  <c r="Q943" i="26"/>
  <c r="P943" i="26"/>
  <c r="Q942" i="26"/>
  <c r="P942" i="26"/>
  <c r="Q940" i="26"/>
  <c r="P940" i="26"/>
  <c r="Q939" i="26"/>
  <c r="P939" i="26"/>
  <c r="Q938" i="26"/>
  <c r="P938" i="26"/>
  <c r="Q937" i="26"/>
  <c r="P937" i="26"/>
  <c r="Q936" i="26"/>
  <c r="P936" i="26"/>
  <c r="Q935" i="26"/>
  <c r="P935" i="26"/>
  <c r="Q934" i="26"/>
  <c r="P934" i="26"/>
  <c r="Q933" i="26"/>
  <c r="P933" i="26"/>
  <c r="Q932" i="26"/>
  <c r="P932" i="26"/>
  <c r="Q930" i="26"/>
  <c r="P930" i="26"/>
  <c r="Q929" i="26"/>
  <c r="P929" i="26"/>
  <c r="Q928" i="26"/>
  <c r="P928" i="26"/>
  <c r="Q927" i="26"/>
  <c r="P927" i="26"/>
  <c r="O927" i="26"/>
  <c r="O925" i="26"/>
  <c r="O924" i="26"/>
  <c r="O922" i="26"/>
  <c r="O921" i="26"/>
  <c r="Q920" i="26"/>
  <c r="Q919" i="26"/>
  <c r="Q918" i="26"/>
  <c r="Q917" i="26"/>
  <c r="Q915" i="26"/>
  <c r="Q914" i="26"/>
  <c r="Q913" i="26"/>
  <c r="Q912" i="26"/>
  <c r="Q910" i="26"/>
  <c r="P910" i="26"/>
  <c r="O910" i="26"/>
  <c r="Q909" i="26"/>
  <c r="P909" i="26"/>
  <c r="O909" i="26"/>
  <c r="Q908" i="26"/>
  <c r="P908" i="26"/>
  <c r="Q907" i="26"/>
  <c r="P907" i="26"/>
  <c r="Q905" i="26"/>
  <c r="P905" i="26"/>
  <c r="Q904" i="26"/>
  <c r="P904" i="26"/>
  <c r="Q903" i="26"/>
  <c r="P903" i="26"/>
  <c r="Q902" i="26"/>
  <c r="P902" i="26"/>
  <c r="Q900" i="26"/>
  <c r="Q899" i="26"/>
  <c r="Q898" i="26"/>
  <c r="Q897" i="26"/>
  <c r="Q890" i="26"/>
  <c r="P890" i="26"/>
  <c r="Q889" i="26"/>
  <c r="P889" i="26"/>
  <c r="Q888" i="26"/>
  <c r="P888" i="26"/>
  <c r="Q887" i="26"/>
  <c r="P887" i="26"/>
  <c r="Q885" i="26"/>
  <c r="P885" i="26"/>
  <c r="Q884" i="26"/>
  <c r="P884" i="26"/>
  <c r="Q883" i="26"/>
  <c r="P883" i="26"/>
  <c r="Q882" i="26"/>
  <c r="P882" i="26"/>
  <c r="Q880" i="26"/>
  <c r="P880" i="26"/>
  <c r="Q879" i="26"/>
  <c r="P879" i="26"/>
  <c r="Q878" i="26"/>
  <c r="P878" i="26"/>
  <c r="Q877" i="26"/>
  <c r="P877" i="26"/>
  <c r="Q870" i="26"/>
  <c r="P870" i="26"/>
  <c r="Q869" i="26"/>
  <c r="P869" i="26"/>
  <c r="Q868" i="26"/>
  <c r="P868" i="26"/>
  <c r="Q867" i="26"/>
  <c r="P867" i="26"/>
  <c r="Q860" i="26"/>
  <c r="P860" i="26"/>
  <c r="Q859" i="26"/>
  <c r="P859" i="26"/>
  <c r="Q858" i="26"/>
  <c r="P858" i="26"/>
  <c r="Q857" i="26"/>
  <c r="P857" i="26"/>
  <c r="Q855" i="26"/>
  <c r="P855" i="26"/>
  <c r="Q854" i="26"/>
  <c r="P854" i="26"/>
  <c r="Q853" i="26"/>
  <c r="P853" i="26"/>
  <c r="Q852" i="26"/>
  <c r="P852" i="26"/>
  <c r="Q850" i="26"/>
  <c r="P850" i="26"/>
  <c r="P849" i="26"/>
  <c r="Q848" i="26"/>
  <c r="P848" i="26"/>
  <c r="Q847" i="26"/>
  <c r="P847" i="26"/>
  <c r="Q840" i="26"/>
  <c r="P840" i="26"/>
  <c r="Q839" i="26"/>
  <c r="P839" i="26"/>
  <c r="Q838" i="26"/>
  <c r="P838" i="26"/>
  <c r="Q837" i="26"/>
  <c r="P837" i="26"/>
  <c r="Q815" i="26"/>
  <c r="P815" i="26"/>
  <c r="Q814" i="26"/>
  <c r="P814" i="26"/>
  <c r="Q813" i="26"/>
  <c r="P813" i="26"/>
  <c r="Q812" i="26"/>
  <c r="P812" i="26"/>
  <c r="Q811" i="26"/>
  <c r="P811" i="26"/>
  <c r="Q810" i="26"/>
  <c r="P810" i="26"/>
  <c r="Q809" i="26"/>
  <c r="P809" i="26"/>
  <c r="Q808" i="26"/>
  <c r="P808" i="26"/>
  <c r="Q807" i="26"/>
  <c r="P807" i="26"/>
  <c r="Q806" i="26"/>
  <c r="P806" i="26"/>
  <c r="Q805" i="26"/>
  <c r="P805" i="26"/>
  <c r="Q804" i="26"/>
  <c r="P804" i="26"/>
  <c r="Q803" i="26"/>
  <c r="P803" i="26"/>
  <c r="Q802" i="26"/>
  <c r="P802" i="26"/>
  <c r="Q800" i="26"/>
  <c r="P800" i="26"/>
  <c r="P799" i="26"/>
  <c r="Q798" i="26"/>
  <c r="P798" i="26"/>
  <c r="Q797" i="26"/>
  <c r="P797" i="26"/>
  <c r="Q799" i="26"/>
  <c r="Q785" i="26"/>
  <c r="P785" i="26"/>
  <c r="Q784" i="26"/>
  <c r="P784" i="26"/>
  <c r="Q783" i="26"/>
  <c r="P783" i="26"/>
  <c r="Q782" i="26"/>
  <c r="P782" i="26"/>
  <c r="Q780" i="26"/>
  <c r="P780" i="26"/>
  <c r="P779" i="26"/>
  <c r="Q778" i="26"/>
  <c r="P778" i="26"/>
  <c r="Q777" i="26"/>
  <c r="P777" i="26"/>
  <c r="Q775" i="26"/>
  <c r="P775" i="26"/>
  <c r="Q774" i="26"/>
  <c r="P774" i="26"/>
  <c r="Q779" i="26"/>
  <c r="Q773" i="26"/>
  <c r="P773" i="26"/>
  <c r="Q772" i="26"/>
  <c r="P772" i="26"/>
  <c r="Q770" i="26"/>
  <c r="P770" i="26"/>
  <c r="Q769" i="26"/>
  <c r="P769" i="26"/>
  <c r="Q768" i="26"/>
  <c r="P768" i="26"/>
  <c r="Q767" i="26"/>
  <c r="P767" i="26"/>
  <c r="Q760" i="26"/>
  <c r="P760" i="26"/>
  <c r="Q759" i="26"/>
  <c r="P759" i="26"/>
  <c r="Q758" i="26"/>
  <c r="P758" i="26"/>
  <c r="Q757" i="26"/>
  <c r="P757" i="26"/>
  <c r="Q755" i="26"/>
  <c r="P755" i="26"/>
  <c r="Q754" i="26"/>
  <c r="P754" i="26"/>
  <c r="Q753" i="26"/>
  <c r="P753" i="26"/>
  <c r="Q752" i="26"/>
  <c r="P752" i="26"/>
  <c r="Q750" i="26"/>
  <c r="P750" i="26"/>
  <c r="P749" i="26"/>
  <c r="Q748" i="26"/>
  <c r="P748" i="26"/>
  <c r="Q747" i="26"/>
  <c r="P747" i="26"/>
  <c r="Q740" i="26"/>
  <c r="P740" i="26"/>
  <c r="Q739" i="26"/>
  <c r="P739" i="26"/>
  <c r="Q738" i="26"/>
  <c r="P738" i="26"/>
  <c r="Q737" i="26"/>
  <c r="P737" i="26"/>
  <c r="Q735" i="26"/>
  <c r="P735" i="26"/>
  <c r="Q734" i="26"/>
  <c r="P734" i="26"/>
  <c r="Q733" i="26"/>
  <c r="P733" i="26"/>
  <c r="Q732" i="26"/>
  <c r="P732" i="26"/>
  <c r="Q730" i="26"/>
  <c r="P730" i="26"/>
  <c r="Q729" i="26"/>
  <c r="P729" i="26"/>
  <c r="Q728" i="26"/>
  <c r="P728" i="26"/>
  <c r="Q727" i="26"/>
  <c r="P727" i="26"/>
  <c r="Q725" i="26"/>
  <c r="P725" i="26"/>
  <c r="P724" i="26"/>
  <c r="Q723" i="26"/>
  <c r="P723" i="26"/>
  <c r="Q722" i="26"/>
  <c r="P722" i="26"/>
  <c r="Q724" i="26"/>
  <c r="Q715" i="26"/>
  <c r="P715" i="26"/>
  <c r="Q714" i="26"/>
  <c r="P714" i="26"/>
  <c r="Q713" i="26"/>
  <c r="P713" i="26"/>
  <c r="Q712" i="26"/>
  <c r="P712" i="26"/>
  <c r="Q710" i="26"/>
  <c r="P710" i="26"/>
  <c r="Q709" i="26"/>
  <c r="P709" i="26"/>
  <c r="Q708" i="26"/>
  <c r="P708" i="26"/>
  <c r="Q707" i="26"/>
  <c r="P707" i="26"/>
  <c r="Q705" i="26"/>
  <c r="P705" i="26"/>
  <c r="P704" i="26"/>
  <c r="Q703" i="26"/>
  <c r="P703" i="26"/>
  <c r="Q702" i="26"/>
  <c r="P702" i="26"/>
  <c r="Q704" i="26"/>
  <c r="Q695" i="26"/>
  <c r="P695" i="26"/>
  <c r="Q694" i="26"/>
  <c r="P694" i="26"/>
  <c r="Q693" i="26"/>
  <c r="P693" i="26"/>
  <c r="Q692" i="26"/>
  <c r="P692" i="26"/>
  <c r="Q625" i="26"/>
  <c r="P625" i="26"/>
  <c r="Q624" i="26"/>
  <c r="P624" i="26"/>
  <c r="Q623" i="26"/>
  <c r="P623" i="26"/>
  <c r="Q622" i="26"/>
  <c r="P622" i="26"/>
  <c r="Q615" i="26"/>
  <c r="P615" i="26"/>
  <c r="Q614" i="26"/>
  <c r="P614" i="26"/>
  <c r="Q613" i="26"/>
  <c r="P613" i="26"/>
  <c r="Q612" i="26"/>
  <c r="P612" i="26"/>
  <c r="Q610" i="26"/>
  <c r="P610" i="26"/>
  <c r="Q609" i="26"/>
  <c r="P609" i="26"/>
  <c r="Q608" i="26"/>
  <c r="P608" i="26"/>
  <c r="Q607" i="26"/>
  <c r="P607" i="26"/>
  <c r="Q600" i="26"/>
  <c r="P600" i="26"/>
  <c r="Q599" i="26"/>
  <c r="P599" i="26"/>
  <c r="Q598" i="26"/>
  <c r="P598" i="26"/>
  <c r="Q597" i="26"/>
  <c r="P597" i="26"/>
  <c r="Q590" i="26"/>
  <c r="P590" i="26"/>
  <c r="Q589" i="26"/>
  <c r="P589" i="26"/>
  <c r="Q588" i="26"/>
  <c r="P588" i="26"/>
  <c r="Q587" i="26"/>
  <c r="P587" i="26"/>
  <c r="Q565" i="26"/>
  <c r="P565" i="26"/>
  <c r="Q564" i="26"/>
  <c r="P564" i="26"/>
  <c r="Q563" i="26"/>
  <c r="P563" i="26"/>
  <c r="Q562" i="26"/>
  <c r="P562" i="26"/>
  <c r="Q561" i="26"/>
  <c r="Q560" i="26"/>
  <c r="P560" i="26"/>
  <c r="Q559" i="26"/>
  <c r="P559" i="26"/>
  <c r="Q558" i="26"/>
  <c r="P558" i="26"/>
  <c r="Q557" i="26"/>
  <c r="P557" i="26"/>
  <c r="Q550" i="26"/>
  <c r="Q549" i="26"/>
  <c r="P549" i="26"/>
  <c r="Q548" i="26"/>
  <c r="P548" i="26"/>
  <c r="Q547" i="26"/>
  <c r="P547" i="26"/>
  <c r="Q535" i="26"/>
  <c r="P535" i="26"/>
  <c r="Q534" i="26"/>
  <c r="P534" i="26"/>
  <c r="Q533" i="26"/>
  <c r="P533" i="26"/>
  <c r="Q532" i="26"/>
  <c r="P532" i="26"/>
  <c r="P530" i="26"/>
  <c r="P529" i="26"/>
  <c r="Q528" i="26"/>
  <c r="P528" i="26"/>
  <c r="Q527" i="26"/>
  <c r="P527" i="26"/>
  <c r="Q530" i="26"/>
  <c r="Q529" i="26"/>
  <c r="Q314" i="26"/>
  <c r="P314" i="26"/>
  <c r="Q313" i="26"/>
  <c r="P313" i="26"/>
  <c r="Q312" i="26"/>
  <c r="P312" i="26"/>
  <c r="Q311" i="26"/>
  <c r="P311" i="26"/>
  <c r="Q310" i="26"/>
  <c r="Q309" i="26"/>
  <c r="P309" i="26"/>
  <c r="Q308" i="26"/>
  <c r="P308" i="26"/>
  <c r="Q307" i="26"/>
  <c r="P307" i="26"/>
  <c r="Q306" i="26"/>
  <c r="P306" i="26"/>
  <c r="Q304" i="26"/>
  <c r="P304" i="26"/>
  <c r="Q303" i="26"/>
  <c r="P303" i="26"/>
  <c r="Q302" i="26"/>
  <c r="P302" i="26"/>
  <c r="Q301" i="26"/>
  <c r="P301" i="26"/>
  <c r="Q299" i="26"/>
  <c r="P299" i="26"/>
  <c r="Q298" i="26"/>
  <c r="P298" i="26"/>
  <c r="Q297" i="26"/>
  <c r="P297" i="26"/>
  <c r="Q296" i="26"/>
  <c r="P296" i="26"/>
  <c r="Q294" i="26"/>
  <c r="P294" i="26"/>
  <c r="Q293" i="26"/>
  <c r="P293" i="26"/>
  <c r="Q292" i="26"/>
  <c r="P292" i="26"/>
  <c r="Q291" i="26"/>
  <c r="P291" i="26"/>
  <c r="Q289" i="26"/>
  <c r="P289" i="26"/>
  <c r="Q288" i="26"/>
  <c r="P288" i="26"/>
  <c r="Q287" i="26"/>
  <c r="P287" i="26"/>
  <c r="Q286" i="26"/>
  <c r="P286" i="26"/>
  <c r="Q284" i="26"/>
  <c r="P284" i="26"/>
  <c r="Q283" i="26"/>
  <c r="P283" i="26"/>
  <c r="Q282" i="26"/>
  <c r="P282" i="26"/>
  <c r="Q281" i="26"/>
  <c r="P281" i="26"/>
  <c r="P279" i="26"/>
  <c r="Q277" i="26"/>
  <c r="Q276" i="26"/>
  <c r="Q274" i="26"/>
  <c r="P274" i="26"/>
  <c r="Q273" i="26"/>
  <c r="P273" i="26"/>
  <c r="Q272" i="26"/>
  <c r="P272" i="26"/>
  <c r="Q271" i="26"/>
  <c r="P271" i="26"/>
  <c r="Q270" i="26"/>
  <c r="Q269" i="26"/>
  <c r="P269" i="26"/>
  <c r="Q268" i="26"/>
  <c r="P268" i="26"/>
  <c r="Q267" i="26"/>
  <c r="P267" i="26"/>
  <c r="Q266" i="26"/>
  <c r="P266" i="26"/>
  <c r="Q264" i="26"/>
  <c r="P264" i="26"/>
  <c r="Q263" i="26"/>
  <c r="P263" i="26"/>
  <c r="Q262" i="26"/>
  <c r="P262" i="26"/>
  <c r="Q261" i="26"/>
  <c r="P261" i="26"/>
  <c r="Q260" i="26"/>
  <c r="Q259" i="26"/>
  <c r="Q258" i="26"/>
  <c r="Q257" i="26"/>
  <c r="Q256" i="26"/>
  <c r="Q254" i="26"/>
  <c r="P254" i="26"/>
  <c r="Q253" i="26"/>
  <c r="P253" i="26"/>
  <c r="Q252" i="26"/>
  <c r="P252" i="26"/>
  <c r="Q251" i="26"/>
  <c r="P251" i="26"/>
  <c r="Q249" i="26"/>
  <c r="P249" i="26"/>
  <c r="Q248" i="26"/>
  <c r="P248" i="26"/>
  <c r="Q247" i="26"/>
  <c r="P247" i="26"/>
  <c r="Q246" i="26"/>
  <c r="P246" i="26"/>
  <c r="Q244" i="26"/>
  <c r="P244" i="26"/>
  <c r="Q243" i="26"/>
  <c r="P243" i="26"/>
  <c r="Q242" i="26"/>
  <c r="P242" i="26"/>
  <c r="Q241" i="26"/>
  <c r="P241" i="26"/>
  <c r="Q239" i="26"/>
  <c r="P239" i="26"/>
  <c r="Q238" i="26"/>
  <c r="P238" i="26"/>
  <c r="Q237" i="26"/>
  <c r="P237" i="26"/>
  <c r="Q236" i="26"/>
  <c r="P236" i="26"/>
  <c r="Q235" i="26"/>
  <c r="Q229" i="26"/>
  <c r="P229" i="26"/>
  <c r="Q228" i="26"/>
  <c r="P228" i="26"/>
  <c r="Q227" i="26"/>
  <c r="P227" i="26"/>
  <c r="Q226" i="26"/>
  <c r="P226" i="26"/>
  <c r="Q224" i="26"/>
  <c r="P224" i="26"/>
  <c r="Q223" i="26"/>
  <c r="P223" i="26"/>
  <c r="Q222" i="26"/>
  <c r="P222" i="26"/>
  <c r="Q221" i="26"/>
  <c r="P221" i="26"/>
  <c r="Q219" i="26"/>
  <c r="P219" i="26"/>
  <c r="Q218" i="26"/>
  <c r="P218" i="26"/>
  <c r="Q217" i="26"/>
  <c r="P217" i="26"/>
  <c r="Q216" i="26"/>
  <c r="P216" i="26"/>
  <c r="Q215" i="26"/>
  <c r="Q214" i="26"/>
  <c r="P214" i="26"/>
  <c r="Q213" i="26"/>
  <c r="P213" i="26"/>
  <c r="Q212" i="26"/>
  <c r="P212" i="26"/>
  <c r="Q211" i="26"/>
  <c r="P211" i="26"/>
  <c r="Q210" i="26"/>
  <c r="Q209" i="26"/>
  <c r="P209" i="26"/>
  <c r="Q208" i="26"/>
  <c r="P208" i="26"/>
  <c r="Q207" i="26"/>
  <c r="P207" i="26"/>
  <c r="Q206" i="26"/>
  <c r="P206" i="26"/>
  <c r="Q205" i="26"/>
  <c r="Q199" i="26"/>
  <c r="P199" i="26"/>
  <c r="Q198" i="26"/>
  <c r="P198" i="26"/>
  <c r="Q197" i="26"/>
  <c r="P197" i="26"/>
  <c r="Q196" i="26"/>
  <c r="P196" i="26"/>
  <c r="Q194" i="26"/>
  <c r="P194" i="26"/>
  <c r="Q193" i="26"/>
  <c r="P193" i="26"/>
  <c r="Q192" i="26"/>
  <c r="P192" i="26"/>
  <c r="Q191" i="26"/>
  <c r="P191" i="26"/>
  <c r="Q189" i="26"/>
  <c r="P189" i="26"/>
  <c r="Q188" i="26"/>
  <c r="P188" i="26"/>
  <c r="Q187" i="26"/>
  <c r="P187" i="26"/>
  <c r="Q186" i="26"/>
  <c r="P186" i="26"/>
  <c r="Q185" i="26"/>
  <c r="Q179" i="26"/>
  <c r="P179" i="26"/>
  <c r="Q178" i="26"/>
  <c r="P178" i="26"/>
  <c r="Q177" i="26"/>
  <c r="P177" i="26"/>
  <c r="Q176" i="26"/>
  <c r="P176" i="26"/>
  <c r="Q174" i="26"/>
  <c r="P174" i="26"/>
  <c r="Q173" i="26"/>
  <c r="P173" i="26"/>
  <c r="Q172" i="26"/>
  <c r="P172" i="26"/>
  <c r="Q171" i="26"/>
  <c r="P171" i="26"/>
  <c r="Q169" i="26"/>
  <c r="P169" i="26"/>
  <c r="Q168" i="26"/>
  <c r="P168" i="26"/>
  <c r="Q167" i="26"/>
  <c r="P167" i="26"/>
  <c r="Q166" i="26"/>
  <c r="P166" i="26"/>
  <c r="Q165" i="26"/>
  <c r="Q164" i="26"/>
  <c r="P164" i="26"/>
  <c r="Q163" i="26"/>
  <c r="P163" i="26"/>
  <c r="Q162" i="26"/>
  <c r="P162" i="26"/>
  <c r="Q161" i="26"/>
  <c r="P161" i="26"/>
  <c r="P159" i="26"/>
  <c r="Q154" i="26"/>
  <c r="P154" i="26"/>
  <c r="Q153" i="26"/>
  <c r="P153" i="26"/>
  <c r="Q152" i="26"/>
  <c r="P152" i="26"/>
  <c r="Q151" i="26"/>
  <c r="P151" i="26"/>
  <c r="Q149" i="26"/>
  <c r="P149" i="26"/>
  <c r="Q148" i="26"/>
  <c r="P148" i="26"/>
  <c r="Q147" i="26"/>
  <c r="P147" i="26"/>
  <c r="Q146" i="26"/>
  <c r="P146" i="26"/>
  <c r="Q144" i="26"/>
  <c r="P144" i="26"/>
  <c r="Q143" i="26"/>
  <c r="P143" i="26"/>
  <c r="Q142" i="26"/>
  <c r="P142" i="26"/>
  <c r="Q141" i="26"/>
  <c r="P141" i="26"/>
  <c r="P139" i="26"/>
  <c r="Q134" i="26"/>
  <c r="P134" i="26"/>
  <c r="Q133" i="26"/>
  <c r="P133" i="26"/>
  <c r="Q132" i="26"/>
  <c r="P132" i="26"/>
  <c r="Q131" i="26"/>
  <c r="P131" i="26"/>
  <c r="Q130" i="26"/>
  <c r="Q129" i="26"/>
  <c r="P129" i="26"/>
  <c r="Q128" i="26"/>
  <c r="P128" i="26"/>
  <c r="Q127" i="26"/>
  <c r="P127" i="26"/>
  <c r="Q126" i="26"/>
  <c r="P126" i="26"/>
  <c r="Q125" i="26"/>
  <c r="Q124" i="26"/>
  <c r="P124" i="26"/>
  <c r="Q123" i="26"/>
  <c r="P123" i="26"/>
  <c r="Q122" i="26"/>
  <c r="P122" i="26"/>
  <c r="Q121" i="26"/>
  <c r="P121" i="26"/>
  <c r="Q119" i="26"/>
  <c r="O119" i="26"/>
  <c r="Q118" i="26"/>
  <c r="O118" i="26"/>
  <c r="Q116" i="26"/>
  <c r="O116" i="26"/>
  <c r="Q109" i="26"/>
  <c r="P109" i="26"/>
  <c r="Q108" i="26"/>
  <c r="P108" i="26"/>
  <c r="Q107" i="26"/>
  <c r="P107" i="26"/>
  <c r="Q106" i="26"/>
  <c r="P106" i="26"/>
  <c r="Q104" i="26"/>
  <c r="P104" i="26"/>
  <c r="Q103" i="26"/>
  <c r="P103" i="26"/>
  <c r="Q102" i="26"/>
  <c r="P102" i="26"/>
  <c r="Q101" i="26"/>
  <c r="P101" i="26"/>
  <c r="Q99" i="26"/>
  <c r="P99" i="26"/>
  <c r="Q98" i="26"/>
  <c r="P98" i="26"/>
  <c r="Q97" i="26"/>
  <c r="P97" i="26"/>
  <c r="Q96" i="26"/>
  <c r="P96" i="26"/>
  <c r="Q94" i="26"/>
  <c r="P94" i="26"/>
  <c r="Q93" i="26"/>
  <c r="P93" i="26"/>
  <c r="Q92" i="26"/>
  <c r="P92" i="26"/>
  <c r="Q91" i="26"/>
  <c r="P91" i="26"/>
  <c r="Q89" i="26"/>
  <c r="P89" i="26"/>
  <c r="Q88" i="26"/>
  <c r="P88" i="26"/>
  <c r="Q87" i="26"/>
  <c r="P87" i="26"/>
  <c r="Q86" i="26"/>
  <c r="P86" i="26"/>
  <c r="Q84" i="26"/>
  <c r="P84" i="26"/>
  <c r="Q83" i="26"/>
  <c r="P83" i="26"/>
  <c r="Q82" i="26"/>
  <c r="P82" i="26"/>
  <c r="Q81" i="26"/>
  <c r="P81" i="26"/>
  <c r="Q79" i="26"/>
  <c r="P79" i="26"/>
  <c r="Q78" i="26"/>
  <c r="P78" i="26"/>
  <c r="Q77" i="26"/>
  <c r="P77" i="26"/>
  <c r="Q76" i="26"/>
  <c r="P76" i="26"/>
  <c r="Q74" i="26"/>
  <c r="P74" i="26"/>
  <c r="Q73" i="26"/>
  <c r="P73" i="26"/>
  <c r="Q72" i="26"/>
  <c r="P72" i="26"/>
  <c r="Q71" i="26"/>
  <c r="P71" i="26"/>
  <c r="Q69" i="26"/>
  <c r="P69" i="26"/>
  <c r="Q68" i="26"/>
  <c r="P68" i="26"/>
  <c r="Q67" i="26"/>
  <c r="P67" i="26"/>
  <c r="Q66" i="26"/>
  <c r="P66" i="26"/>
  <c r="Q64" i="26"/>
  <c r="P64" i="26"/>
  <c r="Q61" i="26"/>
  <c r="P61" i="26"/>
  <c r="Q59" i="26"/>
  <c r="P59" i="26"/>
  <c r="Q58" i="26"/>
  <c r="P58" i="26"/>
  <c r="Q57" i="26"/>
  <c r="P57" i="26"/>
  <c r="Q56" i="26"/>
  <c r="P56" i="26"/>
  <c r="Q54" i="26"/>
  <c r="P54" i="26"/>
  <c r="Q53" i="26"/>
  <c r="P53" i="26"/>
  <c r="Q52" i="26"/>
  <c r="P52" i="26"/>
  <c r="Q51" i="26"/>
  <c r="P51" i="26"/>
  <c r="Q49" i="26"/>
  <c r="P49" i="26"/>
  <c r="Q48" i="26"/>
  <c r="P48" i="26"/>
  <c r="Q47" i="26"/>
  <c r="P47" i="26"/>
  <c r="Q46" i="26"/>
  <c r="P46" i="26"/>
  <c r="Q44" i="26"/>
  <c r="P44" i="26"/>
  <c r="Q41" i="26"/>
  <c r="P41" i="26"/>
  <c r="Q39" i="26"/>
  <c r="Q38" i="26"/>
  <c r="Q37" i="26"/>
  <c r="Q36" i="26"/>
  <c r="Q34" i="26"/>
  <c r="Q33" i="26"/>
  <c r="Q32" i="26"/>
  <c r="Q31" i="26"/>
  <c r="Q29" i="26"/>
  <c r="Q28" i="26"/>
  <c r="Q27" i="26"/>
  <c r="Q26" i="26"/>
  <c r="P1246" i="26" l="1"/>
  <c r="P1591" i="26"/>
  <c r="Q1588" i="26"/>
  <c r="P1587" i="26"/>
  <c r="P1589" i="26"/>
  <c r="P1588" i="26"/>
  <c r="P946" i="26"/>
  <c r="Q796" i="26"/>
  <c r="P832" i="26"/>
  <c r="Q300" i="26"/>
  <c r="P1199" i="26"/>
  <c r="Q1236" i="26"/>
  <c r="Q1586" i="26"/>
  <c r="Q1055" i="26"/>
  <c r="P863" i="26"/>
  <c r="P864" i="26"/>
  <c r="Q991" i="26"/>
  <c r="P1012" i="26"/>
  <c r="P1046" i="26"/>
  <c r="P1216" i="26"/>
  <c r="P42" i="26"/>
  <c r="Q60" i="26"/>
  <c r="Q195" i="26"/>
  <c r="Q55" i="26"/>
  <c r="Q158" i="26"/>
  <c r="P989" i="26"/>
  <c r="P250" i="26"/>
  <c r="Q265" i="26"/>
  <c r="P604" i="26"/>
  <c r="P626" i="26"/>
  <c r="Q820" i="26"/>
  <c r="Q896" i="26"/>
  <c r="P941" i="26"/>
  <c r="P1196" i="26"/>
  <c r="P1207" i="26"/>
  <c r="Q1207" i="26"/>
  <c r="Q45" i="26"/>
  <c r="Q43" i="26"/>
  <c r="P55" i="26"/>
  <c r="Q62" i="26"/>
  <c r="Q63" i="26"/>
  <c r="P95" i="26"/>
  <c r="P130" i="26"/>
  <c r="Q175" i="26"/>
  <c r="Q202" i="26"/>
  <c r="P556" i="26"/>
  <c r="P586" i="26"/>
  <c r="Q618" i="26"/>
  <c r="Q619" i="26"/>
  <c r="P691" i="26"/>
  <c r="Q691" i="26"/>
  <c r="P766" i="26"/>
  <c r="Q766" i="26"/>
  <c r="P776" i="26"/>
  <c r="Q817" i="26"/>
  <c r="Q892" i="26"/>
  <c r="Q962" i="26"/>
  <c r="P963" i="26"/>
  <c r="Q987" i="26"/>
  <c r="P1221" i="26"/>
  <c r="P1241" i="26"/>
  <c r="Q626" i="26"/>
  <c r="Q731" i="26"/>
  <c r="Q736" i="26"/>
  <c r="Q756" i="26"/>
  <c r="Q793" i="26"/>
  <c r="P817" i="26"/>
  <c r="Q866" i="26"/>
  <c r="Q895" i="26"/>
  <c r="P897" i="26"/>
  <c r="Q964" i="26"/>
  <c r="P991" i="26"/>
  <c r="Q996" i="26"/>
  <c r="Q1012" i="26"/>
  <c r="P1014" i="26"/>
  <c r="Q24" i="26"/>
  <c r="Q65" i="26"/>
  <c r="Q70" i="26"/>
  <c r="Q75" i="26"/>
  <c r="Q85" i="26"/>
  <c r="Q90" i="26"/>
  <c r="Q157" i="26"/>
  <c r="P160" i="26"/>
  <c r="P165" i="26"/>
  <c r="P170" i="26"/>
  <c r="Q170" i="26"/>
  <c r="P175" i="26"/>
  <c r="P200" i="26"/>
  <c r="Q220" i="26"/>
  <c r="P225" i="26"/>
  <c r="Q245" i="26"/>
  <c r="Q522" i="26"/>
  <c r="Q540" i="26"/>
  <c r="Q596" i="26"/>
  <c r="Q604" i="26"/>
  <c r="Q606" i="26"/>
  <c r="P1202" i="26"/>
  <c r="P1208" i="26"/>
  <c r="Q1208" i="26"/>
  <c r="P1210" i="26"/>
  <c r="Q1210" i="26"/>
  <c r="P1235" i="26"/>
  <c r="P1236" i="26"/>
  <c r="Q1199" i="26"/>
  <c r="Q698" i="26"/>
  <c r="Q851" i="26"/>
  <c r="Q1015" i="26"/>
  <c r="Q1246" i="26"/>
  <c r="Q1049" i="26"/>
  <c r="Q1046" i="26"/>
  <c r="P965" i="26"/>
  <c r="P793" i="26"/>
  <c r="Q726" i="26"/>
  <c r="Q706" i="26"/>
  <c r="P596" i="26"/>
  <c r="Q531" i="26"/>
  <c r="Q225" i="26"/>
  <c r="Q120" i="26"/>
  <c r="Q35" i="26"/>
  <c r="Q30" i="26"/>
  <c r="Q1211" i="26"/>
  <c r="P1211" i="26"/>
  <c r="Q1221" i="26"/>
  <c r="Q1214" i="26"/>
  <c r="P1219" i="26"/>
  <c r="Q1241" i="26"/>
  <c r="Q1245" i="26"/>
  <c r="Q1196" i="26"/>
  <c r="Q182" i="26"/>
  <c r="Q184" i="26"/>
  <c r="P601" i="26"/>
  <c r="Q843" i="26"/>
  <c r="Q845" i="26"/>
  <c r="P899" i="26"/>
  <c r="Q875" i="26"/>
  <c r="Q720" i="26"/>
  <c r="Q743" i="26"/>
  <c r="Q21" i="26"/>
  <c r="P21" i="26"/>
  <c r="Q25" i="26"/>
  <c r="P85" i="26"/>
  <c r="P100" i="26"/>
  <c r="Q105" i="26"/>
  <c r="P125" i="26"/>
  <c r="P231" i="26"/>
  <c r="P234" i="26"/>
  <c r="Q285" i="26"/>
  <c r="Q100" i="26"/>
  <c r="Q190" i="26"/>
  <c r="P235" i="26"/>
  <c r="Q295" i="26"/>
  <c r="P22" i="26"/>
  <c r="P80" i="26"/>
  <c r="P90" i="26"/>
  <c r="Q95" i="26"/>
  <c r="P120" i="26"/>
  <c r="P158" i="26"/>
  <c r="P276" i="26"/>
  <c r="Q80" i="26"/>
  <c r="P105" i="26"/>
  <c r="Q203" i="26"/>
  <c r="P278" i="26"/>
  <c r="P280" i="26"/>
  <c r="P290" i="26"/>
  <c r="P531" i="26"/>
  <c r="Q546" i="26"/>
  <c r="Q602" i="26"/>
  <c r="P619" i="26"/>
  <c r="Q621" i="26"/>
  <c r="Q742" i="26"/>
  <c r="Q771" i="26"/>
  <c r="P818" i="26"/>
  <c r="P820" i="26"/>
  <c r="Q842" i="26"/>
  <c r="Q844" i="26"/>
  <c r="P851" i="26"/>
  <c r="Q886" i="26"/>
  <c r="P836" i="26"/>
  <c r="Q863" i="26"/>
  <c r="Q876" i="26"/>
  <c r="Q305" i="26"/>
  <c r="P539" i="26"/>
  <c r="P555" i="26"/>
  <c r="Q586" i="26"/>
  <c r="P594" i="26"/>
  <c r="P603" i="26"/>
  <c r="P611" i="26"/>
  <c r="P617" i="26"/>
  <c r="P526" i="26"/>
  <c r="Q537" i="26"/>
  <c r="Q552" i="26"/>
  <c r="P561" i="26"/>
  <c r="P593" i="26"/>
  <c r="P602" i="26"/>
  <c r="Q603" i="26"/>
  <c r="Q611" i="26"/>
  <c r="Q617" i="26"/>
  <c r="P621" i="26"/>
  <c r="P764" i="26"/>
  <c r="P771" i="26"/>
  <c r="P842" i="26"/>
  <c r="P856" i="26"/>
  <c r="P886" i="26"/>
  <c r="Q963" i="26"/>
  <c r="Q965" i="26"/>
  <c r="Q971" i="26"/>
  <c r="P987" i="26"/>
  <c r="Q988" i="26"/>
  <c r="P996" i="26"/>
  <c r="P1004" i="26"/>
  <c r="Q1006" i="26"/>
  <c r="Q1001" i="26"/>
  <c r="P1015" i="26"/>
  <c r="Q911" i="26"/>
  <c r="P990" i="26"/>
  <c r="P1013" i="26"/>
  <c r="Q1014" i="26"/>
  <c r="Q901" i="26"/>
  <c r="P923" i="26"/>
  <c r="P925" i="26"/>
  <c r="P949" i="26"/>
  <c r="P964" i="26"/>
  <c r="Q966" i="26"/>
  <c r="Q990" i="26"/>
  <c r="P1006" i="26"/>
  <c r="Q22" i="26"/>
  <c r="P23" i="26"/>
  <c r="O115" i="26"/>
  <c r="P117" i="26"/>
  <c r="Q231" i="26"/>
  <c r="P233" i="26"/>
  <c r="P537" i="26"/>
  <c r="Q554" i="26"/>
  <c r="Q201" i="26"/>
  <c r="P553" i="26"/>
  <c r="P592" i="26"/>
  <c r="Q605" i="26"/>
  <c r="Q204" i="26"/>
  <c r="Q23" i="26"/>
  <c r="P24" i="26"/>
  <c r="P119" i="26"/>
  <c r="Q156" i="26"/>
  <c r="Q181" i="26"/>
  <c r="Q183" i="26"/>
  <c r="P232" i="26"/>
  <c r="P523" i="26"/>
  <c r="Q539" i="26"/>
  <c r="P595" i="26"/>
  <c r="P620" i="26"/>
  <c r="Q718" i="26"/>
  <c r="Q745" i="26"/>
  <c r="Q763" i="26"/>
  <c r="P524" i="26"/>
  <c r="P538" i="26"/>
  <c r="Q553" i="26"/>
  <c r="P605" i="26"/>
  <c r="P618" i="26"/>
  <c r="Q697" i="26"/>
  <c r="Q700" i="26"/>
  <c r="Q717" i="26"/>
  <c r="P765" i="26"/>
  <c r="Q524" i="26"/>
  <c r="Q538" i="26"/>
  <c r="P554" i="26"/>
  <c r="Q795" i="26"/>
  <c r="Q872" i="26"/>
  <c r="Q874" i="26"/>
  <c r="Q925" i="26"/>
  <c r="Q865" i="26"/>
  <c r="Q873" i="26"/>
  <c r="Q923" i="26"/>
  <c r="Q765" i="26"/>
  <c r="P795" i="26"/>
  <c r="P819" i="26"/>
  <c r="Q832" i="26"/>
  <c r="Q833" i="26"/>
  <c r="Q834" i="26"/>
  <c r="P843" i="26"/>
  <c r="P966" i="26"/>
  <c r="P976" i="26"/>
  <c r="Q981" i="26"/>
  <c r="P1001" i="26"/>
  <c r="Q976" i="26"/>
  <c r="P988" i="26"/>
  <c r="Q989" i="26"/>
  <c r="Q849" i="26"/>
  <c r="P866" i="26"/>
  <c r="Q836" i="26"/>
  <c r="Q846" i="26"/>
  <c r="P844" i="26"/>
  <c r="P845" i="26"/>
  <c r="P846" i="26"/>
  <c r="Q856" i="26"/>
  <c r="Q862" i="26"/>
  <c r="P922" i="26"/>
  <c r="Q931" i="26"/>
  <c r="Q926" i="26"/>
  <c r="P881" i="26"/>
  <c r="Q922" i="26"/>
  <c r="P924" i="26"/>
  <c r="Q941" i="26"/>
  <c r="Q947" i="26"/>
  <c r="P872" i="26"/>
  <c r="P873" i="26"/>
  <c r="P874" i="26"/>
  <c r="P875" i="26"/>
  <c r="P876" i="26"/>
  <c r="Q881" i="26"/>
  <c r="P898" i="26"/>
  <c r="P901" i="26"/>
  <c r="P906" i="26"/>
  <c r="Q916" i="26"/>
  <c r="Q924" i="26"/>
  <c r="Q948" i="26"/>
  <c r="P948" i="26"/>
  <c r="P900" i="26"/>
  <c r="Q906" i="26"/>
  <c r="P926" i="26"/>
  <c r="P931" i="26"/>
  <c r="Q949" i="26"/>
  <c r="P950" i="26"/>
  <c r="P947" i="26"/>
  <c r="P697" i="26"/>
  <c r="P698" i="26"/>
  <c r="P711" i="26"/>
  <c r="P717" i="26"/>
  <c r="P718" i="26"/>
  <c r="P746" i="26"/>
  <c r="P699" i="26"/>
  <c r="P700" i="26"/>
  <c r="P701" i="26"/>
  <c r="P706" i="26"/>
  <c r="Q711" i="26"/>
  <c r="P719" i="26"/>
  <c r="P720" i="26"/>
  <c r="P721" i="26"/>
  <c r="P726" i="26"/>
  <c r="P731" i="26"/>
  <c r="P736" i="26"/>
  <c r="P742" i="26"/>
  <c r="P743" i="26"/>
  <c r="Q746" i="26"/>
  <c r="Q699" i="26"/>
  <c r="P744" i="26"/>
  <c r="P745" i="26"/>
  <c r="Q751" i="26"/>
  <c r="Q749" i="26"/>
  <c r="P751" i="26"/>
  <c r="P762" i="26"/>
  <c r="P763" i="26"/>
  <c r="P756" i="26"/>
  <c r="Q762" i="26"/>
  <c r="P781" i="26"/>
  <c r="Q781" i="26"/>
  <c r="P792" i="26"/>
  <c r="P801" i="26"/>
  <c r="Q792" i="26"/>
  <c r="P794" i="26"/>
  <c r="P796" i="26"/>
  <c r="Q801" i="26"/>
  <c r="Q592" i="26"/>
  <c r="P606" i="26"/>
  <c r="Q620" i="26"/>
  <c r="Q555" i="26"/>
  <c r="Q556" i="26"/>
  <c r="P552" i="26"/>
  <c r="P116" i="26"/>
  <c r="P185" i="26"/>
  <c r="Q117" i="26"/>
  <c r="P145" i="26"/>
  <c r="Q145" i="26"/>
  <c r="P182" i="26"/>
  <c r="P220" i="26"/>
  <c r="Q233" i="26"/>
  <c r="O117" i="26"/>
  <c r="P181" i="26"/>
  <c r="P140" i="26"/>
  <c r="Q140" i="26"/>
  <c r="P150" i="26"/>
  <c r="Q150" i="26"/>
  <c r="P156" i="26"/>
  <c r="Q159" i="26"/>
  <c r="Q160" i="26"/>
  <c r="P184" i="26"/>
  <c r="Q234" i="26"/>
  <c r="P265" i="26"/>
  <c r="P118" i="26"/>
  <c r="P210" i="26"/>
  <c r="P138" i="26"/>
  <c r="P157" i="26"/>
  <c r="P183" i="26"/>
  <c r="Q232" i="26"/>
  <c r="P190" i="26"/>
  <c r="P195" i="26"/>
  <c r="P201" i="26"/>
  <c r="P202" i="26"/>
  <c r="P203" i="26"/>
  <c r="P204" i="26"/>
  <c r="Q240" i="26"/>
  <c r="P245" i="26"/>
  <c r="Q279" i="26"/>
  <c r="Q280" i="26"/>
  <c r="P285" i="26"/>
  <c r="P205" i="26"/>
  <c r="P215" i="26"/>
  <c r="P240" i="26"/>
  <c r="Q250" i="26"/>
  <c r="Q255" i="26"/>
  <c r="P259" i="26"/>
  <c r="Q290" i="26"/>
  <c r="P295" i="26"/>
  <c r="P257" i="26"/>
  <c r="P270" i="26"/>
  <c r="P300" i="26"/>
  <c r="P305" i="26"/>
  <c r="P256" i="26"/>
  <c r="P258" i="26"/>
  <c r="P260" i="26"/>
  <c r="P277" i="26"/>
  <c r="Q278" i="26"/>
  <c r="P310" i="26"/>
  <c r="P50" i="26"/>
  <c r="P45" i="26"/>
  <c r="Q50" i="26"/>
  <c r="P62" i="26"/>
  <c r="P63" i="26"/>
  <c r="P65" i="26"/>
  <c r="P70" i="26"/>
  <c r="P75" i="26"/>
  <c r="Q1886" i="26"/>
  <c r="Q1052" i="26" l="1"/>
  <c r="Q1202" i="26"/>
  <c r="P741" i="26"/>
  <c r="Q761" i="26"/>
  <c r="Q594" i="26"/>
  <c r="Q893" i="26"/>
  <c r="Q819" i="26"/>
  <c r="P1204" i="26"/>
  <c r="Q523" i="26"/>
  <c r="Q42" i="26"/>
  <c r="P111" i="26"/>
  <c r="Q115" i="26"/>
  <c r="Q593" i="26"/>
  <c r="P862" i="26"/>
  <c r="P833" i="26"/>
  <c r="P230" i="26"/>
  <c r="P816" i="26"/>
  <c r="Q551" i="26"/>
  <c r="Q525" i="26"/>
  <c r="P137" i="26"/>
  <c r="P136" i="26"/>
  <c r="Q616" i="26"/>
  <c r="Q536" i="26"/>
  <c r="P716" i="26"/>
  <c r="Q1013" i="26"/>
  <c r="P841" i="26"/>
  <c r="P835" i="26"/>
  <c r="Q1205" i="26"/>
  <c r="Q794" i="26"/>
  <c r="P1886" i="26"/>
  <c r="P1586" i="26"/>
  <c r="Q112" i="26"/>
  <c r="P1205" i="26"/>
  <c r="P1203" i="26"/>
  <c r="Q1235" i="26"/>
  <c r="Q871" i="26"/>
  <c r="P60" i="26"/>
  <c r="Q138" i="26"/>
  <c r="P865" i="26"/>
  <c r="P761" i="26"/>
  <c r="Q764" i="26"/>
  <c r="P696" i="26"/>
  <c r="P1209" i="26"/>
  <c r="P43" i="26"/>
  <c r="P40" i="26"/>
  <c r="P616" i="26"/>
  <c r="Q40" i="26"/>
  <c r="Q818" i="26"/>
  <c r="Q137" i="26"/>
  <c r="Q835" i="26"/>
  <c r="P591" i="26"/>
  <c r="P986" i="26"/>
  <c r="Q601" i="26"/>
  <c r="Q776" i="26"/>
  <c r="P551" i="26"/>
  <c r="P550" i="26"/>
  <c r="Q1203" i="26"/>
  <c r="Q961" i="26"/>
  <c r="Q864" i="26"/>
  <c r="P871" i="26"/>
  <c r="Q841" i="26"/>
  <c r="Q1209" i="26"/>
  <c r="P1231" i="26"/>
  <c r="P834" i="26"/>
  <c r="Q526" i="26"/>
  <c r="Q1011" i="26"/>
  <c r="P1011" i="26"/>
  <c r="Q816" i="26"/>
  <c r="Q136" i="26"/>
  <c r="P522" i="26"/>
  <c r="P20" i="26"/>
  <c r="Q595" i="26"/>
  <c r="Q180" i="26"/>
  <c r="Q20" i="26"/>
  <c r="Q200" i="26"/>
  <c r="Q986" i="26"/>
  <c r="P971" i="26"/>
  <c r="P972" i="26"/>
  <c r="P895" i="26"/>
  <c r="Q921" i="26"/>
  <c r="P892" i="26"/>
  <c r="Q894" i="26"/>
  <c r="P894" i="26"/>
  <c r="P921" i="26"/>
  <c r="P893" i="26"/>
  <c r="Q950" i="26"/>
  <c r="P896" i="26"/>
  <c r="Q744" i="26"/>
  <c r="Q701" i="26"/>
  <c r="P791" i="26"/>
  <c r="Q719" i="26"/>
  <c r="Q721" i="26"/>
  <c r="P114" i="26"/>
  <c r="Q275" i="26"/>
  <c r="Q155" i="26"/>
  <c r="P115" i="26"/>
  <c r="P275" i="26"/>
  <c r="P113" i="26"/>
  <c r="P255" i="26"/>
  <c r="P155" i="26"/>
  <c r="P180" i="26"/>
  <c r="Q139" i="26"/>
  <c r="Q230" i="26"/>
  <c r="P112" i="26"/>
  <c r="Q791" i="26" l="1"/>
  <c r="P135" i="26"/>
  <c r="P861" i="26"/>
  <c r="P1206" i="26"/>
  <c r="P831" i="26"/>
  <c r="Q861" i="26"/>
  <c r="P546" i="26"/>
  <c r="P540" i="26"/>
  <c r="Q591" i="26"/>
  <c r="P1201" i="26"/>
  <c r="Q1206" i="26"/>
  <c r="Q1231" i="26"/>
  <c r="Q111" i="26"/>
  <c r="Q113" i="26"/>
  <c r="Q521" i="26"/>
  <c r="Q831" i="26"/>
  <c r="P961" i="26"/>
  <c r="P962" i="26"/>
  <c r="Q891" i="26"/>
  <c r="Q946" i="26"/>
  <c r="P891" i="26"/>
  <c r="Q741" i="26"/>
  <c r="Q716" i="26"/>
  <c r="Q696" i="26"/>
  <c r="Q114" i="26"/>
  <c r="P110" i="26"/>
  <c r="Q135" i="26"/>
  <c r="Q1053" i="26" l="1"/>
  <c r="Q1054" i="26"/>
  <c r="P525" i="26"/>
  <c r="Q1201" i="26"/>
  <c r="Q1204" i="26"/>
  <c r="Q1051" i="26"/>
  <c r="Q110" i="26"/>
  <c r="O110" i="26"/>
  <c r="P536" i="26" l="1"/>
  <c r="P521" i="26" l="1"/>
  <c r="P2426" i="26"/>
  <c r="Q2426" i="26"/>
  <c r="P2427" i="26"/>
  <c r="Q2427" i="26"/>
  <c r="P2436" i="26"/>
  <c r="Q2436" i="26"/>
  <c r="P2437" i="26"/>
  <c r="Q2437" i="26"/>
  <c r="P2438" i="26"/>
  <c r="P2439" i="26"/>
  <c r="P2440" i="26"/>
  <c r="Q2440" i="26"/>
  <c r="P2441" i="26"/>
  <c r="P2442" i="26"/>
  <c r="Q2442" i="26"/>
  <c r="P2443" i="26"/>
  <c r="P2444" i="26"/>
  <c r="Q2444" i="26"/>
  <c r="P2445" i="26"/>
  <c r="Q2445" i="26"/>
  <c r="P2446" i="26"/>
  <c r="Q2446" i="26"/>
  <c r="P2447" i="26"/>
  <c r="Q2447" i="26"/>
  <c r="O2448" i="26"/>
  <c r="P2449" i="26"/>
  <c r="Q2450" i="26"/>
  <c r="P2451" i="26"/>
  <c r="P2452" i="26"/>
  <c r="P2453" i="26"/>
  <c r="P2454" i="26"/>
  <c r="Q2454" i="26"/>
  <c r="P2455" i="26"/>
  <c r="Q2455" i="26"/>
  <c r="P2456" i="26"/>
  <c r="Q2456" i="26"/>
  <c r="P2457" i="26"/>
  <c r="Q2457" i="26"/>
  <c r="P2459" i="26"/>
  <c r="Q2459" i="26"/>
  <c r="P2460" i="26"/>
  <c r="Q2460" i="26"/>
  <c r="P2461" i="26"/>
  <c r="Q2461" i="26"/>
  <c r="P2462" i="26"/>
  <c r="Q2462" i="26"/>
  <c r="P2463" i="26"/>
  <c r="P2464" i="26"/>
  <c r="Q2464" i="26"/>
  <c r="P2465" i="26"/>
  <c r="Q2465" i="26"/>
  <c r="P2466" i="26"/>
  <c r="Q2466" i="26"/>
  <c r="P2467" i="26"/>
  <c r="Q2467" i="26"/>
  <c r="Q2443" i="26" l="1"/>
  <c r="Q2453" i="26"/>
  <c r="Q2451" i="26"/>
  <c r="Q2441" i="26"/>
  <c r="Q2463" i="26"/>
  <c r="Q2449" i="26"/>
  <c r="Q2439" i="26"/>
  <c r="Q2452" i="26"/>
  <c r="Q2458" i="26"/>
  <c r="P2450" i="26"/>
  <c r="P2458" i="26"/>
  <c r="P2424" i="26"/>
  <c r="P2434" i="26"/>
  <c r="Q2425" i="26"/>
  <c r="Q2424" i="26"/>
  <c r="Q2434" i="26"/>
  <c r="Q2448" i="26"/>
  <c r="Q2435" i="26" l="1"/>
  <c r="Q2423" i="26"/>
  <c r="Q2433" i="26"/>
  <c r="P2425" i="26"/>
  <c r="P2435" i="26"/>
  <c r="P2448" i="26"/>
  <c r="Q2438" i="26"/>
  <c r="P2423" i="26" l="1"/>
  <c r="P2433" i="26"/>
  <c r="O926" i="26" l="1"/>
  <c r="O908" i="26"/>
  <c r="O2443" i="26"/>
  <c r="O923" i="26" l="1"/>
  <c r="P960" i="26" l="1"/>
  <c r="Q960" i="26"/>
  <c r="Q1022" i="26"/>
  <c r="Q1023" i="26"/>
  <c r="Q1025" i="26"/>
  <c r="Q1024" i="26"/>
  <c r="P1023" i="26"/>
  <c r="P1022" i="26"/>
  <c r="P1024" i="26"/>
  <c r="P1025" i="26"/>
  <c r="P958" i="26"/>
  <c r="Q959" i="26"/>
  <c r="P959" i="26"/>
  <c r="Q1021" i="26" l="1"/>
  <c r="P1021" i="26"/>
  <c r="Q958" i="26"/>
  <c r="P957" i="26"/>
  <c r="Q828" i="26"/>
  <c r="Q957" i="26"/>
  <c r="Q830" i="26"/>
  <c r="Q829" i="26"/>
  <c r="Q827" i="26"/>
  <c r="Q956" i="26"/>
  <c r="P830" i="26"/>
  <c r="P828" i="26"/>
  <c r="P827" i="26"/>
  <c r="P829" i="26"/>
  <c r="P956" i="26" l="1"/>
  <c r="Q826" i="26"/>
  <c r="P826" i="26"/>
  <c r="B89" i="30" l="1"/>
  <c r="G74" i="30"/>
  <c r="B71" i="30"/>
  <c r="G30" i="30" l="1"/>
  <c r="G31" i="30"/>
  <c r="G29" i="30"/>
  <c r="G28" i="30" l="1"/>
  <c r="Q517" i="26"/>
  <c r="Q520" i="26"/>
  <c r="D31" i="30"/>
  <c r="P680" i="26"/>
  <c r="E31" i="30"/>
  <c r="Q680" i="26"/>
  <c r="E30" i="30"/>
  <c r="Q679" i="26"/>
  <c r="D29" i="30"/>
  <c r="P678" i="26"/>
  <c r="E29" i="30"/>
  <c r="Q678" i="26"/>
  <c r="P679" i="26"/>
  <c r="D28" i="30"/>
  <c r="P677" i="26"/>
  <c r="E28" i="30"/>
  <c r="Q677" i="26"/>
  <c r="Q519" i="26"/>
  <c r="Q518" i="26"/>
  <c r="D30" i="30"/>
  <c r="Q516" i="26" l="1"/>
  <c r="Q676" i="26"/>
  <c r="P676" i="26"/>
  <c r="D23" i="30"/>
  <c r="P518" i="26"/>
  <c r="D25" i="30"/>
  <c r="P520" i="26"/>
  <c r="D22" i="30"/>
  <c r="P517" i="26"/>
  <c r="D24" i="30"/>
  <c r="P519" i="26"/>
  <c r="P516" i="26" l="1"/>
  <c r="E128" i="30" l="1"/>
  <c r="D126" i="30"/>
  <c r="E71" i="30"/>
  <c r="D127" i="30" l="1"/>
  <c r="E125" i="30"/>
  <c r="E127" i="30"/>
  <c r="D128" i="30"/>
  <c r="D74" i="30"/>
  <c r="G73" i="30"/>
  <c r="E72" i="30"/>
  <c r="D73" i="30"/>
  <c r="D125" i="30"/>
  <c r="E126" i="30"/>
  <c r="E91" i="30"/>
  <c r="E73" i="30" l="1"/>
  <c r="G72" i="30"/>
  <c r="D71" i="30"/>
  <c r="D72" i="30"/>
  <c r="E74" i="30"/>
  <c r="G71" i="30"/>
  <c r="D13" i="30" l="1"/>
  <c r="D10" i="30"/>
  <c r="D12" i="30" l="1"/>
  <c r="D11" i="30"/>
  <c r="G159" i="30" l="1"/>
  <c r="D171" i="30" l="1"/>
  <c r="Q2527" i="26" l="1"/>
  <c r="P2527" i="26"/>
  <c r="Q2526" i="26"/>
  <c r="P2526" i="26"/>
  <c r="Q2525" i="26"/>
  <c r="P2525" i="26"/>
  <c r="Q2524" i="26"/>
  <c r="P2524" i="26"/>
  <c r="Q2522" i="26"/>
  <c r="P2522" i="26"/>
  <c r="Q2521" i="26"/>
  <c r="P2521" i="26"/>
  <c r="Q2520" i="26"/>
  <c r="P2520" i="26"/>
  <c r="Q2519" i="26"/>
  <c r="P2519" i="26"/>
  <c r="Q2518" i="26"/>
  <c r="E161" i="30"/>
  <c r="E160" i="30"/>
  <c r="E159" i="30"/>
  <c r="E158" i="30"/>
  <c r="G92" i="30"/>
  <c r="E92" i="30"/>
  <c r="G90" i="30"/>
  <c r="E90" i="30"/>
  <c r="G89" i="30"/>
  <c r="E89" i="30"/>
  <c r="D89" i="30"/>
  <c r="D90" i="30" l="1"/>
  <c r="D92" i="30"/>
  <c r="D160" i="30"/>
  <c r="D158" i="30"/>
  <c r="D161" i="30"/>
  <c r="Q2523" i="26"/>
  <c r="P2523" i="26"/>
  <c r="P2518" i="26"/>
  <c r="D159" i="30" l="1"/>
  <c r="J159" i="30" s="1"/>
  <c r="M2265" i="26" l="1"/>
  <c r="M2267" i="26"/>
  <c r="G2266" i="26" l="1"/>
  <c r="E2263" i="26"/>
  <c r="I2266" i="26"/>
  <c r="P2276" i="26"/>
  <c r="M2264" i="26"/>
  <c r="M2266" i="26"/>
  <c r="G2263" i="26" l="1"/>
  <c r="P2273" i="26"/>
  <c r="I2263" i="26"/>
  <c r="K2263" i="26"/>
  <c r="M2263" i="26" s="1"/>
  <c r="L2263" i="26" l="1"/>
  <c r="R2263" i="26" s="1"/>
  <c r="Q672" i="26" l="1"/>
  <c r="Q673" i="26"/>
  <c r="Q674" i="26"/>
  <c r="Q675" i="26"/>
  <c r="Q822" i="26"/>
  <c r="Q823" i="26"/>
  <c r="Q824" i="26"/>
  <c r="Q825" i="26"/>
  <c r="Q952" i="26"/>
  <c r="Q953" i="26"/>
  <c r="Q954" i="26"/>
  <c r="Q955" i="26"/>
  <c r="Q1017" i="26"/>
  <c r="Q1018" i="26"/>
  <c r="Q1019" i="26"/>
  <c r="Q1020" i="26"/>
  <c r="Q2023" i="26"/>
  <c r="Q2024" i="26"/>
  <c r="Q2025" i="26"/>
  <c r="Q2026" i="26"/>
  <c r="Q2027" i="26"/>
  <c r="Q2028" i="26"/>
  <c r="Q2029" i="26"/>
  <c r="Q2030" i="26"/>
  <c r="Q2031" i="26"/>
  <c r="Q2032" i="26"/>
  <c r="Q2044" i="26"/>
  <c r="Q2045" i="26"/>
  <c r="Q2046" i="26"/>
  <c r="Q2047" i="26"/>
  <c r="Q2049" i="26"/>
  <c r="Q2050" i="26"/>
  <c r="Q2051" i="26"/>
  <c r="Q2052" i="26"/>
  <c r="Q2064" i="26"/>
  <c r="Q2065" i="26"/>
  <c r="Q2066" i="26"/>
  <c r="Q2067" i="26"/>
  <c r="Q2069" i="26"/>
  <c r="Q2070" i="26"/>
  <c r="Q2071" i="26"/>
  <c r="Q2072" i="26"/>
  <c r="Q2074" i="26"/>
  <c r="Q2075" i="26"/>
  <c r="Q2076" i="26"/>
  <c r="Q2077" i="26"/>
  <c r="Q2079" i="26"/>
  <c r="Q2080" i="26"/>
  <c r="Q2081" i="26"/>
  <c r="Q2082" i="26"/>
  <c r="Q2089" i="26"/>
  <c r="Q2090" i="26"/>
  <c r="Q2091" i="26"/>
  <c r="Q2092" i="26"/>
  <c r="Q2099" i="26"/>
  <c r="Q2100" i="26"/>
  <c r="Q2101" i="26"/>
  <c r="Q2102" i="26"/>
  <c r="Q2104" i="26"/>
  <c r="Q2105" i="26"/>
  <c r="Q2106" i="26"/>
  <c r="Q2107" i="26"/>
  <c r="Q2134" i="26"/>
  <c r="Q2135" i="26"/>
  <c r="Q2136" i="26"/>
  <c r="Q2137" i="26"/>
  <c r="Q2154" i="26"/>
  <c r="Q2155" i="26"/>
  <c r="Q2156" i="26"/>
  <c r="Q2157" i="26"/>
  <c r="Q2159" i="26"/>
  <c r="Q2160" i="26"/>
  <c r="Q2161" i="26"/>
  <c r="Q2162" i="26"/>
  <c r="Q2164" i="26"/>
  <c r="Q2165" i="26"/>
  <c r="Q2166" i="26"/>
  <c r="Q2167" i="26"/>
  <c r="Q2168" i="26"/>
  <c r="Q2169" i="26"/>
  <c r="Q2170" i="26"/>
  <c r="Q2171" i="26"/>
  <c r="Q2172" i="26"/>
  <c r="Q2173" i="26"/>
  <c r="Q2174" i="26"/>
  <c r="Q2175" i="26"/>
  <c r="Q2176" i="26"/>
  <c r="Q2177" i="26"/>
  <c r="Q2178" i="26"/>
  <c r="Q2179" i="26"/>
  <c r="Q2180" i="26"/>
  <c r="Q2181" i="26"/>
  <c r="Q2182" i="26"/>
  <c r="Q2184" i="26"/>
  <c r="Q2185" i="26"/>
  <c r="Q2186" i="26"/>
  <c r="Q2187" i="26"/>
  <c r="Q2189" i="26"/>
  <c r="Q2190" i="26"/>
  <c r="Q2191" i="26"/>
  <c r="Q2192" i="26"/>
  <c r="Q2198" i="26"/>
  <c r="Q2200" i="26"/>
  <c r="Q2201" i="26"/>
  <c r="Q2202" i="26"/>
  <c r="Q2203" i="26"/>
  <c r="Q2204" i="26"/>
  <c r="Q2205" i="26"/>
  <c r="Q2206" i="26"/>
  <c r="Q2207" i="26"/>
  <c r="Q2208" i="26"/>
  <c r="Q2209" i="26"/>
  <c r="Q2210" i="26"/>
  <c r="Q2211" i="26"/>
  <c r="Q2212" i="26"/>
  <c r="Q2213" i="26"/>
  <c r="Q2214" i="26"/>
  <c r="Q2215" i="26"/>
  <c r="Q2216" i="26"/>
  <c r="Q2217" i="26"/>
  <c r="Q2218" i="26"/>
  <c r="Q2219" i="26"/>
  <c r="Q2220" i="26"/>
  <c r="Q2221" i="26"/>
  <c r="Q2222" i="26"/>
  <c r="Q2223" i="26"/>
  <c r="Q2224" i="26"/>
  <c r="Q2225" i="26"/>
  <c r="Q2226" i="26"/>
  <c r="Q2227" i="26"/>
  <c r="Q2228" i="26"/>
  <c r="Q2229" i="26"/>
  <c r="Q2230" i="26"/>
  <c r="Q2231" i="26"/>
  <c r="Q2232" i="26"/>
  <c r="Q2234" i="26"/>
  <c r="Q2235" i="26"/>
  <c r="Q2236" i="26"/>
  <c r="Q2237" i="26"/>
  <c r="Q2244" i="26"/>
  <c r="Q2245" i="26"/>
  <c r="Q2246" i="26"/>
  <c r="Q2247" i="26"/>
  <c r="Q2249" i="26"/>
  <c r="Q2250" i="26"/>
  <c r="Q2251" i="26"/>
  <c r="Q2252" i="26"/>
  <c r="Q2284" i="26"/>
  <c r="Q2285" i="26"/>
  <c r="Q2287" i="26"/>
  <c r="Q2469" i="26"/>
  <c r="Q2470" i="26"/>
  <c r="Q2471" i="26"/>
  <c r="Q2472" i="26"/>
  <c r="Q2474" i="26"/>
  <c r="Q2475" i="26"/>
  <c r="Q2476" i="26"/>
  <c r="Q2477" i="26"/>
  <c r="Q2479" i="26"/>
  <c r="Q2480" i="26"/>
  <c r="Q2481" i="26"/>
  <c r="Q2482" i="26"/>
  <c r="Q2484" i="26"/>
  <c r="Q2485" i="26"/>
  <c r="Q2486" i="26"/>
  <c r="Q2487" i="26"/>
  <c r="Q2489" i="26"/>
  <c r="Q2490" i="26"/>
  <c r="Q2491" i="26"/>
  <c r="Q2492" i="26"/>
  <c r="Q2494" i="26"/>
  <c r="Q2495" i="26"/>
  <c r="Q2496" i="26"/>
  <c r="Q2497" i="26"/>
  <c r="Q2499" i="26"/>
  <c r="Q2500" i="26"/>
  <c r="Q2501" i="26"/>
  <c r="Q2502" i="26"/>
  <c r="Q2509" i="26"/>
  <c r="Q2510" i="26"/>
  <c r="Q2511" i="26"/>
  <c r="Q2512" i="26"/>
  <c r="Q2514" i="26"/>
  <c r="Q2515" i="26"/>
  <c r="Q2516" i="26"/>
  <c r="Q2517" i="26"/>
  <c r="Q2636" i="26"/>
  <c r="Q2739" i="26"/>
  <c r="Q2740" i="26"/>
  <c r="Q2741" i="26"/>
  <c r="Q2742" i="26"/>
  <c r="Q2744" i="26"/>
  <c r="Q2745" i="26"/>
  <c r="Q2746" i="26"/>
  <c r="Q2747" i="26"/>
  <c r="Q2749" i="26"/>
  <c r="Q2750" i="26"/>
  <c r="Q2751" i="26"/>
  <c r="Q2752" i="26"/>
  <c r="Q2754" i="26"/>
  <c r="Q2755" i="26"/>
  <c r="Q2756" i="26"/>
  <c r="Q2757" i="26"/>
  <c r="Q2759" i="26"/>
  <c r="Q2760" i="26"/>
  <c r="Q2761" i="26"/>
  <c r="Q2762" i="26"/>
  <c r="Q2769" i="26"/>
  <c r="Q2770" i="26"/>
  <c r="Q2771" i="26"/>
  <c r="Q2772" i="26"/>
  <c r="Q2779" i="26"/>
  <c r="Q2780" i="26"/>
  <c r="Q2781" i="26"/>
  <c r="Q2782" i="26"/>
  <c r="Q2784" i="26"/>
  <c r="Q2785" i="26"/>
  <c r="Q2786" i="26"/>
  <c r="Q2787" i="26"/>
  <c r="Q2789" i="26"/>
  <c r="Q2790" i="26"/>
  <c r="Q2791" i="26"/>
  <c r="Q2792" i="26"/>
  <c r="G91" i="30" l="1"/>
  <c r="Q2150" i="26" l="1"/>
  <c r="Q2151" i="26"/>
  <c r="Q2152" i="26"/>
  <c r="Q2149" i="26"/>
  <c r="Q2153" i="26" l="1"/>
  <c r="Q2158" i="26"/>
  <c r="Q2163" i="26"/>
  <c r="Q2183" i="26"/>
  <c r="Q2188" i="26"/>
  <c r="Q2766" i="26" l="1"/>
  <c r="Q2248" i="26"/>
  <c r="Q2473" i="26" l="1"/>
  <c r="Q2468" i="26"/>
  <c r="K10" i="31" l="1"/>
  <c r="I10" i="31"/>
  <c r="D14" i="31"/>
  <c r="I11" i="31"/>
  <c r="K11" i="31"/>
  <c r="K12" i="31"/>
  <c r="I12" i="31"/>
  <c r="I13" i="31"/>
  <c r="K13" i="31"/>
  <c r="E14" i="31"/>
  <c r="F16" i="31"/>
  <c r="H16" i="31"/>
  <c r="I16" i="31"/>
  <c r="K16" i="31"/>
  <c r="F17" i="31"/>
  <c r="H17" i="31"/>
  <c r="I17" i="31"/>
  <c r="K17" i="31"/>
  <c r="F18" i="31"/>
  <c r="H18" i="31"/>
  <c r="I18" i="31"/>
  <c r="K18" i="31"/>
  <c r="F19" i="31"/>
  <c r="H19" i="31"/>
  <c r="I19" i="31"/>
  <c r="K19" i="31"/>
  <c r="D20" i="31"/>
  <c r="E20" i="31"/>
  <c r="G20" i="31"/>
  <c r="H22" i="31"/>
  <c r="K22" i="31"/>
  <c r="F23" i="31"/>
  <c r="H23" i="31"/>
  <c r="I23" i="31"/>
  <c r="H24" i="31"/>
  <c r="K24" i="31"/>
  <c r="F25" i="31"/>
  <c r="H25" i="31"/>
  <c r="I25" i="31"/>
  <c r="D26" i="31"/>
  <c r="G26" i="31"/>
  <c r="F28" i="31"/>
  <c r="H28" i="31"/>
  <c r="I28" i="31"/>
  <c r="J28" i="31"/>
  <c r="K28" i="31"/>
  <c r="F29" i="31"/>
  <c r="H29" i="31"/>
  <c r="I29" i="31"/>
  <c r="J29" i="31"/>
  <c r="K29" i="31"/>
  <c r="F30" i="31"/>
  <c r="H30" i="31"/>
  <c r="I30" i="31"/>
  <c r="J30" i="31"/>
  <c r="K30" i="31"/>
  <c r="F31" i="31"/>
  <c r="H31" i="31"/>
  <c r="I31" i="31"/>
  <c r="J31" i="31"/>
  <c r="K31" i="31"/>
  <c r="D32" i="31"/>
  <c r="E32" i="31"/>
  <c r="G32" i="31"/>
  <c r="F34" i="31"/>
  <c r="H34" i="31"/>
  <c r="I34" i="31"/>
  <c r="D38" i="31"/>
  <c r="H35" i="31"/>
  <c r="K35" i="31"/>
  <c r="F36" i="31"/>
  <c r="H36" i="31"/>
  <c r="I36" i="31"/>
  <c r="H37" i="31"/>
  <c r="K37" i="31"/>
  <c r="E38" i="31"/>
  <c r="F40" i="31"/>
  <c r="H40" i="31"/>
  <c r="I40" i="31"/>
  <c r="K40" i="31"/>
  <c r="F41" i="31"/>
  <c r="H41" i="31"/>
  <c r="I41" i="31"/>
  <c r="K41" i="31"/>
  <c r="F42" i="31"/>
  <c r="H42" i="31"/>
  <c r="I42" i="31"/>
  <c r="K42" i="31"/>
  <c r="F43" i="31"/>
  <c r="H43" i="31"/>
  <c r="I43" i="31"/>
  <c r="K43" i="31"/>
  <c r="D44" i="31"/>
  <c r="E44" i="31"/>
  <c r="G44" i="31"/>
  <c r="I47" i="31"/>
  <c r="I49" i="31"/>
  <c r="D50" i="31"/>
  <c r="F52" i="31"/>
  <c r="I52" i="31"/>
  <c r="F53" i="31"/>
  <c r="H53" i="31"/>
  <c r="H54" i="31"/>
  <c r="F55" i="31"/>
  <c r="H55" i="31"/>
  <c r="I55" i="31"/>
  <c r="J55" i="31"/>
  <c r="K55" i="31"/>
  <c r="D56" i="31"/>
  <c r="F58" i="31"/>
  <c r="K58" i="31"/>
  <c r="F59" i="31"/>
  <c r="I59" i="31"/>
  <c r="F60" i="31"/>
  <c r="K60" i="31"/>
  <c r="F61" i="31"/>
  <c r="I61" i="31"/>
  <c r="D62" i="31"/>
  <c r="G62" i="31"/>
  <c r="H64" i="31"/>
  <c r="K64" i="31"/>
  <c r="F65" i="31"/>
  <c r="H65" i="31"/>
  <c r="I65" i="31"/>
  <c r="H66" i="31"/>
  <c r="K66" i="31"/>
  <c r="F67" i="31"/>
  <c r="H67" i="31"/>
  <c r="I67" i="31"/>
  <c r="D68" i="31"/>
  <c r="G68" i="31"/>
  <c r="F71" i="31"/>
  <c r="H71" i="31"/>
  <c r="I71" i="31"/>
  <c r="J71" i="31"/>
  <c r="K71" i="31"/>
  <c r="J72" i="31"/>
  <c r="F72" i="31"/>
  <c r="H72" i="31"/>
  <c r="K72" i="31"/>
  <c r="H73" i="31"/>
  <c r="K73" i="31"/>
  <c r="F74" i="31"/>
  <c r="H74" i="31"/>
  <c r="I74" i="31"/>
  <c r="E75" i="31"/>
  <c r="F77" i="31"/>
  <c r="H77" i="31"/>
  <c r="I77" i="31"/>
  <c r="K77" i="31"/>
  <c r="F78" i="31"/>
  <c r="H78" i="31"/>
  <c r="K78" i="31"/>
  <c r="F79" i="31"/>
  <c r="H79" i="31"/>
  <c r="J79" i="31"/>
  <c r="F80" i="31"/>
  <c r="H80" i="31"/>
  <c r="I80" i="31"/>
  <c r="K80" i="31"/>
  <c r="D81" i="31"/>
  <c r="H81" i="31" s="1"/>
  <c r="F83" i="31"/>
  <c r="H83" i="31"/>
  <c r="I83" i="31"/>
  <c r="K83" i="31"/>
  <c r="F84" i="31"/>
  <c r="H84" i="31"/>
  <c r="K84" i="31"/>
  <c r="F85" i="31"/>
  <c r="H85" i="31"/>
  <c r="I85" i="31"/>
  <c r="J86" i="31"/>
  <c r="H86" i="31"/>
  <c r="D87" i="31"/>
  <c r="H89" i="31"/>
  <c r="K89" i="31"/>
  <c r="F90" i="31"/>
  <c r="H90" i="31"/>
  <c r="I90" i="31"/>
  <c r="H91" i="31"/>
  <c r="K91" i="31"/>
  <c r="F92" i="31"/>
  <c r="H92" i="31"/>
  <c r="I92" i="31"/>
  <c r="D93" i="31"/>
  <c r="G93" i="31"/>
  <c r="F95" i="31"/>
  <c r="H95" i="31"/>
  <c r="I95" i="31"/>
  <c r="J95" i="31"/>
  <c r="K95" i="31"/>
  <c r="F96" i="31"/>
  <c r="H96" i="31"/>
  <c r="I96" i="31"/>
  <c r="J96" i="31"/>
  <c r="K96" i="31"/>
  <c r="F97" i="31"/>
  <c r="H97" i="31"/>
  <c r="I97" i="31"/>
  <c r="J97" i="31"/>
  <c r="K97" i="31"/>
  <c r="F98" i="31"/>
  <c r="H98" i="31"/>
  <c r="I98" i="31"/>
  <c r="J98" i="31"/>
  <c r="K98" i="31"/>
  <c r="D99" i="31"/>
  <c r="E99" i="31"/>
  <c r="G99" i="31"/>
  <c r="F101" i="31"/>
  <c r="H101" i="31"/>
  <c r="I101" i="31"/>
  <c r="J102" i="31"/>
  <c r="H102" i="31"/>
  <c r="F103" i="31"/>
  <c r="H103" i="31"/>
  <c r="I103" i="31"/>
  <c r="J103" i="31"/>
  <c r="K103" i="31"/>
  <c r="F104" i="31"/>
  <c r="H104" i="31"/>
  <c r="I104" i="31"/>
  <c r="J104" i="31"/>
  <c r="K104" i="31"/>
  <c r="D105" i="31"/>
  <c r="H107" i="31"/>
  <c r="K107" i="31"/>
  <c r="F108" i="31"/>
  <c r="H108" i="31"/>
  <c r="I108" i="31"/>
  <c r="H109" i="31"/>
  <c r="K109" i="31"/>
  <c r="F110" i="31"/>
  <c r="H110" i="31"/>
  <c r="I110" i="31"/>
  <c r="D111" i="31"/>
  <c r="G111" i="31"/>
  <c r="F113" i="31"/>
  <c r="H113" i="31"/>
  <c r="I113" i="31"/>
  <c r="J113" i="31"/>
  <c r="K113" i="31"/>
  <c r="F114" i="31"/>
  <c r="H114" i="31"/>
  <c r="I114" i="31"/>
  <c r="J114" i="31"/>
  <c r="K114" i="31"/>
  <c r="F115" i="31"/>
  <c r="H115" i="31"/>
  <c r="I115" i="31"/>
  <c r="J115" i="31"/>
  <c r="K115" i="31"/>
  <c r="F116" i="31"/>
  <c r="H116" i="31"/>
  <c r="I116" i="31"/>
  <c r="J116" i="31"/>
  <c r="K116" i="31"/>
  <c r="D117" i="31"/>
  <c r="E117" i="31"/>
  <c r="G117" i="31"/>
  <c r="H119" i="31"/>
  <c r="I119" i="31"/>
  <c r="K120" i="31"/>
  <c r="H121" i="31"/>
  <c r="I121" i="31"/>
  <c r="K122" i="31"/>
  <c r="E123" i="31"/>
  <c r="F125" i="31"/>
  <c r="H125" i="31"/>
  <c r="K125" i="31"/>
  <c r="F126" i="31"/>
  <c r="H126" i="31"/>
  <c r="J126" i="31"/>
  <c r="F127" i="31"/>
  <c r="I127" i="31"/>
  <c r="F128" i="31"/>
  <c r="I128" i="31"/>
  <c r="K128" i="31"/>
  <c r="D129" i="31"/>
  <c r="E135" i="31"/>
  <c r="H131" i="31"/>
  <c r="I131" i="31"/>
  <c r="K132" i="31"/>
  <c r="H133" i="31"/>
  <c r="I133" i="31"/>
  <c r="K134" i="31"/>
  <c r="F137" i="31"/>
  <c r="H137" i="31"/>
  <c r="I137" i="31"/>
  <c r="K137" i="31"/>
  <c r="F138" i="31"/>
  <c r="H138" i="31"/>
  <c r="I138" i="31"/>
  <c r="K138" i="31"/>
  <c r="F139" i="31"/>
  <c r="H139" i="31"/>
  <c r="K139" i="31"/>
  <c r="F140" i="31"/>
  <c r="H140" i="31"/>
  <c r="J140" i="31"/>
  <c r="D141" i="31"/>
  <c r="F144" i="31"/>
  <c r="H144" i="31"/>
  <c r="I144" i="31"/>
  <c r="K144" i="31"/>
  <c r="F145" i="31"/>
  <c r="H145" i="31"/>
  <c r="K145" i="31"/>
  <c r="F146" i="31"/>
  <c r="H146" i="31"/>
  <c r="J146" i="31"/>
  <c r="F147" i="31"/>
  <c r="H147" i="31"/>
  <c r="I147" i="31"/>
  <c r="K147" i="31"/>
  <c r="D148" i="31"/>
  <c r="F151" i="31"/>
  <c r="H151" i="31"/>
  <c r="I151" i="31"/>
  <c r="K151" i="31"/>
  <c r="F152" i="31"/>
  <c r="H152" i="31"/>
  <c r="K152" i="31"/>
  <c r="F153" i="31"/>
  <c r="H153" i="31"/>
  <c r="I153" i="31"/>
  <c r="I154" i="31"/>
  <c r="E155" i="31"/>
  <c r="F158" i="31"/>
  <c r="H158" i="31"/>
  <c r="I158" i="31"/>
  <c r="J158" i="31"/>
  <c r="K158" i="31"/>
  <c r="F159" i="31"/>
  <c r="H159" i="31"/>
  <c r="I159" i="31"/>
  <c r="J159" i="31"/>
  <c r="K159" i="31"/>
  <c r="F160" i="31"/>
  <c r="H160" i="31"/>
  <c r="I160" i="31"/>
  <c r="J160" i="31"/>
  <c r="K160" i="31"/>
  <c r="F161" i="31"/>
  <c r="H161" i="31"/>
  <c r="I161" i="31"/>
  <c r="J161" i="31"/>
  <c r="K161" i="31"/>
  <c r="D162" i="31"/>
  <c r="E162" i="31"/>
  <c r="G162" i="31"/>
  <c r="F164" i="31"/>
  <c r="H164" i="31"/>
  <c r="I164" i="31"/>
  <c r="J164" i="31"/>
  <c r="K164" i="31"/>
  <c r="F165" i="31"/>
  <c r="H165" i="31"/>
  <c r="I165" i="31"/>
  <c r="J165" i="31"/>
  <c r="K165" i="31"/>
  <c r="F166" i="31"/>
  <c r="H166" i="31"/>
  <c r="I166" i="31"/>
  <c r="J166" i="31"/>
  <c r="K166" i="31"/>
  <c r="F167" i="31"/>
  <c r="H167" i="31"/>
  <c r="I167" i="31"/>
  <c r="J167" i="31"/>
  <c r="K167" i="31"/>
  <c r="D168" i="31"/>
  <c r="E168" i="31"/>
  <c r="G168" i="31"/>
  <c r="J171" i="31"/>
  <c r="F172" i="31"/>
  <c r="H172" i="31"/>
  <c r="I172" i="31"/>
  <c r="K172" i="31"/>
  <c r="F173" i="31"/>
  <c r="H173" i="31"/>
  <c r="I173" i="31"/>
  <c r="K173" i="31"/>
  <c r="F174" i="31"/>
  <c r="H174" i="31"/>
  <c r="I174" i="31"/>
  <c r="K174" i="31"/>
  <c r="D175" i="31"/>
  <c r="F178" i="31"/>
  <c r="H178" i="31"/>
  <c r="I178" i="31"/>
  <c r="J178" i="31"/>
  <c r="K178" i="31"/>
  <c r="F179" i="31"/>
  <c r="H179" i="31"/>
  <c r="I179" i="31"/>
  <c r="J179" i="31"/>
  <c r="K179" i="31"/>
  <c r="J180" i="31"/>
  <c r="F180" i="31"/>
  <c r="H180" i="31"/>
  <c r="K180" i="31"/>
  <c r="H181" i="31"/>
  <c r="K181" i="31"/>
  <c r="E182" i="31"/>
  <c r="G182" i="31"/>
  <c r="D189" i="31"/>
  <c r="H185" i="31"/>
  <c r="K185" i="31"/>
  <c r="F186" i="31"/>
  <c r="H186" i="31"/>
  <c r="J186" i="31"/>
  <c r="F187" i="31"/>
  <c r="H187" i="31"/>
  <c r="I187" i="31"/>
  <c r="K187" i="31"/>
  <c r="F188" i="31"/>
  <c r="H188" i="31"/>
  <c r="I188" i="31"/>
  <c r="K188" i="31"/>
  <c r="F192" i="31"/>
  <c r="H192" i="31"/>
  <c r="I192" i="31"/>
  <c r="D196" i="31"/>
  <c r="H193" i="31"/>
  <c r="K193" i="31"/>
  <c r="F194" i="31"/>
  <c r="H194" i="31"/>
  <c r="J194" i="31"/>
  <c r="F195" i="31"/>
  <c r="H195" i="31"/>
  <c r="I195" i="31"/>
  <c r="K195" i="31"/>
  <c r="I199" i="31"/>
  <c r="H199" i="31"/>
  <c r="J199" i="31"/>
  <c r="F200" i="31"/>
  <c r="H200" i="31"/>
  <c r="I200" i="31"/>
  <c r="K200" i="31"/>
  <c r="I201" i="31"/>
  <c r="J201" i="31"/>
  <c r="K201" i="31"/>
  <c r="F202" i="31"/>
  <c r="H202" i="31"/>
  <c r="E203" i="31"/>
  <c r="D210" i="31"/>
  <c r="H210" i="31" s="1"/>
  <c r="H206" i="31"/>
  <c r="K206" i="31"/>
  <c r="F207" i="31"/>
  <c r="H207" i="31"/>
  <c r="J207" i="31"/>
  <c r="F208" i="31"/>
  <c r="H208" i="31"/>
  <c r="I208" i="31"/>
  <c r="K208" i="31"/>
  <c r="F209" i="31"/>
  <c r="H209" i="31"/>
  <c r="I209" i="31"/>
  <c r="K209" i="31"/>
  <c r="I32" i="31" l="1"/>
  <c r="F117" i="31"/>
  <c r="I99" i="31"/>
  <c r="I44" i="31"/>
  <c r="K117" i="31"/>
  <c r="K32" i="31"/>
  <c r="K20" i="31"/>
  <c r="H168" i="31"/>
  <c r="H93" i="31"/>
  <c r="I162" i="31"/>
  <c r="F168" i="31"/>
  <c r="H68" i="31"/>
  <c r="H62" i="31"/>
  <c r="I117" i="31"/>
  <c r="F162" i="31"/>
  <c r="F99" i="31"/>
  <c r="F32" i="31"/>
  <c r="J32" i="31"/>
  <c r="I168" i="31"/>
  <c r="J168" i="31"/>
  <c r="K168" i="31"/>
  <c r="J117" i="31"/>
  <c r="H111" i="31"/>
  <c r="K99" i="31"/>
  <c r="H26" i="31"/>
  <c r="F20" i="31"/>
  <c r="H162" i="31"/>
  <c r="H117" i="31"/>
  <c r="H99" i="31"/>
  <c r="H32" i="31"/>
  <c r="K162" i="31"/>
  <c r="J99" i="31"/>
  <c r="H44" i="31"/>
  <c r="I20" i="31"/>
  <c r="F44" i="31"/>
  <c r="H20" i="31"/>
  <c r="G203" i="31"/>
  <c r="K202" i="31"/>
  <c r="I202" i="31"/>
  <c r="J209" i="31"/>
  <c r="J208" i="31"/>
  <c r="I206" i="31"/>
  <c r="F206" i="31"/>
  <c r="D203" i="31"/>
  <c r="F203" i="31" s="1"/>
  <c r="J202" i="31"/>
  <c r="F201" i="31"/>
  <c r="J200" i="31"/>
  <c r="K199" i="31"/>
  <c r="F199" i="31"/>
  <c r="J195" i="31"/>
  <c r="I193" i="31"/>
  <c r="F193" i="31"/>
  <c r="K192" i="31"/>
  <c r="J188" i="31"/>
  <c r="J187" i="31"/>
  <c r="I185" i="31"/>
  <c r="F185" i="31"/>
  <c r="I181" i="31"/>
  <c r="F181" i="31"/>
  <c r="K182" i="31"/>
  <c r="J174" i="31"/>
  <c r="J173" i="31"/>
  <c r="J172" i="31"/>
  <c r="G155" i="31"/>
  <c r="K154" i="31"/>
  <c r="F154" i="31"/>
  <c r="K153" i="31"/>
  <c r="J152" i="31"/>
  <c r="J151" i="31"/>
  <c r="D155" i="31"/>
  <c r="F155" i="31" s="1"/>
  <c r="J147" i="31"/>
  <c r="J145" i="31"/>
  <c r="J144" i="31"/>
  <c r="J139" i="31"/>
  <c r="J138" i="31"/>
  <c r="J137" i="31"/>
  <c r="H134" i="31"/>
  <c r="I134" i="31"/>
  <c r="H132" i="31"/>
  <c r="I132" i="31"/>
  <c r="G135" i="31"/>
  <c r="D135" i="31"/>
  <c r="F135" i="31" s="1"/>
  <c r="K127" i="31"/>
  <c r="H127" i="31"/>
  <c r="J127" i="31"/>
  <c r="F121" i="31"/>
  <c r="K121" i="31"/>
  <c r="F119" i="31"/>
  <c r="K119" i="31"/>
  <c r="D182" i="31"/>
  <c r="F182" i="31" s="1"/>
  <c r="F133" i="31"/>
  <c r="K133" i="31"/>
  <c r="F131" i="31"/>
  <c r="K131" i="31"/>
  <c r="H128" i="31"/>
  <c r="J128" i="31"/>
  <c r="H122" i="31"/>
  <c r="I122" i="31"/>
  <c r="H120" i="31"/>
  <c r="I120" i="31"/>
  <c r="G123" i="31"/>
  <c r="D123" i="31"/>
  <c r="F123" i="31" s="1"/>
  <c r="D75" i="31"/>
  <c r="F75" i="31" s="1"/>
  <c r="H60" i="31"/>
  <c r="J60" i="31"/>
  <c r="H58" i="31"/>
  <c r="J58" i="31"/>
  <c r="K53" i="31"/>
  <c r="K52" i="31"/>
  <c r="H52" i="31"/>
  <c r="J52" i="31"/>
  <c r="G56" i="31"/>
  <c r="H56" i="31" s="1"/>
  <c r="I48" i="31"/>
  <c r="K48" i="31"/>
  <c r="I46" i="31"/>
  <c r="K46" i="31"/>
  <c r="G50" i="31"/>
  <c r="H50" i="31" s="1"/>
  <c r="K44" i="31"/>
  <c r="F134" i="31"/>
  <c r="F132" i="31"/>
  <c r="J125" i="31"/>
  <c r="F122" i="31"/>
  <c r="F120" i="31"/>
  <c r="E111" i="31"/>
  <c r="F111" i="31" s="1"/>
  <c r="K110" i="31"/>
  <c r="I109" i="31"/>
  <c r="F109" i="31"/>
  <c r="K108" i="31"/>
  <c r="I107" i="31"/>
  <c r="F107" i="31"/>
  <c r="F102" i="31"/>
  <c r="K101" i="31"/>
  <c r="E93" i="31"/>
  <c r="K92" i="31"/>
  <c r="I91" i="31"/>
  <c r="F91" i="31"/>
  <c r="K90" i="31"/>
  <c r="I89" i="31"/>
  <c r="F89" i="31"/>
  <c r="F86" i="31"/>
  <c r="K85" i="31"/>
  <c r="J84" i="31"/>
  <c r="J83" i="31"/>
  <c r="J80" i="31"/>
  <c r="J78" i="31"/>
  <c r="J77" i="31"/>
  <c r="G75" i="31"/>
  <c r="I75" i="31" s="1"/>
  <c r="K74" i="31"/>
  <c r="K75" i="31" s="1"/>
  <c r="I73" i="31"/>
  <c r="F73" i="31"/>
  <c r="E68" i="31"/>
  <c r="I68" i="31" s="1"/>
  <c r="K67" i="31"/>
  <c r="I66" i="31"/>
  <c r="F66" i="31"/>
  <c r="K65" i="31"/>
  <c r="I64" i="31"/>
  <c r="F64" i="31"/>
  <c r="E62" i="31"/>
  <c r="F62" i="31" s="1"/>
  <c r="K61" i="31"/>
  <c r="H61" i="31"/>
  <c r="J61" i="31"/>
  <c r="I60" i="31"/>
  <c r="K59" i="31"/>
  <c r="K62" i="31" s="1"/>
  <c r="H59" i="31"/>
  <c r="J59" i="31"/>
  <c r="I58" i="31"/>
  <c r="K14" i="31"/>
  <c r="J53" i="31"/>
  <c r="F49" i="31"/>
  <c r="F48" i="31"/>
  <c r="F47" i="31"/>
  <c r="F46" i="31"/>
  <c r="J43" i="31"/>
  <c r="J42" i="31"/>
  <c r="J41" i="31"/>
  <c r="J40" i="31"/>
  <c r="G38" i="31"/>
  <c r="I37" i="31"/>
  <c r="F37" i="31"/>
  <c r="K36" i="31"/>
  <c r="I35" i="31"/>
  <c r="F35" i="31"/>
  <c r="K34" i="31"/>
  <c r="E26" i="31"/>
  <c r="F26" i="31" s="1"/>
  <c r="K25" i="31"/>
  <c r="I24" i="31"/>
  <c r="F24" i="31"/>
  <c r="K23" i="31"/>
  <c r="I22" i="31"/>
  <c r="F22" i="31"/>
  <c r="J19" i="31"/>
  <c r="J18" i="31"/>
  <c r="J17" i="31"/>
  <c r="J16" i="31"/>
  <c r="G14" i="31"/>
  <c r="F38" i="31"/>
  <c r="F14" i="31"/>
  <c r="E210" i="31"/>
  <c r="K207" i="31"/>
  <c r="K210" i="31" s="1"/>
  <c r="J206" i="31"/>
  <c r="J210" i="31" s="1"/>
  <c r="G196" i="31"/>
  <c r="H196" i="31" s="1"/>
  <c r="E196" i="31"/>
  <c r="F196" i="31" s="1"/>
  <c r="K194" i="31"/>
  <c r="J193" i="31"/>
  <c r="J192" i="31"/>
  <c r="G189" i="31"/>
  <c r="E189" i="31"/>
  <c r="F189" i="31" s="1"/>
  <c r="K186" i="31"/>
  <c r="K189" i="31" s="1"/>
  <c r="J185" i="31"/>
  <c r="J181" i="31"/>
  <c r="J182" i="31" s="1"/>
  <c r="H171" i="31"/>
  <c r="G175" i="31"/>
  <c r="H75" i="31"/>
  <c r="H201" i="31"/>
  <c r="F171" i="31"/>
  <c r="K171" i="31"/>
  <c r="E175" i="31"/>
  <c r="H154" i="31"/>
  <c r="J154" i="31"/>
  <c r="J153" i="31"/>
  <c r="G148" i="31"/>
  <c r="H148" i="31" s="1"/>
  <c r="E148" i="31"/>
  <c r="F148" i="31" s="1"/>
  <c r="K146" i="31"/>
  <c r="K148" i="31" s="1"/>
  <c r="G141" i="31"/>
  <c r="H141" i="31" s="1"/>
  <c r="E141" i="31"/>
  <c r="K140" i="31"/>
  <c r="J135" i="31"/>
  <c r="J134" i="31"/>
  <c r="J133" i="31"/>
  <c r="J132" i="31"/>
  <c r="J131" i="31"/>
  <c r="G129" i="31"/>
  <c r="E129" i="31"/>
  <c r="F129" i="31" s="1"/>
  <c r="K126" i="31"/>
  <c r="K129" i="31" s="1"/>
  <c r="J122" i="31"/>
  <c r="J121" i="31"/>
  <c r="J120" i="31"/>
  <c r="J119" i="31"/>
  <c r="J110" i="31"/>
  <c r="J109" i="31"/>
  <c r="J108" i="31"/>
  <c r="J107" i="31"/>
  <c r="G105" i="31"/>
  <c r="E105" i="31"/>
  <c r="F105" i="31" s="1"/>
  <c r="K102" i="31"/>
  <c r="J101" i="31"/>
  <c r="J105" i="31" s="1"/>
  <c r="J93" i="31"/>
  <c r="J92" i="31"/>
  <c r="J91" i="31"/>
  <c r="J90" i="31"/>
  <c r="J89" i="31"/>
  <c r="G87" i="31"/>
  <c r="E87" i="31"/>
  <c r="K86" i="31"/>
  <c r="J85" i="31"/>
  <c r="E81" i="31"/>
  <c r="K79" i="31"/>
  <c r="J74" i="31"/>
  <c r="J73" i="31"/>
  <c r="J67" i="31"/>
  <c r="J66" i="31"/>
  <c r="J65" i="31"/>
  <c r="J64" i="31"/>
  <c r="J54" i="31"/>
  <c r="J56" i="31" s="1"/>
  <c r="F54" i="31"/>
  <c r="K54" i="31"/>
  <c r="E56" i="31"/>
  <c r="E50" i="31"/>
  <c r="I50" i="31" s="1"/>
  <c r="K49" i="31"/>
  <c r="H49" i="31"/>
  <c r="J49" i="31"/>
  <c r="K47" i="31"/>
  <c r="H47" i="31"/>
  <c r="J47" i="31"/>
  <c r="E7" i="31"/>
  <c r="G6" i="31"/>
  <c r="D6" i="31"/>
  <c r="E5" i="31"/>
  <c r="G4" i="31"/>
  <c r="D4" i="31"/>
  <c r="H48" i="31"/>
  <c r="J48" i="31"/>
  <c r="H46" i="31"/>
  <c r="J46" i="31"/>
  <c r="G7" i="31"/>
  <c r="D7" i="31"/>
  <c r="E6" i="31"/>
  <c r="G5" i="31"/>
  <c r="D5" i="31"/>
  <c r="E4" i="31"/>
  <c r="J37" i="31"/>
  <c r="J36" i="31"/>
  <c r="J35" i="31"/>
  <c r="J34" i="31"/>
  <c r="J25" i="31"/>
  <c r="J24" i="31"/>
  <c r="J23" i="31"/>
  <c r="J22" i="31"/>
  <c r="J13" i="31"/>
  <c r="H13" i="31"/>
  <c r="F13" i="31"/>
  <c r="J12" i="31"/>
  <c r="H12" i="31"/>
  <c r="F12" i="31"/>
  <c r="J11" i="31"/>
  <c r="H11" i="31"/>
  <c r="F11" i="31"/>
  <c r="J10" i="31"/>
  <c r="H10" i="31"/>
  <c r="F10" i="31"/>
  <c r="J129" i="31" l="1"/>
  <c r="J148" i="31"/>
  <c r="J123" i="31"/>
  <c r="K203" i="31"/>
  <c r="K38" i="31"/>
  <c r="J81" i="31"/>
  <c r="J20" i="31"/>
  <c r="K111" i="31"/>
  <c r="I62" i="31"/>
  <c r="K155" i="31"/>
  <c r="J203" i="31"/>
  <c r="J5" i="31"/>
  <c r="J6" i="31"/>
  <c r="J111" i="31"/>
  <c r="K26" i="31"/>
  <c r="H38" i="31"/>
  <c r="I38" i="31"/>
  <c r="F93" i="31"/>
  <c r="K93" i="31"/>
  <c r="H123" i="31"/>
  <c r="I123" i="31"/>
  <c r="H155" i="31"/>
  <c r="H203" i="31"/>
  <c r="I203" i="31"/>
  <c r="J50" i="31"/>
  <c r="J75" i="31"/>
  <c r="J87" i="31"/>
  <c r="K105" i="31"/>
  <c r="J155" i="31"/>
  <c r="I155" i="31"/>
  <c r="J189" i="31"/>
  <c r="J196" i="31"/>
  <c r="K196" i="31"/>
  <c r="H14" i="31"/>
  <c r="I14" i="31"/>
  <c r="I26" i="31"/>
  <c r="J44" i="31"/>
  <c r="F68" i="31"/>
  <c r="K68" i="31"/>
  <c r="I93" i="31"/>
  <c r="I111" i="31"/>
  <c r="J62" i="31"/>
  <c r="K123" i="31"/>
  <c r="H182" i="31"/>
  <c r="H135" i="31"/>
  <c r="I135" i="31"/>
  <c r="J175" i="31"/>
  <c r="K135" i="31"/>
  <c r="J14" i="31"/>
  <c r="J26" i="31"/>
  <c r="J38" i="31"/>
  <c r="F4" i="31"/>
  <c r="K4" i="31"/>
  <c r="E8" i="31"/>
  <c r="H5" i="31"/>
  <c r="I5" i="31"/>
  <c r="J7" i="31"/>
  <c r="J4" i="31"/>
  <c r="D8" i="31"/>
  <c r="F5" i="31"/>
  <c r="K5" i="31"/>
  <c r="H6" i="31"/>
  <c r="I6" i="31"/>
  <c r="F50" i="31"/>
  <c r="K50" i="31"/>
  <c r="I56" i="31"/>
  <c r="K56" i="31"/>
  <c r="F56" i="31"/>
  <c r="J68" i="31"/>
  <c r="F87" i="31"/>
  <c r="K87" i="31"/>
  <c r="H105" i="31"/>
  <c r="I105" i="31"/>
  <c r="H129" i="31"/>
  <c r="I129" i="31"/>
  <c r="J141" i="31"/>
  <c r="I175" i="31"/>
  <c r="H175" i="31"/>
  <c r="H189" i="31"/>
  <c r="I189" i="31"/>
  <c r="F210" i="31"/>
  <c r="I210" i="31"/>
  <c r="F6" i="31"/>
  <c r="K6" i="31"/>
  <c r="H7" i="31"/>
  <c r="I7" i="31"/>
  <c r="H4" i="31"/>
  <c r="I4" i="31"/>
  <c r="G8" i="31"/>
  <c r="F7" i="31"/>
  <c r="K7" i="31"/>
  <c r="F81" i="31"/>
  <c r="K81" i="31"/>
  <c r="H87" i="31"/>
  <c r="I87" i="31"/>
  <c r="F141" i="31"/>
  <c r="K141" i="31"/>
  <c r="K175" i="31"/>
  <c r="F175" i="31"/>
  <c r="H8" i="31" l="1"/>
  <c r="I8" i="31"/>
  <c r="J8" i="31"/>
  <c r="F8" i="31"/>
  <c r="K8" i="31"/>
  <c r="G193" i="30"/>
  <c r="G194" i="30"/>
  <c r="G195" i="30"/>
  <c r="G192" i="30"/>
  <c r="E193" i="30"/>
  <c r="E195" i="30"/>
  <c r="E192" i="30"/>
  <c r="D193" i="30"/>
  <c r="D195" i="30"/>
  <c r="D192" i="30"/>
  <c r="G173" i="30"/>
  <c r="G174" i="30"/>
  <c r="E173" i="30"/>
  <c r="E174" i="30"/>
  <c r="E171" i="30"/>
  <c r="D173" i="30"/>
  <c r="D174" i="30"/>
  <c r="G160" i="30"/>
  <c r="G161" i="30"/>
  <c r="G158" i="30"/>
  <c r="G152" i="30"/>
  <c r="G151" i="30"/>
  <c r="E151" i="30"/>
  <c r="D151" i="30"/>
  <c r="I151" i="30" l="1"/>
  <c r="I160" i="30"/>
  <c r="F173" i="30"/>
  <c r="F174" i="30"/>
  <c r="I173" i="30"/>
  <c r="F192" i="30"/>
  <c r="F193" i="30"/>
  <c r="I195" i="30"/>
  <c r="F151" i="30"/>
  <c r="I174" i="30"/>
  <c r="F195" i="30"/>
  <c r="I192" i="30"/>
  <c r="I193" i="30"/>
  <c r="H151" i="30"/>
  <c r="I158" i="30"/>
  <c r="H173" i="30"/>
  <c r="H192" i="30"/>
  <c r="H195" i="30"/>
  <c r="H193" i="30"/>
  <c r="H174" i="30"/>
  <c r="E138" i="30"/>
  <c r="E139" i="30"/>
  <c r="E140" i="30"/>
  <c r="G96" i="30"/>
  <c r="G98" i="30"/>
  <c r="G95" i="30"/>
  <c r="E96" i="30"/>
  <c r="E98" i="30"/>
  <c r="E95" i="30"/>
  <c r="D96" i="30"/>
  <c r="D98" i="30"/>
  <c r="D95" i="30"/>
  <c r="E83" i="30"/>
  <c r="D83" i="30"/>
  <c r="G65" i="30"/>
  <c r="G64" i="30"/>
  <c r="E65" i="30"/>
  <c r="E64" i="30"/>
  <c r="D65" i="30"/>
  <c r="D64" i="30"/>
  <c r="J98" i="30" l="1"/>
  <c r="J64" i="30"/>
  <c r="F65" i="30"/>
  <c r="J65" i="30"/>
  <c r="F95" i="30"/>
  <c r="F96" i="30"/>
  <c r="F98" i="30"/>
  <c r="H96" i="30"/>
  <c r="H98" i="30"/>
  <c r="I95" i="30"/>
  <c r="I98" i="30"/>
  <c r="I96" i="30"/>
  <c r="H95" i="30"/>
  <c r="I65" i="30"/>
  <c r="F64" i="30"/>
  <c r="I64" i="30"/>
  <c r="H64" i="30"/>
  <c r="H65" i="30"/>
  <c r="F83" i="30"/>
  <c r="G19" i="30"/>
  <c r="G16" i="30"/>
  <c r="E19" i="30"/>
  <c r="E16" i="30"/>
  <c r="D19" i="30"/>
  <c r="D16" i="30"/>
  <c r="J19" i="30" l="1"/>
  <c r="J16" i="30"/>
  <c r="F19" i="30"/>
  <c r="K19" i="30"/>
  <c r="I19" i="30"/>
  <c r="I16" i="30"/>
  <c r="K16" i="30"/>
  <c r="H16" i="30"/>
  <c r="H19" i="30"/>
  <c r="F16" i="30"/>
  <c r="B206" i="30"/>
  <c r="B199" i="30"/>
  <c r="B192" i="30"/>
  <c r="B185" i="30"/>
  <c r="B178" i="30"/>
  <c r="B171" i="30"/>
  <c r="B164" i="30"/>
  <c r="B158" i="30"/>
  <c r="J195" i="30"/>
  <c r="J193" i="30"/>
  <c r="J174" i="30"/>
  <c r="J173" i="30"/>
  <c r="B151" i="30"/>
  <c r="B137" i="30"/>
  <c r="B131" i="30"/>
  <c r="B125" i="30"/>
  <c r="B119" i="30"/>
  <c r="B113" i="30"/>
  <c r="B107" i="30"/>
  <c r="B101" i="30"/>
  <c r="B95" i="30"/>
  <c r="B83" i="30"/>
  <c r="B77" i="30"/>
  <c r="B64" i="30"/>
  <c r="B58" i="30"/>
  <c r="B52" i="30"/>
  <c r="B46" i="30"/>
  <c r="B40" i="30"/>
  <c r="B34" i="30"/>
  <c r="B28" i="30"/>
  <c r="B22" i="30"/>
  <c r="B16" i="30"/>
  <c r="B10" i="30"/>
  <c r="J96" i="30"/>
  <c r="K65" i="30" l="1"/>
  <c r="K173" i="30"/>
  <c r="K174" i="30"/>
  <c r="G196" i="30"/>
  <c r="K193" i="30"/>
  <c r="K195" i="30"/>
  <c r="K151" i="30"/>
  <c r="K160" i="30"/>
  <c r="J192" i="30"/>
  <c r="J151" i="30"/>
  <c r="K192" i="30"/>
  <c r="K158" i="30"/>
  <c r="K96" i="30"/>
  <c r="K98" i="30"/>
  <c r="K64" i="30"/>
  <c r="K95" i="30"/>
  <c r="J95" i="30"/>
  <c r="G83" i="30" l="1"/>
  <c r="J83" i="30" s="1"/>
  <c r="I83" i="30" l="1"/>
  <c r="H83" i="30"/>
  <c r="K83" i="30"/>
  <c r="Q2767" i="26"/>
  <c r="G55" i="30" l="1"/>
  <c r="G52" i="30"/>
  <c r="D180" i="30"/>
  <c r="D178" i="30"/>
  <c r="Q2243" i="26"/>
  <c r="Q2233" i="26"/>
  <c r="Q2087" i="26"/>
  <c r="Q2086" i="26"/>
  <c r="Q2085" i="26"/>
  <c r="K14" i="26" l="1"/>
  <c r="Q2625" i="26"/>
  <c r="Q2637" i="26"/>
  <c r="G178" i="30"/>
  <c r="J178" i="30" s="1"/>
  <c r="G179" i="30"/>
  <c r="G180" i="30"/>
  <c r="J180" i="30" s="1"/>
  <c r="G181" i="30"/>
  <c r="Q2695" i="26"/>
  <c r="G210" i="30"/>
  <c r="G207" i="30"/>
  <c r="G209" i="30"/>
  <c r="G208" i="30"/>
  <c r="Q2768" i="26"/>
  <c r="Q2039" i="26"/>
  <c r="Q2040" i="26"/>
  <c r="Q2041" i="26"/>
  <c r="Q2042" i="26"/>
  <c r="Q2088" i="26"/>
  <c r="Q2094" i="26"/>
  <c r="Q2095" i="26"/>
  <c r="Q2096" i="26"/>
  <c r="Q2097" i="26"/>
  <c r="Q2098" i="26"/>
  <c r="Q2103" i="26"/>
  <c r="Q2128" i="26"/>
  <c r="Q2133" i="26"/>
  <c r="Q2129" i="26"/>
  <c r="Q2131" i="26"/>
  <c r="Q2145" i="26"/>
  <c r="Q2549" i="26"/>
  <c r="Q2551" i="26"/>
  <c r="Q2552" i="26"/>
  <c r="Q2554" i="26"/>
  <c r="Q2556" i="26"/>
  <c r="Q2557" i="26"/>
  <c r="Q2570" i="26"/>
  <c r="Q2575" i="26"/>
  <c r="Q2585" i="26"/>
  <c r="Q2594" i="26"/>
  <c r="Q2596" i="26"/>
  <c r="Q2597" i="26"/>
  <c r="Q2600" i="26"/>
  <c r="Q2616" i="26"/>
  <c r="Q2629" i="26"/>
  <c r="Q2631" i="26"/>
  <c r="Q2632" i="26"/>
  <c r="Q2634" i="26"/>
  <c r="Q2639" i="26"/>
  <c r="Q2641" i="26"/>
  <c r="Q2651" i="26"/>
  <c r="Q2655" i="26"/>
  <c r="Q2670" i="26"/>
  <c r="Q2690" i="26"/>
  <c r="Q2694" i="26"/>
  <c r="Q2696" i="26"/>
  <c r="Q2697" i="26"/>
  <c r="Q2705" i="26"/>
  <c r="Q2715" i="26"/>
  <c r="Q2724" i="26"/>
  <c r="Q2726" i="26"/>
  <c r="Q2727" i="26"/>
  <c r="Q2734" i="26"/>
  <c r="Q2736" i="26"/>
  <c r="Q2738" i="26"/>
  <c r="Q2743" i="26"/>
  <c r="Q2748" i="26"/>
  <c r="Q2753" i="26"/>
  <c r="Q2758" i="26"/>
  <c r="Q2763" i="26"/>
  <c r="Q2764" i="26"/>
  <c r="Q2765" i="26"/>
  <c r="Q2774" i="26"/>
  <c r="Q2776" i="26"/>
  <c r="Q2778" i="26"/>
  <c r="Q2783" i="26"/>
  <c r="Q2788" i="26"/>
  <c r="E52" i="30"/>
  <c r="I52" i="30" s="1"/>
  <c r="Q2043" i="26"/>
  <c r="Q2048" i="26"/>
  <c r="Q2054" i="26"/>
  <c r="Q2059" i="26"/>
  <c r="Q2055" i="26"/>
  <c r="Q2060" i="26"/>
  <c r="Q2061" i="26"/>
  <c r="Q2057" i="26"/>
  <c r="Q2062" i="26"/>
  <c r="Q2063" i="26"/>
  <c r="Q2068" i="26"/>
  <c r="Q2073" i="26"/>
  <c r="Q2078" i="26"/>
  <c r="Q2084" i="26"/>
  <c r="Q2130" i="26"/>
  <c r="Q2132" i="26"/>
  <c r="Q2146" i="26"/>
  <c r="Q2144" i="26"/>
  <c r="Q2199" i="26"/>
  <c r="E178" i="30"/>
  <c r="F178" i="30" s="1"/>
  <c r="E179" i="30"/>
  <c r="E180" i="30"/>
  <c r="E181" i="30"/>
  <c r="Q2478" i="26"/>
  <c r="Q2483" i="26"/>
  <c r="Q2488" i="26"/>
  <c r="Q2493" i="26"/>
  <c r="Q2498" i="26"/>
  <c r="Q2504" i="26"/>
  <c r="Q2505" i="26"/>
  <c r="Q2506" i="26"/>
  <c r="Q2507" i="26"/>
  <c r="Q2508" i="26"/>
  <c r="Q2513" i="26"/>
  <c r="Q2550" i="26"/>
  <c r="Q2555" i="26"/>
  <c r="Q2569" i="26"/>
  <c r="Q2571" i="26"/>
  <c r="Q2572" i="26"/>
  <c r="Q2574" i="26"/>
  <c r="Q2576" i="26"/>
  <c r="Q2577" i="26"/>
  <c r="Q2584" i="26"/>
  <c r="Q2586" i="26"/>
  <c r="Q2587" i="26"/>
  <c r="Q2595" i="26"/>
  <c r="Q2599" i="26"/>
  <c r="Q2601" i="26"/>
  <c r="Q2602" i="26"/>
  <c r="Q2624" i="26"/>
  <c r="Q2626" i="26"/>
  <c r="Q2627" i="26"/>
  <c r="Q2630" i="26"/>
  <c r="Q2635" i="26"/>
  <c r="Q2640" i="26"/>
  <c r="Q2642" i="26"/>
  <c r="Q2654" i="26"/>
  <c r="Q2656" i="26"/>
  <c r="Q2657" i="26"/>
  <c r="Q2669" i="26"/>
  <c r="Q2671" i="26"/>
  <c r="Q2672" i="26"/>
  <c r="Q2689" i="26"/>
  <c r="Q2691" i="26"/>
  <c r="Q2692" i="26"/>
  <c r="Q2704" i="26"/>
  <c r="Q2706" i="26"/>
  <c r="Q2707" i="26"/>
  <c r="Q2714" i="26"/>
  <c r="Q2716" i="26"/>
  <c r="Q2717" i="26"/>
  <c r="Q2725" i="26"/>
  <c r="Q2735" i="26"/>
  <c r="Q2737" i="26"/>
  <c r="Q2775" i="26"/>
  <c r="Q2777" i="26"/>
  <c r="E55" i="30"/>
  <c r="I55" i="30" s="1"/>
  <c r="D187" i="30"/>
  <c r="D179" i="30"/>
  <c r="D181" i="30"/>
  <c r="D194" i="30"/>
  <c r="D185" i="30"/>
  <c r="L14" i="26"/>
  <c r="D206" i="30"/>
  <c r="Q2773" i="26"/>
  <c r="L11" i="26"/>
  <c r="J181" i="30" l="1"/>
  <c r="I181" i="30"/>
  <c r="G137" i="30"/>
  <c r="G182" i="30"/>
  <c r="D209" i="30"/>
  <c r="J209" i="30" s="1"/>
  <c r="D207" i="30"/>
  <c r="J207" i="30" s="1"/>
  <c r="J179" i="30"/>
  <c r="J182" i="30" s="1"/>
  <c r="K179" i="30"/>
  <c r="K12" i="26"/>
  <c r="L13" i="26"/>
  <c r="K52" i="30"/>
  <c r="K180" i="30"/>
  <c r="K178" i="30"/>
  <c r="H180" i="30"/>
  <c r="H178" i="30"/>
  <c r="G171" i="30"/>
  <c r="K171" i="30" s="1"/>
  <c r="Q2684" i="26"/>
  <c r="Q2611" i="26"/>
  <c r="Q2650" i="26"/>
  <c r="G188" i="30"/>
  <c r="G186" i="30"/>
  <c r="G185" i="30"/>
  <c r="J185" i="30" s="1"/>
  <c r="Q2685" i="26"/>
  <c r="Q2545" i="26"/>
  <c r="Q2686" i="26"/>
  <c r="G187" i="30"/>
  <c r="J187" i="30" s="1"/>
  <c r="Q2147" i="26"/>
  <c r="Q2141" i="26"/>
  <c r="Q2140" i="26"/>
  <c r="Q2730" i="26"/>
  <c r="K55" i="30"/>
  <c r="Q2723" i="26"/>
  <c r="Q2693" i="26"/>
  <c r="I178" i="30"/>
  <c r="F180" i="30"/>
  <c r="K181" i="30"/>
  <c r="E182" i="30"/>
  <c r="I179" i="30"/>
  <c r="Q2638" i="26"/>
  <c r="Q2713" i="26"/>
  <c r="Q2703" i="26"/>
  <c r="Q2598" i="26"/>
  <c r="Q2583" i="26"/>
  <c r="Q2573" i="26"/>
  <c r="Q2568" i="26"/>
  <c r="Q2148" i="26"/>
  <c r="Q2503" i="26"/>
  <c r="Q2733" i="26"/>
  <c r="Q2038" i="26"/>
  <c r="E206" i="30"/>
  <c r="Q2729" i="26"/>
  <c r="Q2058" i="26"/>
  <c r="E187" i="30"/>
  <c r="Q2719" i="26"/>
  <c r="Q2709" i="26"/>
  <c r="Q2700" i="26"/>
  <c r="Q2687" i="26"/>
  <c r="Q2668" i="26"/>
  <c r="Q2667" i="26"/>
  <c r="Q2664" i="26"/>
  <c r="Q2653" i="26"/>
  <c r="Q2623" i="26"/>
  <c r="Q2620" i="26"/>
  <c r="Q2589" i="26"/>
  <c r="Q2579" i="26"/>
  <c r="Q2544" i="26"/>
  <c r="E188" i="30"/>
  <c r="Q2056" i="26"/>
  <c r="Q2720" i="26"/>
  <c r="Q2710" i="26"/>
  <c r="Q2699" i="26"/>
  <c r="Q2665" i="26"/>
  <c r="Q2646" i="26"/>
  <c r="Q2628" i="26"/>
  <c r="Q2619" i="26"/>
  <c r="Q2593" i="26"/>
  <c r="Q2591" i="26"/>
  <c r="Q2581" i="26"/>
  <c r="Q2553" i="26"/>
  <c r="Q2548" i="26"/>
  <c r="Q2547" i="26"/>
  <c r="E194" i="30"/>
  <c r="K194" i="30" s="1"/>
  <c r="K196" i="30" s="1"/>
  <c r="Q2093" i="26"/>
  <c r="Q2083" i="26"/>
  <c r="E209" i="30"/>
  <c r="I209" i="30" s="1"/>
  <c r="Q2732" i="26"/>
  <c r="E208" i="30"/>
  <c r="K208" i="30" s="1"/>
  <c r="Q2731" i="26"/>
  <c r="Q2722" i="26"/>
  <c r="Q2712" i="26"/>
  <c r="Q2701" i="26"/>
  <c r="Q2688" i="26"/>
  <c r="Q2652" i="26"/>
  <c r="Q2621" i="26"/>
  <c r="Q2592" i="26"/>
  <c r="Q2582" i="26"/>
  <c r="Q2546" i="26"/>
  <c r="E186" i="30"/>
  <c r="E185" i="30"/>
  <c r="F185" i="30" s="1"/>
  <c r="Q2721" i="26"/>
  <c r="Q2711" i="26"/>
  <c r="Q2702" i="26"/>
  <c r="Q2666" i="26"/>
  <c r="Q2633" i="26"/>
  <c r="Q2622" i="26"/>
  <c r="Q2590" i="26"/>
  <c r="Q2580" i="26"/>
  <c r="G138" i="30"/>
  <c r="G139" i="30"/>
  <c r="K139" i="30" s="1"/>
  <c r="H181" i="30"/>
  <c r="H179" i="30"/>
  <c r="H194" i="30"/>
  <c r="J194" i="30"/>
  <c r="J196" i="30" s="1"/>
  <c r="D196" i="30"/>
  <c r="H196" i="30" s="1"/>
  <c r="D182" i="30"/>
  <c r="G206" i="30"/>
  <c r="E207" i="30"/>
  <c r="D188" i="30"/>
  <c r="D186" i="30"/>
  <c r="F181" i="30"/>
  <c r="F179" i="30"/>
  <c r="L12" i="26"/>
  <c r="D49" i="30"/>
  <c r="G48" i="30"/>
  <c r="E48" i="30"/>
  <c r="D48" i="30"/>
  <c r="D47" i="30"/>
  <c r="D46" i="30"/>
  <c r="G17" i="30"/>
  <c r="H187" i="30" l="1"/>
  <c r="H207" i="30"/>
  <c r="K186" i="30"/>
  <c r="Q2139" i="26"/>
  <c r="H182" i="30"/>
  <c r="I208" i="30"/>
  <c r="K187" i="30"/>
  <c r="G189" i="30"/>
  <c r="H185" i="30"/>
  <c r="D208" i="30"/>
  <c r="J208" i="30" s="1"/>
  <c r="Q2682" i="26"/>
  <c r="K182" i="30"/>
  <c r="E196" i="30"/>
  <c r="F196" i="30" s="1"/>
  <c r="Q2541" i="26"/>
  <c r="Q2679" i="26"/>
  <c r="Q2680" i="26"/>
  <c r="Q2539" i="26"/>
  <c r="Q2540" i="26"/>
  <c r="Q2649" i="26"/>
  <c r="G46" i="30"/>
  <c r="H46" i="30" s="1"/>
  <c r="G47" i="30"/>
  <c r="J47" i="30" s="1"/>
  <c r="G49" i="30"/>
  <c r="J49" i="30" s="1"/>
  <c r="H209" i="30"/>
  <c r="F209" i="30"/>
  <c r="F206" i="30"/>
  <c r="F194" i="30"/>
  <c r="E210" i="30"/>
  <c r="I210" i="30" s="1"/>
  <c r="K206" i="30"/>
  <c r="K209" i="30"/>
  <c r="F182" i="30"/>
  <c r="I187" i="30"/>
  <c r="F187" i="30"/>
  <c r="Q951" i="26"/>
  <c r="Q1016" i="26"/>
  <c r="Q821" i="26"/>
  <c r="E201" i="30"/>
  <c r="Q2728" i="26"/>
  <c r="Q2143" i="26"/>
  <c r="G140" i="30"/>
  <c r="K140" i="30" s="1"/>
  <c r="Q2142" i="26"/>
  <c r="Q2588" i="26"/>
  <c r="Q2677" i="26"/>
  <c r="Q2615" i="26"/>
  <c r="Q2578" i="26"/>
  <c r="Q2053" i="26"/>
  <c r="Q2698" i="26"/>
  <c r="Q2718" i="26"/>
  <c r="Q2617" i="26"/>
  <c r="Q2663" i="26"/>
  <c r="Q2678" i="26"/>
  <c r="E42" i="30"/>
  <c r="E46" i="30"/>
  <c r="F46" i="30" s="1"/>
  <c r="E47" i="30"/>
  <c r="E49" i="30"/>
  <c r="K185" i="30"/>
  <c r="I185" i="30"/>
  <c r="E189" i="30"/>
  <c r="Q2542" i="26"/>
  <c r="Q2645" i="26"/>
  <c r="Q2543" i="26"/>
  <c r="Q2683" i="26"/>
  <c r="Q2681" i="26"/>
  <c r="K188" i="30"/>
  <c r="I188" i="30"/>
  <c r="Q2606" i="26"/>
  <c r="Q2618" i="26"/>
  <c r="Q2647" i="26"/>
  <c r="Q2708" i="26"/>
  <c r="I138" i="30"/>
  <c r="K138" i="30"/>
  <c r="D17" i="30"/>
  <c r="J48" i="30"/>
  <c r="D50" i="30"/>
  <c r="J188" i="30"/>
  <c r="F188" i="30"/>
  <c r="H188" i="30"/>
  <c r="F207" i="30"/>
  <c r="K207" i="30"/>
  <c r="H206" i="30"/>
  <c r="I206" i="30"/>
  <c r="J206" i="30"/>
  <c r="J186" i="30"/>
  <c r="F186" i="30"/>
  <c r="H186" i="30"/>
  <c r="D189" i="30"/>
  <c r="I48" i="30"/>
  <c r="H48" i="30"/>
  <c r="F48" i="30"/>
  <c r="K48" i="30"/>
  <c r="D40" i="30"/>
  <c r="K13" i="26" l="1"/>
  <c r="K49" i="30"/>
  <c r="H49" i="30"/>
  <c r="D210" i="30"/>
  <c r="H210" i="30" s="1"/>
  <c r="F208" i="30"/>
  <c r="H208" i="30"/>
  <c r="I189" i="30"/>
  <c r="J46" i="30"/>
  <c r="J50" i="30" s="1"/>
  <c r="H47" i="30"/>
  <c r="G50" i="30"/>
  <c r="H50" i="30" s="1"/>
  <c r="I47" i="30"/>
  <c r="Q2610" i="26"/>
  <c r="Q2614" i="26"/>
  <c r="Q2612" i="26"/>
  <c r="G37" i="30"/>
  <c r="G42" i="30"/>
  <c r="K42" i="30" s="1"/>
  <c r="H31" i="30"/>
  <c r="G40" i="30"/>
  <c r="J40" i="30" s="1"/>
  <c r="J28" i="30"/>
  <c r="G141" i="30"/>
  <c r="I49" i="30"/>
  <c r="F47" i="30"/>
  <c r="E34" i="30"/>
  <c r="K210" i="30"/>
  <c r="E25" i="30"/>
  <c r="F49" i="30"/>
  <c r="E50" i="30"/>
  <c r="E36" i="30"/>
  <c r="I46" i="30"/>
  <c r="K47" i="30"/>
  <c r="K46" i="30"/>
  <c r="Q2674" i="26"/>
  <c r="Q2675" i="26"/>
  <c r="E12" i="30"/>
  <c r="E41" i="30"/>
  <c r="E43" i="30"/>
  <c r="K29" i="30"/>
  <c r="Q2644" i="26"/>
  <c r="Q2648" i="26"/>
  <c r="Q2643" i="26"/>
  <c r="E17" i="30"/>
  <c r="F17" i="30" s="1"/>
  <c r="Q2538" i="26"/>
  <c r="E10" i="30"/>
  <c r="E11" i="30"/>
  <c r="Q2676" i="26"/>
  <c r="I30" i="30"/>
  <c r="E40" i="30"/>
  <c r="Q671" i="26"/>
  <c r="K189" i="30"/>
  <c r="Q2673" i="26"/>
  <c r="H17" i="30"/>
  <c r="J17" i="30"/>
  <c r="D37" i="30"/>
  <c r="J189" i="30"/>
  <c r="J210" i="30"/>
  <c r="D41" i="30"/>
  <c r="D43" i="30"/>
  <c r="F189" i="30"/>
  <c r="H189" i="30"/>
  <c r="G43" i="30"/>
  <c r="G18" i="30"/>
  <c r="G22" i="30"/>
  <c r="F31" i="30"/>
  <c r="J29" i="30"/>
  <c r="G41" i="30"/>
  <c r="G36" i="30"/>
  <c r="D35" i="30"/>
  <c r="D36" i="30"/>
  <c r="D34" i="30"/>
  <c r="K50" i="30" l="1"/>
  <c r="F210" i="30"/>
  <c r="I42" i="30"/>
  <c r="I40" i="30"/>
  <c r="H28" i="30"/>
  <c r="I28" i="30"/>
  <c r="I50" i="30"/>
  <c r="J31" i="30"/>
  <c r="H37" i="30"/>
  <c r="F29" i="30"/>
  <c r="F41" i="30"/>
  <c r="F50" i="30"/>
  <c r="Q2531" i="26"/>
  <c r="Q2607" i="26"/>
  <c r="G35" i="30"/>
  <c r="J35" i="30" s="1"/>
  <c r="G23" i="30"/>
  <c r="G25" i="30"/>
  <c r="H25" i="30" s="1"/>
  <c r="G24" i="30"/>
  <c r="Q2609" i="26"/>
  <c r="Q18" i="26"/>
  <c r="E24" i="30"/>
  <c r="D202" i="30"/>
  <c r="P2532" i="26"/>
  <c r="D201" i="30"/>
  <c r="F201" i="30" s="1"/>
  <c r="P2531" i="26"/>
  <c r="K40" i="30"/>
  <c r="E13" i="30"/>
  <c r="E44" i="30"/>
  <c r="Q17" i="26"/>
  <c r="E18" i="30"/>
  <c r="E20" i="30" s="1"/>
  <c r="E22" i="30"/>
  <c r="I22" i="30" s="1"/>
  <c r="Q2605" i="26"/>
  <c r="E202" i="30"/>
  <c r="E23" i="30"/>
  <c r="F23" i="30" s="1"/>
  <c r="Q16" i="26"/>
  <c r="I17" i="30"/>
  <c r="K17" i="30"/>
  <c r="G201" i="30"/>
  <c r="Q2536" i="26"/>
  <c r="E35" i="30"/>
  <c r="K35" i="30" s="1"/>
  <c r="E200" i="30"/>
  <c r="Q2613" i="26"/>
  <c r="J37" i="30"/>
  <c r="D42" i="30"/>
  <c r="E37" i="30"/>
  <c r="F37" i="30" s="1"/>
  <c r="G44" i="30"/>
  <c r="K36" i="30"/>
  <c r="J36" i="30"/>
  <c r="K30" i="30"/>
  <c r="J30" i="30"/>
  <c r="F25" i="30"/>
  <c r="F34" i="30"/>
  <c r="D32" i="30"/>
  <c r="F43" i="30"/>
  <c r="J43" i="30"/>
  <c r="J41" i="30"/>
  <c r="K31" i="30"/>
  <c r="D38" i="30"/>
  <c r="F36" i="30"/>
  <c r="K34" i="30"/>
  <c r="F30" i="30"/>
  <c r="I31" i="30"/>
  <c r="G34" i="30"/>
  <c r="J34" i="30" s="1"/>
  <c r="G20" i="30"/>
  <c r="J22" i="30"/>
  <c r="I36" i="30"/>
  <c r="H36" i="30"/>
  <c r="H41" i="30"/>
  <c r="I41" i="30"/>
  <c r="H29" i="30"/>
  <c r="I29" i="30"/>
  <c r="K41" i="30"/>
  <c r="G32" i="30"/>
  <c r="H43" i="30"/>
  <c r="I43" i="30"/>
  <c r="K43" i="30"/>
  <c r="F28" i="30"/>
  <c r="E32" i="30"/>
  <c r="K28" i="30"/>
  <c r="H30" i="30"/>
  <c r="Q2604" i="26"/>
  <c r="H35" i="30" l="1"/>
  <c r="K25" i="30"/>
  <c r="I25" i="30"/>
  <c r="J25" i="30"/>
  <c r="I35" i="30"/>
  <c r="G26" i="30"/>
  <c r="I24" i="30"/>
  <c r="J23" i="30"/>
  <c r="G200" i="30"/>
  <c r="I200" i="30" s="1"/>
  <c r="Q2537" i="26"/>
  <c r="F35" i="30"/>
  <c r="H201" i="30"/>
  <c r="J24" i="30"/>
  <c r="H24" i="30"/>
  <c r="F202" i="30"/>
  <c r="Q19" i="26"/>
  <c r="K22" i="30"/>
  <c r="I201" i="30"/>
  <c r="K24" i="30"/>
  <c r="F24" i="30"/>
  <c r="D200" i="30"/>
  <c r="P2530" i="26"/>
  <c r="Q2530" i="26"/>
  <c r="Q2532" i="26"/>
  <c r="K18" i="30"/>
  <c r="K201" i="30"/>
  <c r="I18" i="30"/>
  <c r="J201" i="30"/>
  <c r="I44" i="30"/>
  <c r="Q2535" i="26"/>
  <c r="I23" i="30"/>
  <c r="K23" i="30"/>
  <c r="E26" i="30"/>
  <c r="E199" i="30"/>
  <c r="E203" i="30" s="1"/>
  <c r="Q2608" i="26"/>
  <c r="H23" i="30"/>
  <c r="J42" i="30"/>
  <c r="J44" i="30" s="1"/>
  <c r="F42" i="30"/>
  <c r="H42" i="30"/>
  <c r="E38" i="30"/>
  <c r="F38" i="30" s="1"/>
  <c r="K37" i="30"/>
  <c r="K38" i="30" s="1"/>
  <c r="I37" i="30"/>
  <c r="K44" i="30"/>
  <c r="K32" i="30"/>
  <c r="G202" i="30"/>
  <c r="I32" i="30"/>
  <c r="H32" i="30"/>
  <c r="D26" i="30"/>
  <c r="F22" i="30"/>
  <c r="F32" i="30"/>
  <c r="I20" i="30"/>
  <c r="H22" i="30"/>
  <c r="G38" i="30"/>
  <c r="I34" i="30"/>
  <c r="H34" i="30"/>
  <c r="K20" i="30"/>
  <c r="J32" i="30"/>
  <c r="H200" i="30" l="1"/>
  <c r="I26" i="30"/>
  <c r="K200" i="30"/>
  <c r="F26" i="30"/>
  <c r="J200" i="30"/>
  <c r="F200" i="30"/>
  <c r="K26" i="30"/>
  <c r="G199" i="30"/>
  <c r="I199" i="30" s="1"/>
  <c r="D199" i="30"/>
  <c r="D203" i="30" s="1"/>
  <c r="F203" i="30" s="1"/>
  <c r="P2529" i="26"/>
  <c r="Q2529" i="26"/>
  <c r="P2528" i="26"/>
  <c r="Q2534" i="26"/>
  <c r="Q2603" i="26"/>
  <c r="H202" i="30"/>
  <c r="I202" i="30"/>
  <c r="K202" i="30"/>
  <c r="J202" i="30"/>
  <c r="I38" i="30"/>
  <c r="H38" i="30"/>
  <c r="D44" i="30"/>
  <c r="H40" i="30"/>
  <c r="F40" i="30"/>
  <c r="H26" i="30"/>
  <c r="K199" i="30" l="1"/>
  <c r="K203" i="30" s="1"/>
  <c r="H199" i="30"/>
  <c r="G203" i="30"/>
  <c r="I203" i="30" s="1"/>
  <c r="J199" i="30"/>
  <c r="J203" i="30" s="1"/>
  <c r="F199" i="30"/>
  <c r="Q2528" i="26"/>
  <c r="Q2533" i="26"/>
  <c r="H44" i="30"/>
  <c r="F44" i="30"/>
  <c r="H203" i="30" l="1"/>
  <c r="G10" i="30" l="1"/>
  <c r="P2032" i="26" l="1"/>
  <c r="P2031" i="26"/>
  <c r="P2030" i="26"/>
  <c r="P2029" i="26"/>
  <c r="G128" i="30"/>
  <c r="G127" i="30"/>
  <c r="G126" i="30"/>
  <c r="G165" i="30"/>
  <c r="P2287" i="26"/>
  <c r="P2286" i="26"/>
  <c r="Q2286" i="26"/>
  <c r="P2285" i="26"/>
  <c r="P2284" i="26"/>
  <c r="G154" i="30"/>
  <c r="E154" i="30"/>
  <c r="D154" i="30"/>
  <c r="E153" i="30"/>
  <c r="D153" i="30"/>
  <c r="E152" i="30"/>
  <c r="D152" i="30"/>
  <c r="G110" i="30"/>
  <c r="G109" i="30"/>
  <c r="G108" i="30"/>
  <c r="G107" i="30"/>
  <c r="Q2283" i="26" l="1"/>
  <c r="K126" i="30"/>
  <c r="I128" i="30"/>
  <c r="E103" i="30"/>
  <c r="D109" i="30"/>
  <c r="H109" i="30" s="1"/>
  <c r="J154" i="30"/>
  <c r="J126" i="30"/>
  <c r="G111" i="30"/>
  <c r="F152" i="30"/>
  <c r="K152" i="30"/>
  <c r="E155" i="30"/>
  <c r="F154" i="30"/>
  <c r="K154" i="30"/>
  <c r="I161" i="30"/>
  <c r="K161" i="30"/>
  <c r="H152" i="30"/>
  <c r="J152" i="30"/>
  <c r="D155" i="30"/>
  <c r="F153" i="30"/>
  <c r="I154" i="30"/>
  <c r="H154" i="30"/>
  <c r="G166" i="30"/>
  <c r="G164" i="30"/>
  <c r="G116" i="30"/>
  <c r="G114" i="30"/>
  <c r="D108" i="30"/>
  <c r="J108" i="30" s="1"/>
  <c r="G115" i="30"/>
  <c r="G103" i="30"/>
  <c r="G104" i="30"/>
  <c r="D167" i="30"/>
  <c r="D113" i="30"/>
  <c r="E102" i="30"/>
  <c r="D166" i="30"/>
  <c r="D110" i="30"/>
  <c r="J110" i="30" s="1"/>
  <c r="D103" i="30"/>
  <c r="D164" i="30"/>
  <c r="D107" i="30"/>
  <c r="P2024" i="26"/>
  <c r="P2028" i="26"/>
  <c r="P2283" i="26"/>
  <c r="P2025" i="26"/>
  <c r="P2026" i="26"/>
  <c r="P2027" i="26"/>
  <c r="D101" i="30"/>
  <c r="F128" i="30" l="1"/>
  <c r="K128" i="30"/>
  <c r="G125" i="30"/>
  <c r="H125" i="30" s="1"/>
  <c r="E116" i="30"/>
  <c r="K116" i="30" s="1"/>
  <c r="E109" i="30"/>
  <c r="F109" i="30" s="1"/>
  <c r="E104" i="30"/>
  <c r="K104" i="30" s="1"/>
  <c r="E107" i="30"/>
  <c r="K107" i="30" s="1"/>
  <c r="E114" i="30"/>
  <c r="I114" i="30" s="1"/>
  <c r="F125" i="30"/>
  <c r="E164" i="30"/>
  <c r="I164" i="30" s="1"/>
  <c r="E108" i="30"/>
  <c r="F108" i="30" s="1"/>
  <c r="E101" i="30"/>
  <c r="F101" i="30" s="1"/>
  <c r="G162" i="30"/>
  <c r="E110" i="30"/>
  <c r="K110" i="30" s="1"/>
  <c r="E165" i="30"/>
  <c r="J103" i="30"/>
  <c r="J109" i="30"/>
  <c r="H126" i="30"/>
  <c r="F126" i="30"/>
  <c r="P2023" i="26"/>
  <c r="J166" i="30"/>
  <c r="G102" i="30"/>
  <c r="K102" i="30" s="1"/>
  <c r="J164" i="30"/>
  <c r="D104" i="30"/>
  <c r="J104" i="30" s="1"/>
  <c r="D102" i="30"/>
  <c r="D115" i="30"/>
  <c r="J115" i="30" s="1"/>
  <c r="I103" i="30"/>
  <c r="H103" i="30"/>
  <c r="H164" i="30"/>
  <c r="H161" i="30"/>
  <c r="J161" i="30"/>
  <c r="H160" i="30"/>
  <c r="F160" i="30"/>
  <c r="J160" i="30"/>
  <c r="E162" i="30"/>
  <c r="F161" i="30"/>
  <c r="F155" i="30"/>
  <c r="K103" i="30"/>
  <c r="H110" i="30"/>
  <c r="H108" i="30"/>
  <c r="E115" i="30"/>
  <c r="I115" i="30" s="1"/>
  <c r="G101" i="30"/>
  <c r="J107" i="30"/>
  <c r="D111" i="30"/>
  <c r="H111" i="30" s="1"/>
  <c r="D165" i="30"/>
  <c r="D168" i="30" s="1"/>
  <c r="D114" i="30"/>
  <c r="J114" i="30" s="1"/>
  <c r="G153" i="30"/>
  <c r="H166" i="30"/>
  <c r="F158" i="30"/>
  <c r="H158" i="30"/>
  <c r="J158" i="30"/>
  <c r="F103" i="30"/>
  <c r="H107" i="30"/>
  <c r="D116" i="30"/>
  <c r="J116" i="30" s="1"/>
  <c r="I108" i="30" l="1"/>
  <c r="K109" i="30"/>
  <c r="D129" i="30"/>
  <c r="J128" i="30"/>
  <c r="H128" i="30"/>
  <c r="J127" i="30"/>
  <c r="H127" i="30"/>
  <c r="K101" i="30"/>
  <c r="K105" i="30" s="1"/>
  <c r="I159" i="30"/>
  <c r="E105" i="30"/>
  <c r="K164" i="30"/>
  <c r="I109" i="30"/>
  <c r="K159" i="30"/>
  <c r="K108" i="30"/>
  <c r="K111" i="30" s="1"/>
  <c r="F164" i="30"/>
  <c r="I116" i="30"/>
  <c r="G129" i="30"/>
  <c r="I107" i="30"/>
  <c r="K125" i="30"/>
  <c r="K114" i="30"/>
  <c r="F107" i="30"/>
  <c r="F110" i="30"/>
  <c r="E111" i="30"/>
  <c r="I111" i="30" s="1"/>
  <c r="I110" i="30"/>
  <c r="I104" i="30"/>
  <c r="J125" i="30"/>
  <c r="I165" i="30"/>
  <c r="K165" i="30"/>
  <c r="F127" i="30"/>
  <c r="K127" i="30"/>
  <c r="I127" i="30"/>
  <c r="E129" i="30"/>
  <c r="E113" i="30"/>
  <c r="F113" i="30" s="1"/>
  <c r="J111" i="30"/>
  <c r="H115" i="30"/>
  <c r="F104" i="30"/>
  <c r="J102" i="30"/>
  <c r="H104" i="30"/>
  <c r="D162" i="30"/>
  <c r="F162" i="30" s="1"/>
  <c r="F159" i="30"/>
  <c r="F102" i="30"/>
  <c r="H159" i="30"/>
  <c r="G113" i="30"/>
  <c r="F114" i="30"/>
  <c r="K115" i="30"/>
  <c r="F115" i="30"/>
  <c r="H116" i="30"/>
  <c r="F116" i="30"/>
  <c r="D105" i="30"/>
  <c r="I153" i="30"/>
  <c r="H153" i="30"/>
  <c r="G155" i="30"/>
  <c r="J153" i="30"/>
  <c r="J155" i="30" s="1"/>
  <c r="K153" i="30"/>
  <c r="K155" i="30" s="1"/>
  <c r="J165" i="30"/>
  <c r="F165" i="30"/>
  <c r="H165" i="30"/>
  <c r="H101" i="30"/>
  <c r="I101" i="30"/>
  <c r="G105" i="30"/>
  <c r="I162" i="30"/>
  <c r="K162" i="30"/>
  <c r="H114" i="30"/>
  <c r="D117" i="30"/>
  <c r="H102" i="30"/>
  <c r="J101" i="30"/>
  <c r="F129" i="30" l="1"/>
  <c r="K129" i="30"/>
  <c r="F105" i="30"/>
  <c r="H129" i="30"/>
  <c r="J129" i="30"/>
  <c r="F111" i="30"/>
  <c r="I129" i="30"/>
  <c r="E117" i="30"/>
  <c r="F117" i="30" s="1"/>
  <c r="H162" i="30"/>
  <c r="J105" i="30"/>
  <c r="I105" i="30"/>
  <c r="H105" i="30"/>
  <c r="I155" i="30"/>
  <c r="H155" i="30"/>
  <c r="I113" i="30"/>
  <c r="H113" i="30"/>
  <c r="G117" i="30"/>
  <c r="J113" i="30"/>
  <c r="J117" i="30" s="1"/>
  <c r="K113" i="30"/>
  <c r="K117" i="30" s="1"/>
  <c r="H117" i="30" l="1"/>
  <c r="I117" i="30"/>
  <c r="D52" i="30" l="1"/>
  <c r="D55" i="30"/>
  <c r="D172" i="30"/>
  <c r="H171" i="30" l="1"/>
  <c r="H55" i="30"/>
  <c r="F55" i="30"/>
  <c r="J55" i="30"/>
  <c r="J52" i="30"/>
  <c r="H52" i="30"/>
  <c r="F52" i="30"/>
  <c r="G167" i="30"/>
  <c r="G120" i="30"/>
  <c r="G122" i="30"/>
  <c r="G119" i="30"/>
  <c r="F171" i="30" l="1"/>
  <c r="D175" i="30"/>
  <c r="J171" i="30"/>
  <c r="E122" i="30"/>
  <c r="K122" i="30" s="1"/>
  <c r="E172" i="30"/>
  <c r="E175" i="30" s="1"/>
  <c r="E120" i="30"/>
  <c r="I120" i="30" s="1"/>
  <c r="E119" i="30"/>
  <c r="I119" i="30" s="1"/>
  <c r="G121" i="30"/>
  <c r="G123" i="30" s="1"/>
  <c r="D119" i="30"/>
  <c r="H119" i="30" s="1"/>
  <c r="G172" i="30"/>
  <c r="E121" i="30"/>
  <c r="H167" i="30"/>
  <c r="G168" i="30"/>
  <c r="J167" i="30"/>
  <c r="J168" i="30" s="1"/>
  <c r="D122" i="30"/>
  <c r="E167" i="30"/>
  <c r="D120" i="30"/>
  <c r="J120" i="30" s="1"/>
  <c r="D121" i="30"/>
  <c r="E166" i="30"/>
  <c r="I122" i="30" l="1"/>
  <c r="F175" i="30"/>
  <c r="K120" i="30"/>
  <c r="F172" i="30"/>
  <c r="K119" i="30"/>
  <c r="K172" i="30"/>
  <c r="F119" i="30"/>
  <c r="J119" i="30"/>
  <c r="F120" i="30"/>
  <c r="J121" i="30"/>
  <c r="I121" i="30"/>
  <c r="E123" i="30"/>
  <c r="I123" i="30" s="1"/>
  <c r="F166" i="30"/>
  <c r="K166" i="30"/>
  <c r="E168" i="30"/>
  <c r="F168" i="30" s="1"/>
  <c r="I166" i="30"/>
  <c r="D123" i="30"/>
  <c r="H123" i="30" s="1"/>
  <c r="F167" i="30"/>
  <c r="K167" i="30"/>
  <c r="J122" i="30"/>
  <c r="F122" i="30"/>
  <c r="F121" i="30"/>
  <c r="K121" i="30"/>
  <c r="I172" i="30"/>
  <c r="H172" i="30"/>
  <c r="G175" i="30"/>
  <c r="J172" i="30"/>
  <c r="J175" i="30" s="1"/>
  <c r="H121" i="30"/>
  <c r="H168" i="30"/>
  <c r="I167" i="30"/>
  <c r="H120" i="30"/>
  <c r="H122" i="30"/>
  <c r="I168" i="30" l="1"/>
  <c r="K123" i="30"/>
  <c r="F123" i="30"/>
  <c r="J123" i="30"/>
  <c r="K168" i="30"/>
  <c r="K175" i="30"/>
  <c r="I175" i="30"/>
  <c r="H175" i="30"/>
  <c r="P672" i="26"/>
  <c r="P673" i="26"/>
  <c r="P674" i="26"/>
  <c r="P675" i="26"/>
  <c r="P822" i="26"/>
  <c r="P823" i="26"/>
  <c r="P824" i="26"/>
  <c r="P825" i="26"/>
  <c r="P952" i="26"/>
  <c r="P953" i="26"/>
  <c r="P954" i="26"/>
  <c r="P955" i="26"/>
  <c r="P2044" i="26"/>
  <c r="P2045" i="26"/>
  <c r="P2047" i="26"/>
  <c r="P2049" i="26"/>
  <c r="P2050" i="26"/>
  <c r="P2051" i="26"/>
  <c r="P2052" i="26"/>
  <c r="P2064" i="26"/>
  <c r="P2065" i="26"/>
  <c r="P2066" i="26"/>
  <c r="P2067" i="26"/>
  <c r="P2069" i="26"/>
  <c r="P2070" i="26"/>
  <c r="P2071" i="26"/>
  <c r="P2072" i="26"/>
  <c r="P2074" i="26"/>
  <c r="P2075" i="26"/>
  <c r="P2076" i="26"/>
  <c r="P2077" i="26"/>
  <c r="P2079" i="26"/>
  <c r="P2080" i="26"/>
  <c r="P2081" i="26"/>
  <c r="P2082" i="26"/>
  <c r="P2089" i="26"/>
  <c r="P2090" i="26"/>
  <c r="P2091" i="26"/>
  <c r="P2092" i="26"/>
  <c r="P2099" i="26"/>
  <c r="P2100" i="26"/>
  <c r="P2101" i="26"/>
  <c r="P2102" i="26"/>
  <c r="P2104" i="26"/>
  <c r="P2105" i="26"/>
  <c r="P2106" i="26"/>
  <c r="P2107" i="26"/>
  <c r="P2134" i="26"/>
  <c r="P2135" i="26"/>
  <c r="P2136" i="26"/>
  <c r="P2137" i="26"/>
  <c r="P2144" i="26"/>
  <c r="P2145" i="26"/>
  <c r="P2147" i="26"/>
  <c r="P2150" i="26"/>
  <c r="P2151" i="26"/>
  <c r="P2152" i="26"/>
  <c r="P2154" i="26"/>
  <c r="P2155" i="26"/>
  <c r="P2156" i="26"/>
  <c r="P2157" i="26"/>
  <c r="P2159" i="26"/>
  <c r="P2160" i="26"/>
  <c r="P2161" i="26"/>
  <c r="P2162" i="26"/>
  <c r="P2164" i="26"/>
  <c r="P2165" i="26"/>
  <c r="P2166" i="26"/>
  <c r="P2167" i="26"/>
  <c r="P2169" i="26"/>
  <c r="P2170" i="26"/>
  <c r="P2171" i="26"/>
  <c r="P2172" i="26"/>
  <c r="P2174" i="26"/>
  <c r="P2175" i="26"/>
  <c r="P2176" i="26"/>
  <c r="P2177" i="26"/>
  <c r="P2179" i="26"/>
  <c r="P2180" i="26"/>
  <c r="P2181" i="26"/>
  <c r="P2182" i="26"/>
  <c r="P2184" i="26"/>
  <c r="P2185" i="26"/>
  <c r="P2186" i="26"/>
  <c r="P2187" i="26"/>
  <c r="P2189" i="26"/>
  <c r="P2190" i="26"/>
  <c r="P2191" i="26"/>
  <c r="P2192" i="26"/>
  <c r="P2204" i="26"/>
  <c r="P2205" i="26"/>
  <c r="P2206" i="26"/>
  <c r="P2208" i="26"/>
  <c r="P2209" i="26"/>
  <c r="P2210" i="26"/>
  <c r="P2211" i="26"/>
  <c r="P2213" i="26"/>
  <c r="P2214" i="26"/>
  <c r="P2215" i="26"/>
  <c r="P2216" i="26"/>
  <c r="P2217" i="26"/>
  <c r="P2219" i="26"/>
  <c r="P2220" i="26"/>
  <c r="P2221" i="26"/>
  <c r="P2222" i="26"/>
  <c r="P2224" i="26"/>
  <c r="P2225" i="26"/>
  <c r="P2226" i="26"/>
  <c r="P2227" i="26"/>
  <c r="P2229" i="26"/>
  <c r="P2230" i="26"/>
  <c r="P2231" i="26"/>
  <c r="P2232" i="26"/>
  <c r="P2234" i="26"/>
  <c r="P2235" i="26"/>
  <c r="P2236" i="26"/>
  <c r="P2237" i="26"/>
  <c r="P2244" i="26"/>
  <c r="P2245" i="26"/>
  <c r="P2246" i="26"/>
  <c r="P2247" i="26"/>
  <c r="P2248" i="26"/>
  <c r="P2249" i="26"/>
  <c r="P2250" i="26"/>
  <c r="P2251" i="26"/>
  <c r="P2252" i="26"/>
  <c r="P2468" i="26"/>
  <c r="P2469" i="26"/>
  <c r="P2470" i="26"/>
  <c r="P2471" i="26"/>
  <c r="P2472" i="26"/>
  <c r="P2473" i="26"/>
  <c r="P2474" i="26"/>
  <c r="P2475" i="26"/>
  <c r="P2476" i="26"/>
  <c r="P2477" i="26"/>
  <c r="P2479" i="26"/>
  <c r="P2480" i="26"/>
  <c r="P2481" i="26"/>
  <c r="P2482" i="26"/>
  <c r="P2484" i="26"/>
  <c r="P2485" i="26"/>
  <c r="P2486" i="26"/>
  <c r="P2487" i="26"/>
  <c r="P2489" i="26"/>
  <c r="P2490" i="26"/>
  <c r="P2491" i="26"/>
  <c r="P2492" i="26"/>
  <c r="P2494" i="26"/>
  <c r="P2495" i="26"/>
  <c r="P2496" i="26"/>
  <c r="P2497" i="26"/>
  <c r="P2499" i="26"/>
  <c r="P2500" i="26"/>
  <c r="P2501" i="26"/>
  <c r="P2502" i="26"/>
  <c r="P2509" i="26"/>
  <c r="P2510" i="26"/>
  <c r="P2511" i="26"/>
  <c r="P2512" i="26"/>
  <c r="P2514" i="26"/>
  <c r="P2515" i="26"/>
  <c r="P2516" i="26"/>
  <c r="P2517" i="26"/>
  <c r="P2549" i="26"/>
  <c r="P2550" i="26"/>
  <c r="P2552" i="26"/>
  <c r="P2554" i="26"/>
  <c r="P2555" i="26"/>
  <c r="P2557" i="26"/>
  <c r="P2569" i="26"/>
  <c r="P2570" i="26"/>
  <c r="P2572" i="26"/>
  <c r="P2574" i="26"/>
  <c r="P2575" i="26"/>
  <c r="P2577" i="26"/>
  <c r="P2584" i="26"/>
  <c r="P2585" i="26"/>
  <c r="P2587" i="26"/>
  <c r="P2594" i="26"/>
  <c r="P2595" i="26"/>
  <c r="P2597" i="26"/>
  <c r="P2599" i="26"/>
  <c r="P2600" i="26"/>
  <c r="P2602" i="26"/>
  <c r="P2617" i="26"/>
  <c r="P2624" i="26"/>
  <c r="P2625" i="26"/>
  <c r="P2627" i="26"/>
  <c r="P2629" i="26"/>
  <c r="P2630" i="26"/>
  <c r="P2632" i="26"/>
  <c r="P2634" i="26"/>
  <c r="P2635" i="26"/>
  <c r="P2637" i="26"/>
  <c r="P2639" i="26"/>
  <c r="P2640" i="26"/>
  <c r="P2641" i="26"/>
  <c r="P2642" i="26"/>
  <c r="P2654" i="26"/>
  <c r="P2655" i="26"/>
  <c r="P2657" i="26"/>
  <c r="P2669" i="26"/>
  <c r="P2670" i="26"/>
  <c r="P2672" i="26"/>
  <c r="P2689" i="26"/>
  <c r="P2690" i="26"/>
  <c r="P2692" i="26"/>
  <c r="P2694" i="26"/>
  <c r="P2695" i="26"/>
  <c r="P2697" i="26"/>
  <c r="P2704" i="26"/>
  <c r="P2705" i="26"/>
  <c r="P2707" i="26"/>
  <c r="P2714" i="26"/>
  <c r="P2715" i="26"/>
  <c r="P2717" i="26"/>
  <c r="P2724" i="26"/>
  <c r="P2725" i="26"/>
  <c r="P2727" i="26"/>
  <c r="P2739" i="26"/>
  <c r="P2740" i="26"/>
  <c r="P2741" i="26"/>
  <c r="P2742" i="26"/>
  <c r="P2744" i="26"/>
  <c r="P2745" i="26"/>
  <c r="P2746" i="26"/>
  <c r="P2747" i="26"/>
  <c r="P2749" i="26"/>
  <c r="P2750" i="26"/>
  <c r="P2751" i="26"/>
  <c r="P2752" i="26"/>
  <c r="P2754" i="26"/>
  <c r="P2755" i="26"/>
  <c r="P2756" i="26"/>
  <c r="P2757" i="26"/>
  <c r="P2759" i="26"/>
  <c r="P2760" i="26"/>
  <c r="P2761" i="26"/>
  <c r="P2762" i="26"/>
  <c r="P2769" i="26"/>
  <c r="P2770" i="26"/>
  <c r="P2772" i="26"/>
  <c r="P2779" i="26"/>
  <c r="P2780" i="26"/>
  <c r="P2782" i="26"/>
  <c r="P2784" i="26"/>
  <c r="P2785" i="26"/>
  <c r="P2786" i="26"/>
  <c r="P2787" i="26"/>
  <c r="P2789" i="26"/>
  <c r="P2790" i="26"/>
  <c r="P2791" i="26"/>
  <c r="P2792" i="26"/>
  <c r="P671" i="26" l="1"/>
  <c r="G13" i="30" l="1"/>
  <c r="I13" i="30" l="1"/>
  <c r="K13" i="30"/>
  <c r="P16" i="26"/>
  <c r="J10" i="30" l="1"/>
  <c r="H10" i="30"/>
  <c r="E14" i="30"/>
  <c r="K10" i="30"/>
  <c r="F10" i="30"/>
  <c r="I10" i="30"/>
  <c r="P2771" i="26"/>
  <c r="P2781" i="26"/>
  <c r="P2783" i="26"/>
  <c r="P2758" i="26"/>
  <c r="P2753" i="26"/>
  <c r="P2748" i="26"/>
  <c r="P2743" i="26"/>
  <c r="P2738" i="26"/>
  <c r="D138" i="30"/>
  <c r="D140" i="30"/>
  <c r="E137" i="30"/>
  <c r="P2149" i="26"/>
  <c r="D137" i="30" l="1"/>
  <c r="J137" i="30" s="1"/>
  <c r="E141" i="30"/>
  <c r="I137" i="30"/>
  <c r="K137" i="30"/>
  <c r="F140" i="30"/>
  <c r="H140" i="30"/>
  <c r="J140" i="30"/>
  <c r="H138" i="30"/>
  <c r="F138" i="30"/>
  <c r="J138" i="30"/>
  <c r="P2778" i="26"/>
  <c r="P2768" i="26"/>
  <c r="P2556" i="26"/>
  <c r="P2601" i="26"/>
  <c r="F13" i="26"/>
  <c r="P2551" i="26"/>
  <c r="P2046" i="26"/>
  <c r="P2043" i="26"/>
  <c r="P2068" i="26"/>
  <c r="P2073" i="26"/>
  <c r="P2078" i="26"/>
  <c r="P2084" i="26"/>
  <c r="P2085" i="26"/>
  <c r="P2087" i="26"/>
  <c r="P2130" i="26"/>
  <c r="P2132" i="26"/>
  <c r="P2203" i="26"/>
  <c r="P2207" i="26"/>
  <c r="P2218" i="26"/>
  <c r="P2223" i="26"/>
  <c r="P2228" i="26"/>
  <c r="P2199" i="26"/>
  <c r="P2201" i="26"/>
  <c r="P2545" i="26"/>
  <c r="P2579" i="26"/>
  <c r="P2582" i="26"/>
  <c r="P2590" i="26"/>
  <c r="P2612" i="26"/>
  <c r="P2649" i="26"/>
  <c r="P2664" i="26"/>
  <c r="P2667" i="26"/>
  <c r="P2699" i="26"/>
  <c r="P2710" i="26"/>
  <c r="P2712" i="26"/>
  <c r="P2719" i="26"/>
  <c r="P2055" i="26"/>
  <c r="P2060" i="26"/>
  <c r="P2056" i="26"/>
  <c r="P2061" i="26"/>
  <c r="P2057" i="26"/>
  <c r="P2062" i="26"/>
  <c r="P2039" i="26"/>
  <c r="P2040" i="26"/>
  <c r="P2041" i="26"/>
  <c r="P2042" i="26"/>
  <c r="P2048" i="26"/>
  <c r="P2083" i="26"/>
  <c r="P2086" i="26"/>
  <c r="P2088" i="26"/>
  <c r="P2094" i="26"/>
  <c r="P2095" i="26"/>
  <c r="P2096" i="26"/>
  <c r="P2097" i="26"/>
  <c r="P2098" i="26"/>
  <c r="P2103" i="26"/>
  <c r="P2128" i="26"/>
  <c r="P2129" i="26"/>
  <c r="P2131" i="26"/>
  <c r="P2133" i="26"/>
  <c r="P2202" i="26"/>
  <c r="P2200" i="26"/>
  <c r="P2142" i="26"/>
  <c r="P2544" i="26"/>
  <c r="P2547" i="26"/>
  <c r="P2580" i="26"/>
  <c r="P2589" i="26"/>
  <c r="P2592" i="26"/>
  <c r="P2596" i="26"/>
  <c r="P2616" i="26"/>
  <c r="P2622" i="26"/>
  <c r="P2638" i="26"/>
  <c r="P2651" i="26"/>
  <c r="P2656" i="26"/>
  <c r="P2665" i="26"/>
  <c r="P2684" i="26"/>
  <c r="P2687" i="26"/>
  <c r="P2691" i="26"/>
  <c r="P2696" i="26"/>
  <c r="P2700" i="26"/>
  <c r="P2702" i="26"/>
  <c r="P2709" i="26"/>
  <c r="P2716" i="26"/>
  <c r="P2720" i="26"/>
  <c r="P2722" i="26"/>
  <c r="P2726" i="26"/>
  <c r="P2054" i="26"/>
  <c r="P2059" i="26"/>
  <c r="P2063" i="26"/>
  <c r="P2139" i="26"/>
  <c r="P2140" i="26"/>
  <c r="P2571" i="26"/>
  <c r="P2586" i="26"/>
  <c r="P2619" i="26"/>
  <c r="P2620" i="26"/>
  <c r="P2626" i="26"/>
  <c r="P2631" i="26"/>
  <c r="P2636" i="26"/>
  <c r="P2671" i="26"/>
  <c r="P2685" i="26"/>
  <c r="P2706" i="26"/>
  <c r="E12" i="26"/>
  <c r="R12" i="26" s="1"/>
  <c r="E11" i="26"/>
  <c r="R11" i="26" s="1"/>
  <c r="F11" i="26"/>
  <c r="E14" i="26"/>
  <c r="R14" i="26" s="1"/>
  <c r="H13" i="26"/>
  <c r="P2093" i="26"/>
  <c r="F12" i="26"/>
  <c r="H12" i="26"/>
  <c r="F14" i="26"/>
  <c r="H14" i="26"/>
  <c r="D97" i="30"/>
  <c r="G86" i="30"/>
  <c r="G84" i="30"/>
  <c r="G78" i="30"/>
  <c r="E80" i="30"/>
  <c r="D80" i="30"/>
  <c r="E77" i="30"/>
  <c r="D77" i="30"/>
  <c r="G67" i="30"/>
  <c r="D61" i="30"/>
  <c r="G60" i="30"/>
  <c r="G59" i="30"/>
  <c r="D59" i="30"/>
  <c r="G54" i="30"/>
  <c r="G14" i="26" l="1"/>
  <c r="G11" i="26"/>
  <c r="I14" i="26"/>
  <c r="F4" i="26"/>
  <c r="E3" i="26"/>
  <c r="D4" i="26"/>
  <c r="E4" i="26"/>
  <c r="D3" i="26"/>
  <c r="F137" i="30"/>
  <c r="D91" i="30"/>
  <c r="G132" i="30"/>
  <c r="G134" i="30"/>
  <c r="G133" i="30"/>
  <c r="D134" i="30"/>
  <c r="D132" i="30"/>
  <c r="D131" i="30"/>
  <c r="G77" i="30"/>
  <c r="J77" i="30" s="1"/>
  <c r="F89" i="30"/>
  <c r="I90" i="30"/>
  <c r="F92" i="30"/>
  <c r="E59" i="30"/>
  <c r="I59" i="30" s="1"/>
  <c r="G80" i="30"/>
  <c r="I80" i="30" s="1"/>
  <c r="G97" i="30"/>
  <c r="J97" i="30" s="1"/>
  <c r="E134" i="30"/>
  <c r="Q2037" i="26"/>
  <c r="E132" i="30"/>
  <c r="Q2035" i="26"/>
  <c r="E131" i="30"/>
  <c r="E133" i="30"/>
  <c r="Q2036" i="26"/>
  <c r="J59" i="30"/>
  <c r="H137" i="30"/>
  <c r="J89" i="30"/>
  <c r="D58" i="30"/>
  <c r="G58" i="30"/>
  <c r="E61" i="30"/>
  <c r="F61" i="30" s="1"/>
  <c r="E58" i="30"/>
  <c r="G61" i="30"/>
  <c r="J61" i="30" s="1"/>
  <c r="D99" i="30"/>
  <c r="K141" i="30"/>
  <c r="H59" i="30"/>
  <c r="G53" i="30"/>
  <c r="F77" i="30"/>
  <c r="F80" i="30"/>
  <c r="H89" i="30"/>
  <c r="G93" i="30"/>
  <c r="H90" i="30"/>
  <c r="J90" i="30"/>
  <c r="H92" i="30"/>
  <c r="J92" i="30"/>
  <c r="D53" i="30"/>
  <c r="P2686" i="26"/>
  <c r="P2621" i="26"/>
  <c r="P2723" i="26"/>
  <c r="P2679" i="26"/>
  <c r="P2540" i="26"/>
  <c r="P2539" i="26"/>
  <c r="P2680" i="26"/>
  <c r="P2576" i="26"/>
  <c r="P2644" i="26"/>
  <c r="E13" i="26"/>
  <c r="R13" i="26" s="1"/>
  <c r="P2542" i="26"/>
  <c r="P2546" i="26"/>
  <c r="P2578" i="26"/>
  <c r="D78" i="30"/>
  <c r="D86" i="30"/>
  <c r="P2701" i="26"/>
  <c r="P2653" i="26"/>
  <c r="P2623" i="26"/>
  <c r="P2593" i="26"/>
  <c r="P2553" i="26"/>
  <c r="P2548" i="26"/>
  <c r="P2693" i="26"/>
  <c r="P2568" i="26"/>
  <c r="P2573" i="26"/>
  <c r="P2646" i="26"/>
  <c r="P2034" i="26"/>
  <c r="P2035" i="26"/>
  <c r="P2711" i="26"/>
  <c r="P2058" i="26"/>
  <c r="P2682" i="26"/>
  <c r="P2650" i="26"/>
  <c r="P2037" i="26"/>
  <c r="P2703" i="26"/>
  <c r="P2688" i="26"/>
  <c r="P2652" i="26"/>
  <c r="P2633" i="26"/>
  <c r="P2611" i="26"/>
  <c r="P2591" i="26"/>
  <c r="P2713" i="26"/>
  <c r="P2628" i="26"/>
  <c r="P2598" i="26"/>
  <c r="P2583" i="26"/>
  <c r="P2581" i="26"/>
  <c r="P2721" i="26"/>
  <c r="P2668" i="26"/>
  <c r="P2038" i="26"/>
  <c r="P2666" i="26"/>
  <c r="P2677" i="26"/>
  <c r="D66" i="30"/>
  <c r="H11" i="26"/>
  <c r="D85" i="30"/>
  <c r="G81" i="30"/>
  <c r="D84" i="30"/>
  <c r="D54" i="30"/>
  <c r="G66" i="30"/>
  <c r="D60" i="30"/>
  <c r="I11" i="26" l="1"/>
  <c r="J11" i="26"/>
  <c r="I13" i="26"/>
  <c r="H3" i="26"/>
  <c r="K133" i="30"/>
  <c r="H132" i="30"/>
  <c r="J134" i="30"/>
  <c r="K92" i="30"/>
  <c r="F3" i="26"/>
  <c r="K132" i="30"/>
  <c r="I12" i="26"/>
  <c r="H4" i="26"/>
  <c r="K58" i="30"/>
  <c r="K89" i="30"/>
  <c r="I92" i="30"/>
  <c r="H134" i="30"/>
  <c r="F131" i="30"/>
  <c r="K134" i="30"/>
  <c r="K80" i="30"/>
  <c r="H80" i="30"/>
  <c r="Q2034" i="26"/>
  <c r="I89" i="30"/>
  <c r="K90" i="30"/>
  <c r="J132" i="30"/>
  <c r="D133" i="30"/>
  <c r="J133" i="30" s="1"/>
  <c r="P2033" i="26"/>
  <c r="I133" i="30"/>
  <c r="J80" i="30"/>
  <c r="I77" i="30"/>
  <c r="K77" i="30"/>
  <c r="K59" i="30"/>
  <c r="H61" i="30"/>
  <c r="F59" i="30"/>
  <c r="F134" i="30"/>
  <c r="H77" i="30"/>
  <c r="F90" i="30"/>
  <c r="E135" i="30"/>
  <c r="F132" i="30"/>
  <c r="H97" i="30"/>
  <c r="I132" i="30"/>
  <c r="I134" i="30"/>
  <c r="F71" i="30"/>
  <c r="E93" i="30"/>
  <c r="K93" i="30" s="1"/>
  <c r="F72" i="30"/>
  <c r="G99" i="30"/>
  <c r="J99" i="30" s="1"/>
  <c r="F73" i="30"/>
  <c r="D67" i="30"/>
  <c r="H67" i="30" s="1"/>
  <c r="G62" i="30"/>
  <c r="K61" i="30"/>
  <c r="H58" i="30"/>
  <c r="J53" i="30"/>
  <c r="I58" i="30"/>
  <c r="F58" i="30"/>
  <c r="I61" i="30"/>
  <c r="J58" i="30"/>
  <c r="E54" i="30"/>
  <c r="K54" i="30" s="1"/>
  <c r="H60" i="30"/>
  <c r="J60" i="30"/>
  <c r="H54" i="30"/>
  <c r="J54" i="30"/>
  <c r="H86" i="30"/>
  <c r="J86" i="30"/>
  <c r="H78" i="30"/>
  <c r="J78" i="30"/>
  <c r="D87" i="30"/>
  <c r="J84" i="30"/>
  <c r="J66" i="30"/>
  <c r="G131" i="30"/>
  <c r="E97" i="30"/>
  <c r="G85" i="30"/>
  <c r="J85" i="30" s="1"/>
  <c r="H66" i="30"/>
  <c r="G68" i="30"/>
  <c r="H91" i="30"/>
  <c r="J91" i="30"/>
  <c r="G79" i="30"/>
  <c r="E60" i="30"/>
  <c r="D75" i="30"/>
  <c r="D93" i="30"/>
  <c r="H84" i="30"/>
  <c r="D62" i="30"/>
  <c r="H53" i="30"/>
  <c r="G56" i="30"/>
  <c r="F74" i="30"/>
  <c r="F91" i="30"/>
  <c r="D56" i="30"/>
  <c r="P2606" i="26"/>
  <c r="P2648" i="26"/>
  <c r="P2681" i="26"/>
  <c r="P2614" i="26"/>
  <c r="P2674" i="26"/>
  <c r="P2708" i="26"/>
  <c r="P2698" i="26"/>
  <c r="P2663" i="26"/>
  <c r="P2036" i="26"/>
  <c r="D79" i="30"/>
  <c r="P2543" i="26"/>
  <c r="P2647" i="26"/>
  <c r="P2683" i="26"/>
  <c r="P2618" i="26"/>
  <c r="P2718" i="26"/>
  <c r="P2588" i="26"/>
  <c r="P2645" i="26"/>
  <c r="P2675" i="26"/>
  <c r="P2541" i="26"/>
  <c r="P2053" i="26"/>
  <c r="F133" i="30" l="1"/>
  <c r="H56" i="30"/>
  <c r="F93" i="30"/>
  <c r="D135" i="30"/>
  <c r="F135" i="30" s="1"/>
  <c r="H133" i="30"/>
  <c r="D68" i="30"/>
  <c r="H68" i="30" s="1"/>
  <c r="H99" i="30"/>
  <c r="E78" i="30"/>
  <c r="K78" i="30" s="1"/>
  <c r="E75" i="30"/>
  <c r="F75" i="30" s="1"/>
  <c r="I93" i="30"/>
  <c r="K91" i="30"/>
  <c r="I91" i="30"/>
  <c r="Q2033" i="26"/>
  <c r="E84" i="30"/>
  <c r="F84" i="30" s="1"/>
  <c r="E86" i="30"/>
  <c r="F86" i="30" s="1"/>
  <c r="J67" i="30"/>
  <c r="E53" i="30"/>
  <c r="K53" i="30" s="1"/>
  <c r="F54" i="30"/>
  <c r="J56" i="30"/>
  <c r="E67" i="30"/>
  <c r="F67" i="30" s="1"/>
  <c r="D81" i="30"/>
  <c r="H81" i="30" s="1"/>
  <c r="J79" i="30"/>
  <c r="F97" i="30"/>
  <c r="K97" i="30"/>
  <c r="E99" i="30"/>
  <c r="I97" i="30"/>
  <c r="H131" i="30"/>
  <c r="I131" i="30"/>
  <c r="G135" i="30"/>
  <c r="K131" i="30"/>
  <c r="J131" i="30"/>
  <c r="H62" i="30"/>
  <c r="F60" i="30"/>
  <c r="K60" i="30"/>
  <c r="K62" i="30" s="1"/>
  <c r="E62" i="30"/>
  <c r="I60" i="30"/>
  <c r="H79" i="30"/>
  <c r="E85" i="30"/>
  <c r="I85" i="30" s="1"/>
  <c r="E66" i="30"/>
  <c r="J74" i="30"/>
  <c r="H93" i="30"/>
  <c r="J93" i="30"/>
  <c r="H85" i="30"/>
  <c r="G87" i="30"/>
  <c r="J87" i="30"/>
  <c r="J62" i="30"/>
  <c r="P2613" i="26"/>
  <c r="P2609" i="26"/>
  <c r="P2643" i="26"/>
  <c r="P2678" i="26"/>
  <c r="P2607" i="26"/>
  <c r="P2538" i="26"/>
  <c r="P2676" i="26"/>
  <c r="P2615" i="26"/>
  <c r="J135" i="30" l="1"/>
  <c r="K84" i="30"/>
  <c r="F78" i="30"/>
  <c r="K86" i="30"/>
  <c r="E79" i="30"/>
  <c r="K79" i="30" s="1"/>
  <c r="J73" i="30"/>
  <c r="K67" i="30"/>
  <c r="E56" i="30"/>
  <c r="I56" i="30" s="1"/>
  <c r="F53" i="30"/>
  <c r="E87" i="30"/>
  <c r="K87" i="30" s="1"/>
  <c r="I67" i="30"/>
  <c r="I135" i="30"/>
  <c r="H135" i="30"/>
  <c r="K135" i="30"/>
  <c r="F99" i="30"/>
  <c r="K99" i="30"/>
  <c r="I99" i="30"/>
  <c r="J68" i="30"/>
  <c r="H87" i="30"/>
  <c r="I74" i="30"/>
  <c r="H74" i="30"/>
  <c r="K74" i="30"/>
  <c r="F66" i="30"/>
  <c r="E68" i="30"/>
  <c r="K66" i="30"/>
  <c r="I66" i="30"/>
  <c r="K85" i="30"/>
  <c r="F85" i="30"/>
  <c r="F62" i="30"/>
  <c r="I62" i="30"/>
  <c r="J81" i="30"/>
  <c r="P2608" i="26"/>
  <c r="P2604" i="26"/>
  <c r="P2536" i="26"/>
  <c r="P2673" i="26"/>
  <c r="P2610" i="26"/>
  <c r="P2537" i="26"/>
  <c r="H73" i="30" l="1"/>
  <c r="F79" i="30"/>
  <c r="K73" i="30"/>
  <c r="I73" i="30"/>
  <c r="E81" i="30"/>
  <c r="J72" i="30"/>
  <c r="F56" i="30"/>
  <c r="K56" i="30"/>
  <c r="I87" i="30"/>
  <c r="F87" i="30"/>
  <c r="F68" i="30"/>
  <c r="K68" i="30"/>
  <c r="I68" i="30"/>
  <c r="P2534" i="26"/>
  <c r="P2605" i="26"/>
  <c r="H72" i="30" l="1"/>
  <c r="K81" i="30"/>
  <c r="F81" i="30"/>
  <c r="K72" i="30"/>
  <c r="J71" i="30"/>
  <c r="J75" i="30" s="1"/>
  <c r="P2533" i="26"/>
  <c r="P2603" i="26"/>
  <c r="P2535" i="26"/>
  <c r="H71" i="30" l="1"/>
  <c r="K71" i="30"/>
  <c r="K75" i="30" s="1"/>
  <c r="G75" i="30"/>
  <c r="I75" i="30" s="1"/>
  <c r="I71" i="30"/>
  <c r="H75" i="30" l="1"/>
  <c r="G11" i="30" l="1"/>
  <c r="F11" i="30"/>
  <c r="P19" i="26"/>
  <c r="J11" i="30" l="1"/>
  <c r="J13" i="30"/>
  <c r="I11" i="30"/>
  <c r="H11" i="30"/>
  <c r="K11" i="30"/>
  <c r="H13" i="30"/>
  <c r="F13" i="30"/>
  <c r="P17" i="26"/>
  <c r="P18" i="26" l="1"/>
  <c r="F12" i="30" l="1"/>
  <c r="D14" i="30"/>
  <c r="F14" i="30" l="1"/>
  <c r="P2146" i="26" l="1"/>
  <c r="P2153" i="26"/>
  <c r="P2158" i="26"/>
  <c r="P2163" i="26"/>
  <c r="P2168" i="26"/>
  <c r="P2173" i="26"/>
  <c r="P2178" i="26"/>
  <c r="P2183" i="26"/>
  <c r="P2188" i="26"/>
  <c r="P2212" i="26"/>
  <c r="P2233" i="26"/>
  <c r="P2243" i="26"/>
  <c r="G5" i="30" l="1"/>
  <c r="G4" i="30"/>
  <c r="E4" i="30"/>
  <c r="G7" i="30"/>
  <c r="E6" i="30"/>
  <c r="E5" i="30"/>
  <c r="E7" i="30"/>
  <c r="D139" i="30"/>
  <c r="D141" i="30" s="1"/>
  <c r="D5" i="30"/>
  <c r="D7" i="30"/>
  <c r="P2141" i="26"/>
  <c r="P951" i="26"/>
  <c r="P2143" i="26"/>
  <c r="P2198" i="26"/>
  <c r="P2148" i="26"/>
  <c r="Q12" i="26" l="1"/>
  <c r="I7" i="30"/>
  <c r="Q14" i="26"/>
  <c r="Q11" i="26"/>
  <c r="J7" i="30"/>
  <c r="H139" i="30"/>
  <c r="J139" i="30"/>
  <c r="F139" i="30"/>
  <c r="K4" i="30"/>
  <c r="I4" i="30"/>
  <c r="K7" i="30"/>
  <c r="J5" i="30"/>
  <c r="I5" i="30"/>
  <c r="K5" i="30"/>
  <c r="E8" i="30"/>
  <c r="D4" i="30"/>
  <c r="J4" i="30" s="1"/>
  <c r="H141" i="30"/>
  <c r="J141" i="30"/>
  <c r="F141" i="30"/>
  <c r="F4" i="30" l="1"/>
  <c r="F5" i="30"/>
  <c r="H5" i="30"/>
  <c r="F7" i="30"/>
  <c r="H7" i="30"/>
  <c r="H4" i="30"/>
  <c r="P2788" i="26" l="1"/>
  <c r="P2774" i="26"/>
  <c r="P2776" i="26"/>
  <c r="P2765" i="26"/>
  <c r="P2777" i="26"/>
  <c r="P2775" i="26"/>
  <c r="P2764" i="26"/>
  <c r="P2737" i="26"/>
  <c r="P2735" i="26"/>
  <c r="P2767" i="26"/>
  <c r="P2734" i="26"/>
  <c r="P2736" i="26"/>
  <c r="P2763" i="26"/>
  <c r="P2730" i="26" l="1"/>
  <c r="P2732" i="26"/>
  <c r="P2733" i="26"/>
  <c r="P2729" i="26"/>
  <c r="P2773" i="26"/>
  <c r="P2731" i="26"/>
  <c r="P2766" i="26"/>
  <c r="P2728" i="26" l="1"/>
  <c r="P1018" i="26" l="1"/>
  <c r="P1017" i="26"/>
  <c r="P1019" i="26"/>
  <c r="P1020" i="26"/>
  <c r="P2478" i="26" l="1"/>
  <c r="P2483" i="26"/>
  <c r="P2488" i="26"/>
  <c r="P2493" i="26"/>
  <c r="P1016" i="26"/>
  <c r="Q2138" i="26" l="1"/>
  <c r="J12" i="26"/>
  <c r="P821" i="26"/>
  <c r="P15" i="26"/>
  <c r="P2138" i="26"/>
  <c r="J14" i="26" l="1"/>
  <c r="P2508" i="26"/>
  <c r="P2498" i="26"/>
  <c r="P2513" i="26"/>
  <c r="Q13" i="26"/>
  <c r="G12" i="30" l="1"/>
  <c r="P11" i="26"/>
  <c r="P12" i="26"/>
  <c r="G12" i="26"/>
  <c r="O2033" i="26"/>
  <c r="O2618" i="26"/>
  <c r="O2621" i="26"/>
  <c r="Q15" i="26" l="1"/>
  <c r="G6" i="30"/>
  <c r="J12" i="30"/>
  <c r="J14" i="30" s="1"/>
  <c r="I12" i="30"/>
  <c r="H12" i="30"/>
  <c r="G14" i="30"/>
  <c r="K12" i="30"/>
  <c r="K14" i="30" s="1"/>
  <c r="I6" i="30" l="1"/>
  <c r="G8" i="30"/>
  <c r="K6" i="30"/>
  <c r="K8" i="30" s="1"/>
  <c r="H14" i="30"/>
  <c r="I14" i="30"/>
  <c r="I8" i="30" l="1"/>
  <c r="O14" i="26"/>
  <c r="R5" i="25"/>
  <c r="T5" i="25"/>
  <c r="W5" i="25"/>
  <c r="Y5" i="25"/>
  <c r="AB5" i="25"/>
  <c r="AD5" i="25"/>
  <c r="AG5" i="25"/>
  <c r="AI5" i="25"/>
  <c r="AL5" i="25"/>
  <c r="AN5" i="25"/>
  <c r="R6" i="25"/>
  <c r="T6" i="25"/>
  <c r="W6" i="25"/>
  <c r="Y6" i="25"/>
  <c r="AB6" i="25"/>
  <c r="AD6" i="25"/>
  <c r="AG6" i="25"/>
  <c r="AI6" i="25"/>
  <c r="AL6" i="25"/>
  <c r="AN6" i="25"/>
  <c r="R7" i="25"/>
  <c r="T7" i="25"/>
  <c r="W7" i="25"/>
  <c r="Y7" i="25"/>
  <c r="AB7" i="25"/>
  <c r="AD7" i="25"/>
  <c r="AG7" i="25"/>
  <c r="AI7" i="25"/>
  <c r="AL7" i="25"/>
  <c r="AN7" i="25"/>
  <c r="R8" i="25"/>
  <c r="T8" i="25"/>
  <c r="W8" i="25"/>
  <c r="Y8" i="25"/>
  <c r="AB8" i="25"/>
  <c r="AD8" i="25"/>
  <c r="AG8" i="25"/>
  <c r="AI8" i="25"/>
  <c r="AL8" i="25"/>
  <c r="AN8" i="25"/>
  <c r="D10" i="25"/>
  <c r="E10" i="25"/>
  <c r="F10" i="25"/>
  <c r="G10" i="25"/>
  <c r="I10" i="25"/>
  <c r="K10" i="25"/>
  <c r="M10" i="25" s="1"/>
  <c r="L10" i="25"/>
  <c r="O10" i="25" s="1"/>
  <c r="N10" i="25"/>
  <c r="R10" i="25"/>
  <c r="T10" i="25"/>
  <c r="W10" i="25"/>
  <c r="Y10" i="25"/>
  <c r="AB10" i="25"/>
  <c r="AD10" i="25"/>
  <c r="AG10" i="25"/>
  <c r="AI10" i="25"/>
  <c r="AL10" i="25"/>
  <c r="AN10" i="25"/>
  <c r="D11" i="25"/>
  <c r="D15" i="25" s="1"/>
  <c r="E11" i="25"/>
  <c r="F11" i="25"/>
  <c r="F15" i="25" s="1"/>
  <c r="G11" i="25"/>
  <c r="G15" i="25" s="1"/>
  <c r="H11" i="25"/>
  <c r="I11" i="25"/>
  <c r="J11" i="25"/>
  <c r="K11" i="25"/>
  <c r="M11" i="25" s="1"/>
  <c r="L11" i="25"/>
  <c r="L15" i="25" s="1"/>
  <c r="O15" i="25" s="1"/>
  <c r="N11" i="25"/>
  <c r="N15" i="25" s="1"/>
  <c r="R11" i="25"/>
  <c r="T11" i="25"/>
  <c r="W11" i="25"/>
  <c r="Y11" i="25"/>
  <c r="AB11" i="25"/>
  <c r="AD11" i="25"/>
  <c r="AG11" i="25"/>
  <c r="AI11" i="25"/>
  <c r="AL11" i="25"/>
  <c r="AN11" i="25"/>
  <c r="D12" i="25"/>
  <c r="E12" i="25"/>
  <c r="F12" i="25"/>
  <c r="G12" i="25"/>
  <c r="H12" i="25"/>
  <c r="I12" i="25"/>
  <c r="J12" i="25"/>
  <c r="K12" i="25"/>
  <c r="L12" i="25"/>
  <c r="O12" i="25" s="1"/>
  <c r="N12" i="25"/>
  <c r="R12" i="25"/>
  <c r="T12" i="25"/>
  <c r="W12" i="25"/>
  <c r="Y12" i="25"/>
  <c r="AB12" i="25"/>
  <c r="AD12" i="25"/>
  <c r="AG12" i="25"/>
  <c r="AI12" i="25"/>
  <c r="AL12" i="25"/>
  <c r="AN12" i="25"/>
  <c r="D13" i="25"/>
  <c r="E13" i="25"/>
  <c r="F13" i="25"/>
  <c r="G13" i="25"/>
  <c r="H13" i="25"/>
  <c r="I13" i="25"/>
  <c r="J13" i="25"/>
  <c r="K13" i="25"/>
  <c r="M13" i="25" s="1"/>
  <c r="L13" i="25"/>
  <c r="N13" i="25"/>
  <c r="R13" i="25"/>
  <c r="T13" i="25"/>
  <c r="W13" i="25"/>
  <c r="Y13" i="25"/>
  <c r="AB13" i="25"/>
  <c r="AD13" i="25"/>
  <c r="AG13" i="25"/>
  <c r="AI13" i="25"/>
  <c r="AL13" i="25"/>
  <c r="AN13" i="25"/>
  <c r="D14" i="25"/>
  <c r="E14" i="25"/>
  <c r="F14" i="25"/>
  <c r="G14" i="25"/>
  <c r="H14" i="25"/>
  <c r="I14" i="25"/>
  <c r="J14" i="25"/>
  <c r="K14" i="25"/>
  <c r="M14" i="25" s="1"/>
  <c r="L14" i="25"/>
  <c r="O14" i="25" s="1"/>
  <c r="N14" i="25"/>
  <c r="R14" i="25"/>
  <c r="T14" i="25"/>
  <c r="W14" i="25"/>
  <c r="Y14" i="25"/>
  <c r="AB14" i="25"/>
  <c r="AD14" i="25"/>
  <c r="AG14" i="25"/>
  <c r="AI14" i="25"/>
  <c r="AL14" i="25"/>
  <c r="AN14" i="25"/>
  <c r="E15" i="25"/>
  <c r="H15" i="25"/>
  <c r="I15" i="25"/>
  <c r="J15" i="25"/>
  <c r="R15" i="25"/>
  <c r="T15" i="25"/>
  <c r="W15" i="25"/>
  <c r="Y15" i="25"/>
  <c r="AB15" i="25"/>
  <c r="AD15" i="25"/>
  <c r="AG15" i="25"/>
  <c r="AI15" i="25"/>
  <c r="AL15" i="25"/>
  <c r="AN15" i="25"/>
  <c r="H16" i="25"/>
  <c r="J16" i="25"/>
  <c r="M16" i="25"/>
  <c r="O16" i="25"/>
  <c r="R16" i="25"/>
  <c r="T16" i="25"/>
  <c r="W16" i="25"/>
  <c r="Y16" i="25"/>
  <c r="AB16" i="25"/>
  <c r="AD16" i="25"/>
  <c r="AG16" i="25"/>
  <c r="AI16" i="25"/>
  <c r="AL16" i="25"/>
  <c r="AN16" i="25"/>
  <c r="D17" i="25"/>
  <c r="D22" i="25" s="1"/>
  <c r="E17" i="25"/>
  <c r="E22" i="25" s="1"/>
  <c r="H17" i="25"/>
  <c r="J17" i="25"/>
  <c r="K17" i="25"/>
  <c r="K22" i="25" s="1"/>
  <c r="M22" i="25" s="1"/>
  <c r="L17" i="25"/>
  <c r="O17" i="25" s="1"/>
  <c r="N17" i="25"/>
  <c r="R17" i="25"/>
  <c r="T17" i="25"/>
  <c r="W17" i="25"/>
  <c r="Y17" i="25"/>
  <c r="AB17" i="25"/>
  <c r="AD17" i="25"/>
  <c r="AG17" i="25"/>
  <c r="AI17" i="25"/>
  <c r="AL17" i="25"/>
  <c r="AN17" i="25"/>
  <c r="D18" i="25"/>
  <c r="E18" i="25"/>
  <c r="F18" i="25"/>
  <c r="G18" i="25"/>
  <c r="J18" i="25" s="1"/>
  <c r="K18" i="25"/>
  <c r="M18" i="25" s="1"/>
  <c r="L18" i="25"/>
  <c r="O18" i="25" s="1"/>
  <c r="N18" i="25"/>
  <c r="R18" i="25"/>
  <c r="T18" i="25"/>
  <c r="W18" i="25"/>
  <c r="Y18" i="25"/>
  <c r="AB18" i="25"/>
  <c r="AD18" i="25"/>
  <c r="AG18" i="25"/>
  <c r="AI18" i="25"/>
  <c r="AL18" i="25"/>
  <c r="AN18" i="25"/>
  <c r="D20" i="25"/>
  <c r="E20" i="25"/>
  <c r="H20" i="25"/>
  <c r="J20" i="25"/>
  <c r="K20" i="25"/>
  <c r="M20" i="25" s="1"/>
  <c r="L20" i="25"/>
  <c r="O20" i="25" s="1"/>
  <c r="N20" i="25"/>
  <c r="R20" i="25"/>
  <c r="T20" i="25"/>
  <c r="W20" i="25"/>
  <c r="Y20" i="25"/>
  <c r="AB20" i="25"/>
  <c r="AD20" i="25"/>
  <c r="AG20" i="25"/>
  <c r="AI20" i="25"/>
  <c r="AL20" i="25"/>
  <c r="AN20" i="25"/>
  <c r="D21" i="25"/>
  <c r="E21" i="25"/>
  <c r="H21" i="25"/>
  <c r="J21" i="25"/>
  <c r="K21" i="25"/>
  <c r="M21" i="25" s="1"/>
  <c r="L21" i="25"/>
  <c r="O21" i="25" s="1"/>
  <c r="N21" i="25"/>
  <c r="R21" i="25"/>
  <c r="T21" i="25"/>
  <c r="W21" i="25"/>
  <c r="Y21" i="25"/>
  <c r="AB21" i="25"/>
  <c r="AD21" i="25"/>
  <c r="AG21" i="25"/>
  <c r="AI21" i="25"/>
  <c r="AL21" i="25"/>
  <c r="AN21" i="25"/>
  <c r="I22" i="25"/>
  <c r="N22" i="25"/>
  <c r="R22" i="25"/>
  <c r="T22" i="25"/>
  <c r="W22" i="25"/>
  <c r="Y22" i="25"/>
  <c r="AB22" i="25"/>
  <c r="AD22" i="25"/>
  <c r="AG22" i="25"/>
  <c r="AI22" i="25"/>
  <c r="AL22" i="25"/>
  <c r="AN22" i="25"/>
  <c r="H23" i="25"/>
  <c r="J23" i="25"/>
  <c r="M23" i="25"/>
  <c r="O23" i="25"/>
  <c r="R23" i="25"/>
  <c r="T23" i="25"/>
  <c r="W23" i="25"/>
  <c r="Y23" i="25"/>
  <c r="AB23" i="25"/>
  <c r="AD23" i="25"/>
  <c r="AG23" i="25"/>
  <c r="AI23" i="25"/>
  <c r="AL23" i="25"/>
  <c r="AN23" i="25"/>
  <c r="D24" i="25"/>
  <c r="E24" i="25"/>
  <c r="H24" i="25"/>
  <c r="J24" i="25"/>
  <c r="K24" i="25"/>
  <c r="M24" i="25" s="1"/>
  <c r="L24" i="25"/>
  <c r="N24" i="25"/>
  <c r="R24" i="25"/>
  <c r="T24" i="25"/>
  <c r="W24" i="25"/>
  <c r="Y24" i="25"/>
  <c r="AB24" i="25"/>
  <c r="AD24" i="25"/>
  <c r="AG24" i="25"/>
  <c r="AI24" i="25"/>
  <c r="AL24" i="25"/>
  <c r="AN24" i="25"/>
  <c r="D25" i="25"/>
  <c r="E25" i="25"/>
  <c r="F25" i="25"/>
  <c r="F28" i="25" s="1"/>
  <c r="J25" i="25"/>
  <c r="K25" i="25"/>
  <c r="L25" i="25"/>
  <c r="O25" i="25" s="1"/>
  <c r="M25" i="25"/>
  <c r="N25" i="25"/>
  <c r="R25" i="25"/>
  <c r="T25" i="25"/>
  <c r="W25" i="25"/>
  <c r="Y25" i="25"/>
  <c r="AB25" i="25"/>
  <c r="AD25" i="25"/>
  <c r="AG25" i="25"/>
  <c r="AI25" i="25"/>
  <c r="AL25" i="25"/>
  <c r="AN25" i="25"/>
  <c r="D26" i="25"/>
  <c r="E26" i="25"/>
  <c r="H26" i="25"/>
  <c r="J26" i="25"/>
  <c r="K26" i="25"/>
  <c r="M26" i="25" s="1"/>
  <c r="L26" i="25"/>
  <c r="O26" i="25" s="1"/>
  <c r="N26" i="25"/>
  <c r="R26" i="25"/>
  <c r="T26" i="25"/>
  <c r="W26" i="25"/>
  <c r="Y26" i="25"/>
  <c r="AB26" i="25"/>
  <c r="AD26" i="25"/>
  <c r="AG26" i="25"/>
  <c r="AI26" i="25"/>
  <c r="AL26" i="25"/>
  <c r="AN26" i="25"/>
  <c r="D27" i="25"/>
  <c r="E27" i="25"/>
  <c r="H27" i="25"/>
  <c r="J27" i="25"/>
  <c r="K27" i="25"/>
  <c r="M27" i="25" s="1"/>
  <c r="L27" i="25"/>
  <c r="N27" i="25"/>
  <c r="O27" i="25"/>
  <c r="R27" i="25"/>
  <c r="T27" i="25"/>
  <c r="W27" i="25"/>
  <c r="Y27" i="25"/>
  <c r="AB27" i="25"/>
  <c r="AD27" i="25"/>
  <c r="AG27" i="25"/>
  <c r="AI27" i="25"/>
  <c r="AL27" i="25"/>
  <c r="AN27" i="25"/>
  <c r="D28" i="25"/>
  <c r="E28" i="25"/>
  <c r="G28" i="25"/>
  <c r="I28" i="25"/>
  <c r="N28" i="25"/>
  <c r="R28" i="25"/>
  <c r="T28" i="25"/>
  <c r="W28" i="25"/>
  <c r="Y28" i="25"/>
  <c r="AB28" i="25"/>
  <c r="AD28" i="25"/>
  <c r="AG28" i="25"/>
  <c r="AI28" i="25"/>
  <c r="AL28" i="25"/>
  <c r="AN28" i="25"/>
  <c r="H29" i="25"/>
  <c r="J29" i="25"/>
  <c r="M29" i="25"/>
  <c r="O29" i="25"/>
  <c r="R29" i="25"/>
  <c r="T29" i="25"/>
  <c r="W29" i="25"/>
  <c r="Y29" i="25"/>
  <c r="AB29" i="25"/>
  <c r="AD29" i="25"/>
  <c r="AG29" i="25"/>
  <c r="AI29" i="25"/>
  <c r="AL29" i="25"/>
  <c r="AN29" i="25"/>
  <c r="D30" i="25"/>
  <c r="D34" i="25" s="1"/>
  <c r="E30" i="25"/>
  <c r="H30" i="25"/>
  <c r="J30" i="25"/>
  <c r="K30" i="25"/>
  <c r="L30" i="25"/>
  <c r="N30" i="25"/>
  <c r="O30" i="25"/>
  <c r="R30" i="25"/>
  <c r="T30" i="25"/>
  <c r="W30" i="25"/>
  <c r="Y30" i="25"/>
  <c r="AB30" i="25"/>
  <c r="AD30" i="25"/>
  <c r="AG30" i="25"/>
  <c r="AI30" i="25"/>
  <c r="AL30" i="25"/>
  <c r="AN30" i="25"/>
  <c r="D31" i="25"/>
  <c r="E31" i="25"/>
  <c r="F31" i="25"/>
  <c r="G31" i="25"/>
  <c r="J31" i="25" s="1"/>
  <c r="K31" i="25"/>
  <c r="M31" i="25" s="1"/>
  <c r="L31" i="25"/>
  <c r="O31" i="25" s="1"/>
  <c r="N31" i="25"/>
  <c r="R31" i="25"/>
  <c r="T31" i="25"/>
  <c r="W31" i="25"/>
  <c r="Y31" i="25"/>
  <c r="AB31" i="25"/>
  <c r="AD31" i="25"/>
  <c r="AG31" i="25"/>
  <c r="AI31" i="25"/>
  <c r="AL31" i="25"/>
  <c r="AN31" i="25"/>
  <c r="D32" i="25"/>
  <c r="E32" i="25"/>
  <c r="F32" i="25"/>
  <c r="G32" i="25"/>
  <c r="J32" i="25" s="1"/>
  <c r="K32" i="25"/>
  <c r="M32" i="25" s="1"/>
  <c r="L32" i="25"/>
  <c r="O32" i="25" s="1"/>
  <c r="N32" i="25"/>
  <c r="R32" i="25"/>
  <c r="T32" i="25"/>
  <c r="W32" i="25"/>
  <c r="Y32" i="25"/>
  <c r="AB32" i="25"/>
  <c r="AD32" i="25"/>
  <c r="AG32" i="25"/>
  <c r="AI32" i="25"/>
  <c r="AL32" i="25"/>
  <c r="AN32" i="25"/>
  <c r="D33" i="25"/>
  <c r="E33" i="25"/>
  <c r="H33" i="25"/>
  <c r="J33" i="25"/>
  <c r="K33" i="25"/>
  <c r="M33" i="25" s="1"/>
  <c r="L33" i="25"/>
  <c r="O33" i="25" s="1"/>
  <c r="N33" i="25"/>
  <c r="R33" i="25"/>
  <c r="T33" i="25"/>
  <c r="W33" i="25"/>
  <c r="Y33" i="25"/>
  <c r="AB33" i="25"/>
  <c r="AD33" i="25"/>
  <c r="AG33" i="25"/>
  <c r="AI33" i="25"/>
  <c r="AL33" i="25"/>
  <c r="AN33" i="25"/>
  <c r="E34" i="25"/>
  <c r="I34" i="25"/>
  <c r="L34" i="25"/>
  <c r="O34" i="25" s="1"/>
  <c r="R34" i="25"/>
  <c r="T34" i="25"/>
  <c r="W34" i="25"/>
  <c r="Y34" i="25"/>
  <c r="AB34" i="25"/>
  <c r="AD34" i="25"/>
  <c r="AG34" i="25"/>
  <c r="AI34" i="25"/>
  <c r="AL34" i="25"/>
  <c r="AN34" i="25"/>
  <c r="H35" i="25"/>
  <c r="J35" i="25"/>
  <c r="M35" i="25"/>
  <c r="O35" i="25"/>
  <c r="R35" i="25"/>
  <c r="T35" i="25"/>
  <c r="W35" i="25"/>
  <c r="Y35" i="25"/>
  <c r="AB35" i="25"/>
  <c r="AD35" i="25"/>
  <c r="AG35" i="25"/>
  <c r="AI35" i="25"/>
  <c r="AL35" i="25"/>
  <c r="AN35" i="25"/>
  <c r="D36" i="25"/>
  <c r="D40" i="25" s="1"/>
  <c r="E36" i="25"/>
  <c r="E40" i="25" s="1"/>
  <c r="F36" i="25"/>
  <c r="F40" i="25" s="1"/>
  <c r="G36" i="25"/>
  <c r="G40" i="25" s="1"/>
  <c r="H36" i="25"/>
  <c r="H40" i="25" s="1"/>
  <c r="I36" i="25"/>
  <c r="I40" i="25" s="1"/>
  <c r="J36" i="25"/>
  <c r="J40" i="25" s="1"/>
  <c r="K36" i="25"/>
  <c r="K40" i="25" s="1"/>
  <c r="M40" i="25" s="1"/>
  <c r="L36" i="25"/>
  <c r="O36" i="25" s="1"/>
  <c r="N36" i="25"/>
  <c r="N40" i="25" s="1"/>
  <c r="R36" i="25"/>
  <c r="T36" i="25"/>
  <c r="W36" i="25"/>
  <c r="Y36" i="25"/>
  <c r="AB36" i="25"/>
  <c r="AD36" i="25"/>
  <c r="AG36" i="25"/>
  <c r="AI36" i="25"/>
  <c r="AL36" i="25"/>
  <c r="AN36" i="25"/>
  <c r="D37" i="25"/>
  <c r="E37" i="25"/>
  <c r="F37" i="25"/>
  <c r="G37" i="25"/>
  <c r="H37" i="25"/>
  <c r="I37" i="25"/>
  <c r="J37" i="25"/>
  <c r="K37" i="25"/>
  <c r="M37" i="25" s="1"/>
  <c r="L37" i="25"/>
  <c r="O37" i="25" s="1"/>
  <c r="N37" i="25"/>
  <c r="R37" i="25"/>
  <c r="T37" i="25"/>
  <c r="W37" i="25"/>
  <c r="Y37" i="25"/>
  <c r="AB37" i="25"/>
  <c r="AD37" i="25"/>
  <c r="AG37" i="25"/>
  <c r="AI37" i="25"/>
  <c r="AL37" i="25"/>
  <c r="AN37" i="25"/>
  <c r="D38" i="25"/>
  <c r="E38" i="25"/>
  <c r="F38" i="25"/>
  <c r="G38" i="25"/>
  <c r="H38" i="25"/>
  <c r="I38" i="25"/>
  <c r="J38" i="25"/>
  <c r="K38" i="25"/>
  <c r="M38" i="25" s="1"/>
  <c r="L38" i="25"/>
  <c r="O38" i="25" s="1"/>
  <c r="N38" i="25"/>
  <c r="R38" i="25"/>
  <c r="T38" i="25"/>
  <c r="W38" i="25"/>
  <c r="Y38" i="25"/>
  <c r="AB38" i="25"/>
  <c r="AD38" i="25"/>
  <c r="AG38" i="25"/>
  <c r="AI38" i="25"/>
  <c r="AL38" i="25"/>
  <c r="AN38" i="25"/>
  <c r="D39" i="25"/>
  <c r="E39" i="25"/>
  <c r="F39" i="25"/>
  <c r="G39" i="25"/>
  <c r="H39" i="25"/>
  <c r="I39" i="25"/>
  <c r="J39" i="25"/>
  <c r="K39" i="25"/>
  <c r="M39" i="25" s="1"/>
  <c r="L39" i="25"/>
  <c r="O39" i="25" s="1"/>
  <c r="N39" i="25"/>
  <c r="R39" i="25"/>
  <c r="T39" i="25"/>
  <c r="W39" i="25"/>
  <c r="Y39" i="25"/>
  <c r="AB39" i="25"/>
  <c r="AD39" i="25"/>
  <c r="AG39" i="25"/>
  <c r="AI39" i="25"/>
  <c r="AL39" i="25"/>
  <c r="AN39" i="25"/>
  <c r="R40" i="25"/>
  <c r="T40" i="25"/>
  <c r="W40" i="25"/>
  <c r="Y40" i="25"/>
  <c r="AB40" i="25"/>
  <c r="AD40" i="25"/>
  <c r="AG40" i="25"/>
  <c r="AI40" i="25"/>
  <c r="AL40" i="25"/>
  <c r="AN40" i="25"/>
  <c r="H41" i="25"/>
  <c r="J41" i="25"/>
  <c r="M41" i="25"/>
  <c r="O41" i="25"/>
  <c r="R41" i="25"/>
  <c r="T41" i="25"/>
  <c r="W41" i="25"/>
  <c r="Y41" i="25"/>
  <c r="AB41" i="25"/>
  <c r="AD41" i="25"/>
  <c r="AG41" i="25"/>
  <c r="AI41" i="25"/>
  <c r="AL41" i="25"/>
  <c r="AN41" i="25"/>
  <c r="D42" i="25"/>
  <c r="D46" i="25" s="1"/>
  <c r="E42" i="25"/>
  <c r="H42" i="25"/>
  <c r="J42" i="25"/>
  <c r="K42" i="25"/>
  <c r="K46" i="25" s="1"/>
  <c r="M46" i="25" s="1"/>
  <c r="L42" i="25"/>
  <c r="O42" i="25" s="1"/>
  <c r="N42" i="25"/>
  <c r="N46" i="25" s="1"/>
  <c r="R42" i="25"/>
  <c r="T42" i="25"/>
  <c r="W42" i="25"/>
  <c r="Y42" i="25"/>
  <c r="AB42" i="25"/>
  <c r="AD42" i="25"/>
  <c r="AG42" i="25"/>
  <c r="AI42" i="25"/>
  <c r="AL42" i="25"/>
  <c r="AN42" i="25"/>
  <c r="D43" i="25"/>
  <c r="E43" i="25"/>
  <c r="H43" i="25"/>
  <c r="J43" i="25"/>
  <c r="K43" i="25"/>
  <c r="M43" i="25" s="1"/>
  <c r="L43" i="25"/>
  <c r="O43" i="25" s="1"/>
  <c r="N43" i="25"/>
  <c r="R43" i="25"/>
  <c r="T43" i="25"/>
  <c r="W43" i="25"/>
  <c r="Y43" i="25"/>
  <c r="AB43" i="25"/>
  <c r="AD43" i="25"/>
  <c r="AG43" i="25"/>
  <c r="AI43" i="25"/>
  <c r="AL43" i="25"/>
  <c r="AN43" i="25"/>
  <c r="D44" i="25"/>
  <c r="E44" i="25"/>
  <c r="H44" i="25"/>
  <c r="J44" i="25"/>
  <c r="K44" i="25"/>
  <c r="M44" i="25" s="1"/>
  <c r="L44" i="25"/>
  <c r="O44" i="25" s="1"/>
  <c r="N44" i="25"/>
  <c r="R44" i="25"/>
  <c r="T44" i="25"/>
  <c r="W44" i="25"/>
  <c r="Y44" i="25"/>
  <c r="AB44" i="25"/>
  <c r="AD44" i="25"/>
  <c r="AG44" i="25"/>
  <c r="AI44" i="25"/>
  <c r="AL44" i="25"/>
  <c r="AN44" i="25"/>
  <c r="D45" i="25"/>
  <c r="E45" i="25"/>
  <c r="H45" i="25"/>
  <c r="J45" i="25"/>
  <c r="K45" i="25"/>
  <c r="M45" i="25" s="1"/>
  <c r="L45" i="25"/>
  <c r="O45" i="25" s="1"/>
  <c r="N45" i="25"/>
  <c r="R45" i="25"/>
  <c r="T45" i="25"/>
  <c r="W45" i="25"/>
  <c r="Y45" i="25"/>
  <c r="AB45" i="25"/>
  <c r="AD45" i="25"/>
  <c r="AG45" i="25"/>
  <c r="AI45" i="25"/>
  <c r="AL45" i="25"/>
  <c r="AN45" i="25"/>
  <c r="E46" i="25"/>
  <c r="F46" i="25"/>
  <c r="G46" i="25"/>
  <c r="I46" i="25"/>
  <c r="L46" i="25"/>
  <c r="O46" i="25" s="1"/>
  <c r="R46" i="25"/>
  <c r="T46" i="25"/>
  <c r="W46" i="25"/>
  <c r="Y46" i="25"/>
  <c r="AB46" i="25"/>
  <c r="AD46" i="25"/>
  <c r="AG46" i="25"/>
  <c r="AI46" i="25"/>
  <c r="AL46" i="25"/>
  <c r="AN46" i="25"/>
  <c r="H47" i="25"/>
  <c r="J47" i="25"/>
  <c r="M47" i="25"/>
  <c r="O47" i="25"/>
  <c r="R47" i="25"/>
  <c r="T47" i="25"/>
  <c r="W47" i="25"/>
  <c r="Y47" i="25"/>
  <c r="AB47" i="25"/>
  <c r="AD47" i="25"/>
  <c r="AG47" i="25"/>
  <c r="AI47" i="25"/>
  <c r="AL47" i="25"/>
  <c r="AN47" i="25"/>
  <c r="D48" i="25"/>
  <c r="D52" i="25" s="1"/>
  <c r="E48" i="25"/>
  <c r="E52" i="25" s="1"/>
  <c r="H48" i="25"/>
  <c r="J48" i="25"/>
  <c r="K48" i="25"/>
  <c r="M48" i="25" s="1"/>
  <c r="L48" i="25"/>
  <c r="O48" i="25" s="1"/>
  <c r="N48" i="25"/>
  <c r="N52" i="25" s="1"/>
  <c r="R48" i="25"/>
  <c r="T48" i="25"/>
  <c r="W48" i="25"/>
  <c r="Y48" i="25"/>
  <c r="AB48" i="25"/>
  <c r="AD48" i="25"/>
  <c r="AG48" i="25"/>
  <c r="AI48" i="25"/>
  <c r="AL48" i="25"/>
  <c r="AN48" i="25"/>
  <c r="D49" i="25"/>
  <c r="E49" i="25"/>
  <c r="H49" i="25"/>
  <c r="J49" i="25"/>
  <c r="K49" i="25"/>
  <c r="M49" i="25" s="1"/>
  <c r="L49" i="25"/>
  <c r="O49" i="25" s="1"/>
  <c r="N49" i="25"/>
  <c r="R49" i="25"/>
  <c r="T49" i="25"/>
  <c r="W49" i="25"/>
  <c r="Y49" i="25"/>
  <c r="AB49" i="25"/>
  <c r="AD49" i="25"/>
  <c r="AG49" i="25"/>
  <c r="AI49" i="25"/>
  <c r="AL49" i="25"/>
  <c r="AN49" i="25"/>
  <c r="D50" i="25"/>
  <c r="E50" i="25"/>
  <c r="H50" i="25"/>
  <c r="J50" i="25"/>
  <c r="K50" i="25"/>
  <c r="M50" i="25" s="1"/>
  <c r="L50" i="25"/>
  <c r="O50" i="25" s="1"/>
  <c r="N50" i="25"/>
  <c r="R50" i="25"/>
  <c r="T50" i="25"/>
  <c r="W50" i="25"/>
  <c r="Y50" i="25"/>
  <c r="AB50" i="25"/>
  <c r="AD50" i="25"/>
  <c r="AG50" i="25"/>
  <c r="AI50" i="25"/>
  <c r="AL50" i="25"/>
  <c r="AN50" i="25"/>
  <c r="D51" i="25"/>
  <c r="E51" i="25"/>
  <c r="H51" i="25"/>
  <c r="J51" i="25"/>
  <c r="K51" i="25"/>
  <c r="M51" i="25" s="1"/>
  <c r="L51" i="25"/>
  <c r="O51" i="25" s="1"/>
  <c r="N51" i="25"/>
  <c r="R51" i="25"/>
  <c r="T51" i="25"/>
  <c r="W51" i="25"/>
  <c r="Y51" i="25"/>
  <c r="AB51" i="25"/>
  <c r="AD51" i="25"/>
  <c r="AG51" i="25"/>
  <c r="AI51" i="25"/>
  <c r="AL51" i="25"/>
  <c r="AN51" i="25"/>
  <c r="F52" i="25"/>
  <c r="G52" i="25"/>
  <c r="I52" i="25"/>
  <c r="R52" i="25"/>
  <c r="T52" i="25"/>
  <c r="W52" i="25"/>
  <c r="Y52" i="25"/>
  <c r="AB52" i="25"/>
  <c r="AD52" i="25"/>
  <c r="AG52" i="25"/>
  <c r="AI52" i="25"/>
  <c r="AL52" i="25"/>
  <c r="AN52" i="25"/>
  <c r="H53" i="25"/>
  <c r="J53" i="25"/>
  <c r="M53" i="25"/>
  <c r="O53" i="25"/>
  <c r="R53" i="25"/>
  <c r="T53" i="25"/>
  <c r="W53" i="25"/>
  <c r="Y53" i="25"/>
  <c r="AB53" i="25"/>
  <c r="AD53" i="25"/>
  <c r="AG53" i="25"/>
  <c r="AI53" i="25"/>
  <c r="AL53" i="25"/>
  <c r="AN53" i="25"/>
  <c r="D54" i="25"/>
  <c r="D58" i="25" s="1"/>
  <c r="E54" i="25"/>
  <c r="E58" i="25" s="1"/>
  <c r="H54" i="25"/>
  <c r="J54" i="25"/>
  <c r="K54" i="25"/>
  <c r="M54" i="25" s="1"/>
  <c r="L54" i="25"/>
  <c r="L58" i="25" s="1"/>
  <c r="O58" i="25" s="1"/>
  <c r="N54" i="25"/>
  <c r="N58" i="25" s="1"/>
  <c r="R54" i="25"/>
  <c r="T54" i="25"/>
  <c r="W54" i="25"/>
  <c r="Y54" i="25"/>
  <c r="AB54" i="25"/>
  <c r="AD54" i="25"/>
  <c r="AG54" i="25"/>
  <c r="AI54" i="25"/>
  <c r="AL54" i="25"/>
  <c r="AN54" i="25"/>
  <c r="D55" i="25"/>
  <c r="E55" i="25"/>
  <c r="H55" i="25"/>
  <c r="J55" i="25"/>
  <c r="K55" i="25"/>
  <c r="M55" i="25" s="1"/>
  <c r="L55" i="25"/>
  <c r="O55" i="25" s="1"/>
  <c r="N55" i="25"/>
  <c r="R55" i="25"/>
  <c r="T55" i="25"/>
  <c r="W55" i="25"/>
  <c r="Y55" i="25"/>
  <c r="AB55" i="25"/>
  <c r="AD55" i="25"/>
  <c r="AG55" i="25"/>
  <c r="AI55" i="25"/>
  <c r="AL55" i="25"/>
  <c r="AN55" i="25"/>
  <c r="D56" i="25"/>
  <c r="E56" i="25"/>
  <c r="H56" i="25"/>
  <c r="J56" i="25"/>
  <c r="K56" i="25"/>
  <c r="M56" i="25" s="1"/>
  <c r="L56" i="25"/>
  <c r="O56" i="25" s="1"/>
  <c r="N56" i="25"/>
  <c r="R56" i="25"/>
  <c r="T56" i="25"/>
  <c r="W56" i="25"/>
  <c r="Y56" i="25"/>
  <c r="AB56" i="25"/>
  <c r="AD56" i="25"/>
  <c r="AG56" i="25"/>
  <c r="AI56" i="25"/>
  <c r="AL56" i="25"/>
  <c r="AN56" i="25"/>
  <c r="D57" i="25"/>
  <c r="E57" i="25"/>
  <c r="H57" i="25"/>
  <c r="J57" i="25"/>
  <c r="K57" i="25"/>
  <c r="M57" i="25" s="1"/>
  <c r="L57" i="25"/>
  <c r="O57" i="25" s="1"/>
  <c r="N57" i="25"/>
  <c r="R57" i="25"/>
  <c r="T57" i="25"/>
  <c r="W57" i="25"/>
  <c r="Y57" i="25"/>
  <c r="AB57" i="25"/>
  <c r="AD57" i="25"/>
  <c r="AG57" i="25"/>
  <c r="AI57" i="25"/>
  <c r="AL57" i="25"/>
  <c r="AN57" i="25"/>
  <c r="F58" i="25"/>
  <c r="G58" i="25"/>
  <c r="I58" i="25"/>
  <c r="R58" i="25"/>
  <c r="T58" i="25"/>
  <c r="W58" i="25"/>
  <c r="Y58" i="25"/>
  <c r="AB58" i="25"/>
  <c r="AD58" i="25"/>
  <c r="AG58" i="25"/>
  <c r="AI58" i="25"/>
  <c r="AL58" i="25"/>
  <c r="AN58" i="25"/>
  <c r="H59" i="25"/>
  <c r="J59" i="25"/>
  <c r="M59" i="25"/>
  <c r="O59" i="25"/>
  <c r="R59" i="25"/>
  <c r="T59" i="25"/>
  <c r="W59" i="25"/>
  <c r="Y59" i="25"/>
  <c r="AB59" i="25"/>
  <c r="AD59" i="25"/>
  <c r="AG59" i="25"/>
  <c r="AI59" i="25"/>
  <c r="AL59" i="25"/>
  <c r="AN59" i="25"/>
  <c r="D60" i="25"/>
  <c r="D64" i="25" s="1"/>
  <c r="E60" i="25"/>
  <c r="E64" i="25" s="1"/>
  <c r="H60" i="25"/>
  <c r="J60" i="25"/>
  <c r="K60" i="25"/>
  <c r="K64" i="25" s="1"/>
  <c r="M64" i="25" s="1"/>
  <c r="L60" i="25"/>
  <c r="L64" i="25" s="1"/>
  <c r="O64" i="25" s="1"/>
  <c r="N60" i="25"/>
  <c r="N64" i="25" s="1"/>
  <c r="R60" i="25"/>
  <c r="T60" i="25"/>
  <c r="W60" i="25"/>
  <c r="Y60" i="25"/>
  <c r="AB60" i="25"/>
  <c r="AD60" i="25"/>
  <c r="AG60" i="25"/>
  <c r="AI60" i="25"/>
  <c r="AL60" i="25"/>
  <c r="AN60" i="25"/>
  <c r="D61" i="25"/>
  <c r="E61" i="25"/>
  <c r="H61" i="25"/>
  <c r="J61" i="25"/>
  <c r="K61" i="25"/>
  <c r="M61" i="25" s="1"/>
  <c r="L61" i="25"/>
  <c r="O61" i="25" s="1"/>
  <c r="N61" i="25"/>
  <c r="R61" i="25"/>
  <c r="T61" i="25"/>
  <c r="W61" i="25"/>
  <c r="Y61" i="25"/>
  <c r="AB61" i="25"/>
  <c r="AD61" i="25"/>
  <c r="AG61" i="25"/>
  <c r="AI61" i="25"/>
  <c r="AL61" i="25"/>
  <c r="AN61" i="25"/>
  <c r="D62" i="25"/>
  <c r="E62" i="25"/>
  <c r="H62" i="25"/>
  <c r="J62" i="25"/>
  <c r="K62" i="25"/>
  <c r="M62" i="25" s="1"/>
  <c r="L62" i="25"/>
  <c r="O62" i="25" s="1"/>
  <c r="N62" i="25"/>
  <c r="R62" i="25"/>
  <c r="T62" i="25"/>
  <c r="W62" i="25"/>
  <c r="Y62" i="25"/>
  <c r="AB62" i="25"/>
  <c r="AD62" i="25"/>
  <c r="AG62" i="25"/>
  <c r="AI62" i="25"/>
  <c r="AL62" i="25"/>
  <c r="AN62" i="25"/>
  <c r="D63" i="25"/>
  <c r="E63" i="25"/>
  <c r="H63" i="25"/>
  <c r="J63" i="25"/>
  <c r="K63" i="25"/>
  <c r="M63" i="25" s="1"/>
  <c r="L63" i="25"/>
  <c r="O63" i="25" s="1"/>
  <c r="N63" i="25"/>
  <c r="R63" i="25"/>
  <c r="T63" i="25"/>
  <c r="W63" i="25"/>
  <c r="Y63" i="25"/>
  <c r="AB63" i="25"/>
  <c r="AD63" i="25"/>
  <c r="AG63" i="25"/>
  <c r="AI63" i="25"/>
  <c r="AL63" i="25"/>
  <c r="AN63" i="25"/>
  <c r="F64" i="25"/>
  <c r="G64" i="25"/>
  <c r="I64" i="25"/>
  <c r="R64" i="25"/>
  <c r="T64" i="25"/>
  <c r="W64" i="25"/>
  <c r="Y64" i="25"/>
  <c r="AB64" i="25"/>
  <c r="AD64" i="25"/>
  <c r="AG64" i="25"/>
  <c r="AI64" i="25"/>
  <c r="AL64" i="25"/>
  <c r="AN64" i="25"/>
  <c r="H65" i="25"/>
  <c r="J65" i="25"/>
  <c r="M65" i="25"/>
  <c r="O65" i="25"/>
  <c r="R65" i="25"/>
  <c r="T65" i="25"/>
  <c r="W65" i="25"/>
  <c r="Y65" i="25"/>
  <c r="AB65" i="25"/>
  <c r="AD65" i="25"/>
  <c r="AG65" i="25"/>
  <c r="AI65" i="25"/>
  <c r="AL65" i="25"/>
  <c r="AN65" i="25"/>
  <c r="D66" i="25"/>
  <c r="D70" i="25" s="1"/>
  <c r="E66" i="25"/>
  <c r="E70" i="25" s="1"/>
  <c r="H66" i="25"/>
  <c r="J66" i="25"/>
  <c r="K66" i="25"/>
  <c r="M66" i="25" s="1"/>
  <c r="L66" i="25"/>
  <c r="N66" i="25"/>
  <c r="N70" i="25" s="1"/>
  <c r="D67" i="25"/>
  <c r="E67" i="25"/>
  <c r="F67" i="25"/>
  <c r="F70" i="25" s="1"/>
  <c r="G67" i="25"/>
  <c r="J67" i="25" s="1"/>
  <c r="K67" i="25"/>
  <c r="M67" i="25" s="1"/>
  <c r="L67" i="25"/>
  <c r="O67" i="25" s="1"/>
  <c r="N67" i="25"/>
  <c r="D68" i="25"/>
  <c r="E68" i="25"/>
  <c r="H68" i="25"/>
  <c r="J68" i="25"/>
  <c r="K68" i="25"/>
  <c r="M68" i="25" s="1"/>
  <c r="L68" i="25"/>
  <c r="O68" i="25" s="1"/>
  <c r="N68" i="25"/>
  <c r="D69" i="25"/>
  <c r="E69" i="25"/>
  <c r="H69" i="25"/>
  <c r="J69" i="25"/>
  <c r="K69" i="25"/>
  <c r="M69" i="25" s="1"/>
  <c r="L69" i="25"/>
  <c r="O69" i="25" s="1"/>
  <c r="N69" i="25"/>
  <c r="I70" i="25"/>
  <c r="H71" i="25"/>
  <c r="J71" i="25"/>
  <c r="M71" i="25"/>
  <c r="O71" i="25"/>
  <c r="D72" i="25"/>
  <c r="D76" i="25" s="1"/>
  <c r="E72" i="25"/>
  <c r="E76" i="25" s="1"/>
  <c r="H72" i="25"/>
  <c r="J72" i="25"/>
  <c r="K72" i="25"/>
  <c r="M72" i="25" s="1"/>
  <c r="L72" i="25"/>
  <c r="O72" i="25" s="1"/>
  <c r="N72" i="25"/>
  <c r="N76" i="25" s="1"/>
  <c r="R72" i="25"/>
  <c r="T72" i="25"/>
  <c r="W72" i="25"/>
  <c r="Y72" i="25"/>
  <c r="AB72" i="25"/>
  <c r="AD72" i="25"/>
  <c r="AG72" i="25"/>
  <c r="AI72" i="25"/>
  <c r="AL72" i="25"/>
  <c r="AN72" i="25"/>
  <c r="D73" i="25"/>
  <c r="E73" i="25"/>
  <c r="H73" i="25"/>
  <c r="J73" i="25"/>
  <c r="K73" i="25"/>
  <c r="M73" i="25" s="1"/>
  <c r="L73" i="25"/>
  <c r="O73" i="25" s="1"/>
  <c r="N73" i="25"/>
  <c r="R73" i="25"/>
  <c r="T73" i="25"/>
  <c r="W73" i="25"/>
  <c r="Y73" i="25"/>
  <c r="AB73" i="25"/>
  <c r="AD73" i="25"/>
  <c r="AG73" i="25"/>
  <c r="AI73" i="25"/>
  <c r="AL73" i="25"/>
  <c r="AN73" i="25"/>
  <c r="D74" i="25"/>
  <c r="E74" i="25"/>
  <c r="H74" i="25"/>
  <c r="J74" i="25"/>
  <c r="K74" i="25"/>
  <c r="M74" i="25" s="1"/>
  <c r="L74" i="25"/>
  <c r="O74" i="25" s="1"/>
  <c r="N74" i="25"/>
  <c r="R74" i="25"/>
  <c r="T74" i="25"/>
  <c r="W74" i="25"/>
  <c r="Y74" i="25"/>
  <c r="AB74" i="25"/>
  <c r="AD74" i="25"/>
  <c r="AG74" i="25"/>
  <c r="AI74" i="25"/>
  <c r="AL74" i="25"/>
  <c r="AN74" i="25"/>
  <c r="D75" i="25"/>
  <c r="E75" i="25"/>
  <c r="H75" i="25"/>
  <c r="J75" i="25"/>
  <c r="K75" i="25"/>
  <c r="M75" i="25" s="1"/>
  <c r="O75" i="25"/>
  <c r="R75" i="25"/>
  <c r="T75" i="25"/>
  <c r="W75" i="25"/>
  <c r="Y75" i="25"/>
  <c r="AB75" i="25"/>
  <c r="AD75" i="25"/>
  <c r="AG75" i="25"/>
  <c r="AI75" i="25"/>
  <c r="AL75" i="25"/>
  <c r="AN75" i="25"/>
  <c r="F76" i="25"/>
  <c r="G76" i="25"/>
  <c r="I76" i="25"/>
  <c r="R76" i="25"/>
  <c r="T76" i="25"/>
  <c r="W76" i="25"/>
  <c r="Y76" i="25"/>
  <c r="AB76" i="25"/>
  <c r="AD76" i="25"/>
  <c r="AG76" i="25"/>
  <c r="AI76" i="25"/>
  <c r="AL76" i="25"/>
  <c r="AN76" i="25"/>
  <c r="H77" i="25"/>
  <c r="J77" i="25"/>
  <c r="M77" i="25"/>
  <c r="O77" i="25"/>
  <c r="R77" i="25"/>
  <c r="T77" i="25"/>
  <c r="W77" i="25"/>
  <c r="Y77" i="25"/>
  <c r="AB77" i="25"/>
  <c r="AD77" i="25"/>
  <c r="AG77" i="25"/>
  <c r="AI77" i="25"/>
  <c r="AL77" i="25"/>
  <c r="AN77" i="25"/>
  <c r="D78" i="25"/>
  <c r="D82" i="25" s="1"/>
  <c r="E78" i="25"/>
  <c r="E82" i="25" s="1"/>
  <c r="H78" i="25"/>
  <c r="J78" i="25"/>
  <c r="K78" i="25"/>
  <c r="M78" i="25" s="1"/>
  <c r="L78" i="25"/>
  <c r="L82" i="25" s="1"/>
  <c r="O82" i="25" s="1"/>
  <c r="N78" i="25"/>
  <c r="N82" i="25" s="1"/>
  <c r="R78" i="25"/>
  <c r="T78" i="25"/>
  <c r="W78" i="25"/>
  <c r="Y78" i="25"/>
  <c r="AB78" i="25"/>
  <c r="AD78" i="25"/>
  <c r="AG78" i="25"/>
  <c r="AI78" i="25"/>
  <c r="AL78" i="25"/>
  <c r="AN78" i="25"/>
  <c r="D79" i="25"/>
  <c r="E79" i="25"/>
  <c r="F79" i="25"/>
  <c r="G79" i="25"/>
  <c r="G82" i="25" s="1"/>
  <c r="I79" i="25"/>
  <c r="K79" i="25"/>
  <c r="M79" i="25" s="1"/>
  <c r="L79" i="25"/>
  <c r="O79" i="25" s="1"/>
  <c r="N79" i="25"/>
  <c r="R79" i="25"/>
  <c r="T79" i="25"/>
  <c r="W79" i="25"/>
  <c r="Y79" i="25"/>
  <c r="AB79" i="25"/>
  <c r="AD79" i="25"/>
  <c r="AG79" i="25"/>
  <c r="AI79" i="25"/>
  <c r="AL79" i="25"/>
  <c r="AN79" i="25"/>
  <c r="D80" i="25"/>
  <c r="E80" i="25"/>
  <c r="H80" i="25"/>
  <c r="J80" i="25"/>
  <c r="K80" i="25"/>
  <c r="M80" i="25" s="1"/>
  <c r="L80" i="25"/>
  <c r="O80" i="25" s="1"/>
  <c r="N80" i="25"/>
  <c r="R80" i="25"/>
  <c r="T80" i="25"/>
  <c r="W80" i="25"/>
  <c r="Y80" i="25"/>
  <c r="AB80" i="25"/>
  <c r="AD80" i="25"/>
  <c r="AG80" i="25"/>
  <c r="AI80" i="25"/>
  <c r="AL80" i="25"/>
  <c r="AN80" i="25"/>
  <c r="D81" i="25"/>
  <c r="E81" i="25"/>
  <c r="H81" i="25"/>
  <c r="J81" i="25"/>
  <c r="K81" i="25"/>
  <c r="M81" i="25" s="1"/>
  <c r="L81" i="25"/>
  <c r="O81" i="25" s="1"/>
  <c r="N81" i="25"/>
  <c r="R81" i="25"/>
  <c r="T81" i="25"/>
  <c r="W81" i="25"/>
  <c r="Y81" i="25"/>
  <c r="AB81" i="25"/>
  <c r="AD81" i="25"/>
  <c r="AG81" i="25"/>
  <c r="AI81" i="25"/>
  <c r="AL81" i="25"/>
  <c r="AN81" i="25"/>
  <c r="R82" i="25"/>
  <c r="T82" i="25"/>
  <c r="W82" i="25"/>
  <c r="Y82" i="25"/>
  <c r="AB82" i="25"/>
  <c r="AD82" i="25"/>
  <c r="AG82" i="25"/>
  <c r="AI82" i="25"/>
  <c r="AL82" i="25"/>
  <c r="AN82" i="25"/>
  <c r="H83" i="25"/>
  <c r="J83" i="25"/>
  <c r="M83" i="25"/>
  <c r="O83" i="25"/>
  <c r="R83" i="25"/>
  <c r="T83" i="25"/>
  <c r="W83" i="25"/>
  <c r="Y83" i="25"/>
  <c r="AB83" i="25"/>
  <c r="AD83" i="25"/>
  <c r="AG83" i="25"/>
  <c r="AI83" i="25"/>
  <c r="AL83" i="25"/>
  <c r="AN83" i="25"/>
  <c r="D84" i="25"/>
  <c r="D88" i="25" s="1"/>
  <c r="E84" i="25"/>
  <c r="E88" i="25" s="1"/>
  <c r="F84" i="25"/>
  <c r="F88" i="25" s="1"/>
  <c r="H88" i="25" s="1"/>
  <c r="G84" i="25"/>
  <c r="G88" i="25" s="1"/>
  <c r="J88" i="25" s="1"/>
  <c r="H84" i="25"/>
  <c r="I84" i="25"/>
  <c r="I88" i="25" s="1"/>
  <c r="J84" i="25"/>
  <c r="K84" i="25"/>
  <c r="L84" i="25"/>
  <c r="O84" i="25" s="1"/>
  <c r="N84" i="25"/>
  <c r="N88" i="25" s="1"/>
  <c r="R84" i="25"/>
  <c r="T84" i="25"/>
  <c r="W84" i="25"/>
  <c r="Y84" i="25"/>
  <c r="AB84" i="25"/>
  <c r="AD84" i="25"/>
  <c r="AG84" i="25"/>
  <c r="AI84" i="25"/>
  <c r="AL84" i="25"/>
  <c r="AN84" i="25"/>
  <c r="D85" i="25"/>
  <c r="E85" i="25"/>
  <c r="F85" i="25"/>
  <c r="G85" i="25"/>
  <c r="J85" i="25" s="1"/>
  <c r="K85" i="25"/>
  <c r="M85" i="25" s="1"/>
  <c r="L85" i="25"/>
  <c r="O85" i="25" s="1"/>
  <c r="N85" i="25"/>
  <c r="R85" i="25"/>
  <c r="T85" i="25"/>
  <c r="W85" i="25"/>
  <c r="Y85" i="25"/>
  <c r="AB85" i="25"/>
  <c r="AD85" i="25"/>
  <c r="AG85" i="25"/>
  <c r="AI85" i="25"/>
  <c r="AL85" i="25"/>
  <c r="AN85" i="25"/>
  <c r="D86" i="25"/>
  <c r="E86" i="25"/>
  <c r="F86" i="25"/>
  <c r="H86" i="25" s="1"/>
  <c r="I86" i="25"/>
  <c r="J86" i="25" s="1"/>
  <c r="K86" i="25"/>
  <c r="M86" i="25" s="1"/>
  <c r="L86" i="25"/>
  <c r="O86" i="25" s="1"/>
  <c r="N86" i="25"/>
  <c r="R86" i="25"/>
  <c r="T86" i="25"/>
  <c r="W86" i="25"/>
  <c r="Y86" i="25"/>
  <c r="AB86" i="25"/>
  <c r="AD86" i="25"/>
  <c r="AG86" i="25"/>
  <c r="AI86" i="25"/>
  <c r="AL86" i="25"/>
  <c r="AN86" i="25"/>
  <c r="D87" i="25"/>
  <c r="E87" i="25"/>
  <c r="H87" i="25"/>
  <c r="J87" i="25"/>
  <c r="K87" i="25"/>
  <c r="M87" i="25" s="1"/>
  <c r="L87" i="25"/>
  <c r="O87" i="25" s="1"/>
  <c r="N87" i="25"/>
  <c r="R87" i="25"/>
  <c r="T87" i="25"/>
  <c r="W87" i="25"/>
  <c r="Y87" i="25"/>
  <c r="AB87" i="25"/>
  <c r="AD87" i="25"/>
  <c r="AG87" i="25"/>
  <c r="AI87" i="25"/>
  <c r="AL87" i="25"/>
  <c r="AN87" i="25"/>
  <c r="R88" i="25"/>
  <c r="T88" i="25"/>
  <c r="W88" i="25"/>
  <c r="Y88" i="25"/>
  <c r="AB88" i="25"/>
  <c r="AD88" i="25"/>
  <c r="AG88" i="25"/>
  <c r="AI88" i="25"/>
  <c r="AL88" i="25"/>
  <c r="AN88" i="25"/>
  <c r="H89" i="25"/>
  <c r="J89" i="25"/>
  <c r="M89" i="25"/>
  <c r="O89" i="25"/>
  <c r="R89" i="25"/>
  <c r="T89" i="25"/>
  <c r="W89" i="25"/>
  <c r="Y89" i="25"/>
  <c r="AB89" i="25"/>
  <c r="AD89" i="25"/>
  <c r="AG89" i="25"/>
  <c r="AI89" i="25"/>
  <c r="AL89" i="25"/>
  <c r="AN89" i="25"/>
  <c r="D90" i="25"/>
  <c r="D94" i="25" s="1"/>
  <c r="E90" i="25"/>
  <c r="E94" i="25" s="1"/>
  <c r="F90" i="25"/>
  <c r="F94" i="25" s="1"/>
  <c r="H94" i="25" s="1"/>
  <c r="G90" i="25"/>
  <c r="G94" i="25" s="1"/>
  <c r="J94" i="25" s="1"/>
  <c r="H90" i="25"/>
  <c r="I90" i="25"/>
  <c r="I94" i="25" s="1"/>
  <c r="J90" i="25"/>
  <c r="K90" i="25"/>
  <c r="M90" i="25" s="1"/>
  <c r="L90" i="25"/>
  <c r="O90" i="25" s="1"/>
  <c r="N90" i="25"/>
  <c r="N94" i="25" s="1"/>
  <c r="R90" i="25"/>
  <c r="T90" i="25"/>
  <c r="W90" i="25"/>
  <c r="Y90" i="25"/>
  <c r="AB90" i="25"/>
  <c r="AD90" i="25"/>
  <c r="AG90" i="25"/>
  <c r="AI90" i="25"/>
  <c r="AL90" i="25"/>
  <c r="AN90" i="25"/>
  <c r="D91" i="25"/>
  <c r="E91" i="25"/>
  <c r="G91" i="25"/>
  <c r="I91" i="25"/>
  <c r="K91" i="25"/>
  <c r="M91" i="25" s="1"/>
  <c r="L91" i="25"/>
  <c r="O91" i="25" s="1"/>
  <c r="N91" i="25"/>
  <c r="R91" i="25"/>
  <c r="T91" i="25"/>
  <c r="W91" i="25"/>
  <c r="Y91" i="25"/>
  <c r="AB91" i="25"/>
  <c r="AD91" i="25"/>
  <c r="AG91" i="25"/>
  <c r="AI91" i="25"/>
  <c r="AL91" i="25"/>
  <c r="AN91" i="25"/>
  <c r="D92" i="25"/>
  <c r="E92" i="25"/>
  <c r="F92" i="25"/>
  <c r="G92" i="25"/>
  <c r="J92" i="25" s="1"/>
  <c r="K92" i="25"/>
  <c r="M92" i="25" s="1"/>
  <c r="L92" i="25"/>
  <c r="O92" i="25" s="1"/>
  <c r="N92" i="25"/>
  <c r="R92" i="25"/>
  <c r="T92" i="25"/>
  <c r="W92" i="25"/>
  <c r="Y92" i="25"/>
  <c r="AB92" i="25"/>
  <c r="AD92" i="25"/>
  <c r="AG92" i="25"/>
  <c r="AI92" i="25"/>
  <c r="AL92" i="25"/>
  <c r="AN92" i="25"/>
  <c r="D93" i="25"/>
  <c r="E93" i="25"/>
  <c r="H93" i="25"/>
  <c r="J93" i="25"/>
  <c r="K93" i="25"/>
  <c r="M93" i="25" s="1"/>
  <c r="L93" i="25"/>
  <c r="O93" i="25" s="1"/>
  <c r="N93" i="25"/>
  <c r="R93" i="25"/>
  <c r="T93" i="25"/>
  <c r="W93" i="25"/>
  <c r="Y93" i="25"/>
  <c r="AB93" i="25"/>
  <c r="AD93" i="25"/>
  <c r="AG93" i="25"/>
  <c r="AI93" i="25"/>
  <c r="AL93" i="25"/>
  <c r="AN93" i="25"/>
  <c r="R94" i="25"/>
  <c r="T94" i="25"/>
  <c r="W94" i="25"/>
  <c r="Y94" i="25"/>
  <c r="AB94" i="25"/>
  <c r="AD94" i="25"/>
  <c r="AG94" i="25"/>
  <c r="AI94" i="25"/>
  <c r="AL94" i="25"/>
  <c r="AN94" i="25"/>
  <c r="H95" i="25"/>
  <c r="J95" i="25"/>
  <c r="M95" i="25"/>
  <c r="O95" i="25"/>
  <c r="R95" i="25"/>
  <c r="T95" i="25"/>
  <c r="W95" i="25"/>
  <c r="Y95" i="25"/>
  <c r="AB95" i="25"/>
  <c r="AD95" i="25"/>
  <c r="AG95" i="25"/>
  <c r="AI95" i="25"/>
  <c r="AL95" i="25"/>
  <c r="AN95" i="25"/>
  <c r="D96" i="25"/>
  <c r="D100" i="25" s="1"/>
  <c r="E96" i="25"/>
  <c r="E100" i="25" s="1"/>
  <c r="H96" i="25"/>
  <c r="J96" i="25"/>
  <c r="K96" i="25"/>
  <c r="M96" i="25" s="1"/>
  <c r="L96" i="25"/>
  <c r="L100" i="25" s="1"/>
  <c r="O100" i="25" s="1"/>
  <c r="N96" i="25"/>
  <c r="N100" i="25" s="1"/>
  <c r="R96" i="25"/>
  <c r="T96" i="25"/>
  <c r="W96" i="25"/>
  <c r="Y96" i="25"/>
  <c r="AB96" i="25"/>
  <c r="AD96" i="25"/>
  <c r="AG96" i="25"/>
  <c r="AI96" i="25"/>
  <c r="AL96" i="25"/>
  <c r="AN96" i="25"/>
  <c r="D97" i="25"/>
  <c r="E97" i="25"/>
  <c r="H97" i="25"/>
  <c r="J97" i="25"/>
  <c r="K97" i="25"/>
  <c r="M97" i="25" s="1"/>
  <c r="L97" i="25"/>
  <c r="O97" i="25" s="1"/>
  <c r="N97" i="25"/>
  <c r="R97" i="25"/>
  <c r="T97" i="25"/>
  <c r="W97" i="25"/>
  <c r="Y97" i="25"/>
  <c r="AB97" i="25"/>
  <c r="AD97" i="25"/>
  <c r="AG97" i="25"/>
  <c r="AI97" i="25"/>
  <c r="AL97" i="25"/>
  <c r="AN97" i="25"/>
  <c r="D98" i="25"/>
  <c r="E98" i="25"/>
  <c r="H98" i="25"/>
  <c r="J98" i="25"/>
  <c r="K98" i="25"/>
  <c r="M98" i="25" s="1"/>
  <c r="L98" i="25"/>
  <c r="O98" i="25" s="1"/>
  <c r="N98" i="25"/>
  <c r="R98" i="25"/>
  <c r="T98" i="25"/>
  <c r="W98" i="25"/>
  <c r="Y98" i="25"/>
  <c r="AB98" i="25"/>
  <c r="AD98" i="25"/>
  <c r="AG98" i="25"/>
  <c r="AI98" i="25"/>
  <c r="AL98" i="25"/>
  <c r="AN98" i="25"/>
  <c r="D99" i="25"/>
  <c r="E99" i="25"/>
  <c r="H99" i="25"/>
  <c r="J99" i="25"/>
  <c r="K99" i="25"/>
  <c r="M99" i="25" s="1"/>
  <c r="L99" i="25"/>
  <c r="O99" i="25" s="1"/>
  <c r="N99" i="25"/>
  <c r="R99" i="25"/>
  <c r="T99" i="25"/>
  <c r="W99" i="25"/>
  <c r="Y99" i="25"/>
  <c r="AB99" i="25"/>
  <c r="AD99" i="25"/>
  <c r="AG99" i="25"/>
  <c r="AI99" i="25"/>
  <c r="AL99" i="25"/>
  <c r="AN99" i="25"/>
  <c r="F100" i="25"/>
  <c r="G100" i="25"/>
  <c r="I100" i="25"/>
  <c r="R100" i="25"/>
  <c r="T100" i="25"/>
  <c r="W100" i="25"/>
  <c r="Y100" i="25"/>
  <c r="AB100" i="25"/>
  <c r="AD100" i="25"/>
  <c r="AG100" i="25"/>
  <c r="AI100" i="25"/>
  <c r="AL100" i="25"/>
  <c r="AN100" i="25"/>
  <c r="H101" i="25"/>
  <c r="J101" i="25"/>
  <c r="M101" i="25"/>
  <c r="O101" i="25"/>
  <c r="R101" i="25"/>
  <c r="T101" i="25"/>
  <c r="W101" i="25"/>
  <c r="Y101" i="25"/>
  <c r="AB101" i="25"/>
  <c r="AD101" i="25"/>
  <c r="AG101" i="25"/>
  <c r="AI101" i="25"/>
  <c r="AL101" i="25"/>
  <c r="AN101" i="25"/>
  <c r="D102" i="25"/>
  <c r="D106" i="25" s="1"/>
  <c r="E102" i="25"/>
  <c r="E106" i="25" s="1"/>
  <c r="H102" i="25"/>
  <c r="J102" i="25"/>
  <c r="K102" i="25"/>
  <c r="M102" i="25" s="1"/>
  <c r="L102" i="25"/>
  <c r="O102" i="25" s="1"/>
  <c r="N102" i="25"/>
  <c r="R102" i="25"/>
  <c r="T102" i="25"/>
  <c r="W102" i="25"/>
  <c r="Y102" i="25"/>
  <c r="AB102" i="25"/>
  <c r="AD102" i="25"/>
  <c r="AG102" i="25"/>
  <c r="AI102" i="25"/>
  <c r="AL102" i="25"/>
  <c r="AN102" i="25"/>
  <c r="D103" i="25"/>
  <c r="E103" i="25"/>
  <c r="H103" i="25"/>
  <c r="J103" i="25"/>
  <c r="K103" i="25"/>
  <c r="M103" i="25" s="1"/>
  <c r="L103" i="25"/>
  <c r="L106" i="25" s="1"/>
  <c r="O106" i="25" s="1"/>
  <c r="N103" i="25"/>
  <c r="N106" i="25" s="1"/>
  <c r="R103" i="25"/>
  <c r="T103" i="25"/>
  <c r="W103" i="25"/>
  <c r="Y103" i="25"/>
  <c r="AB103" i="25"/>
  <c r="AD103" i="25"/>
  <c r="AG103" i="25"/>
  <c r="AI103" i="25"/>
  <c r="AL103" i="25"/>
  <c r="AN103" i="25"/>
  <c r="D104" i="25"/>
  <c r="E104" i="25"/>
  <c r="H104" i="25"/>
  <c r="J104" i="25"/>
  <c r="K104" i="25"/>
  <c r="M104" i="25" s="1"/>
  <c r="L104" i="25"/>
  <c r="O104" i="25" s="1"/>
  <c r="N104" i="25"/>
  <c r="R104" i="25"/>
  <c r="T104" i="25"/>
  <c r="W104" i="25"/>
  <c r="Y104" i="25"/>
  <c r="AB104" i="25"/>
  <c r="AD104" i="25"/>
  <c r="AG104" i="25"/>
  <c r="AI104" i="25"/>
  <c r="AL104" i="25"/>
  <c r="AN104" i="25"/>
  <c r="D105" i="25"/>
  <c r="E105" i="25"/>
  <c r="H105" i="25"/>
  <c r="J105" i="25"/>
  <c r="K105" i="25"/>
  <c r="M105" i="25" s="1"/>
  <c r="L105" i="25"/>
  <c r="O105" i="25" s="1"/>
  <c r="N105" i="25"/>
  <c r="R105" i="25"/>
  <c r="T105" i="25"/>
  <c r="W105" i="25"/>
  <c r="Y105" i="25"/>
  <c r="AB105" i="25"/>
  <c r="AD105" i="25"/>
  <c r="AG105" i="25"/>
  <c r="AI105" i="25"/>
  <c r="AL105" i="25"/>
  <c r="AN105" i="25"/>
  <c r="F106" i="25"/>
  <c r="G106" i="25"/>
  <c r="I106" i="25"/>
  <c r="R106" i="25"/>
  <c r="T106" i="25"/>
  <c r="W106" i="25"/>
  <c r="Y106" i="25"/>
  <c r="AB106" i="25"/>
  <c r="AD106" i="25"/>
  <c r="AG106" i="25"/>
  <c r="AI106" i="25"/>
  <c r="AL106" i="25"/>
  <c r="AN106" i="25"/>
  <c r="H107" i="25"/>
  <c r="J107" i="25"/>
  <c r="M107" i="25"/>
  <c r="O107" i="25"/>
  <c r="R107" i="25"/>
  <c r="T107" i="25"/>
  <c r="W107" i="25"/>
  <c r="Y107" i="25"/>
  <c r="AB107" i="25"/>
  <c r="AD107" i="25"/>
  <c r="AG107" i="25"/>
  <c r="AI107" i="25"/>
  <c r="AL107" i="25"/>
  <c r="AN107" i="25"/>
  <c r="D108" i="25"/>
  <c r="E108" i="25"/>
  <c r="E112" i="25" s="1"/>
  <c r="F108" i="25"/>
  <c r="F112" i="25" s="1"/>
  <c r="G108" i="25"/>
  <c r="G112" i="25" s="1"/>
  <c r="H108" i="25"/>
  <c r="H112" i="25" s="1"/>
  <c r="I108" i="25"/>
  <c r="I112" i="25" s="1"/>
  <c r="J108" i="25"/>
  <c r="J112" i="25" s="1"/>
  <c r="K108" i="25"/>
  <c r="M108" i="25" s="1"/>
  <c r="L108" i="25"/>
  <c r="O108" i="25" s="1"/>
  <c r="N108" i="25"/>
  <c r="N112" i="25" s="1"/>
  <c r="R108" i="25"/>
  <c r="T108" i="25"/>
  <c r="W108" i="25"/>
  <c r="Y108" i="25"/>
  <c r="AB108" i="25"/>
  <c r="AD108" i="25"/>
  <c r="AG108" i="25"/>
  <c r="AI108" i="25"/>
  <c r="AL108" i="25"/>
  <c r="AN108" i="25"/>
  <c r="D109" i="25"/>
  <c r="E109" i="25"/>
  <c r="F109" i="25"/>
  <c r="G109" i="25"/>
  <c r="H109" i="25"/>
  <c r="I109" i="25"/>
  <c r="J109" i="25"/>
  <c r="K109" i="25"/>
  <c r="M109" i="25" s="1"/>
  <c r="L109" i="25"/>
  <c r="O109" i="25" s="1"/>
  <c r="N109" i="25"/>
  <c r="R109" i="25"/>
  <c r="T109" i="25"/>
  <c r="W109" i="25"/>
  <c r="Y109" i="25"/>
  <c r="AB109" i="25"/>
  <c r="AD109" i="25"/>
  <c r="AG109" i="25"/>
  <c r="AI109" i="25"/>
  <c r="AL109" i="25"/>
  <c r="AN109" i="25"/>
  <c r="D110" i="25"/>
  <c r="E110" i="25"/>
  <c r="F110" i="25"/>
  <c r="G110" i="25"/>
  <c r="H110" i="25"/>
  <c r="I110" i="25"/>
  <c r="J110" i="25"/>
  <c r="K110" i="25"/>
  <c r="M110" i="25" s="1"/>
  <c r="L110" i="25"/>
  <c r="O110" i="25" s="1"/>
  <c r="N110" i="25"/>
  <c r="R110" i="25"/>
  <c r="T110" i="25"/>
  <c r="W110" i="25"/>
  <c r="Y110" i="25"/>
  <c r="AB110" i="25"/>
  <c r="AD110" i="25"/>
  <c r="AG110" i="25"/>
  <c r="AI110" i="25"/>
  <c r="AL110" i="25"/>
  <c r="AN110" i="25"/>
  <c r="D111" i="25"/>
  <c r="E111" i="25"/>
  <c r="F111" i="25"/>
  <c r="G111" i="25"/>
  <c r="H111" i="25"/>
  <c r="I111" i="25"/>
  <c r="J111" i="25"/>
  <c r="K111" i="25"/>
  <c r="M111" i="25" s="1"/>
  <c r="L111" i="25"/>
  <c r="O111" i="25" s="1"/>
  <c r="N111" i="25"/>
  <c r="R111" i="25"/>
  <c r="T111" i="25"/>
  <c r="W111" i="25"/>
  <c r="Y111" i="25"/>
  <c r="AB111" i="25"/>
  <c r="AD111" i="25"/>
  <c r="AG111" i="25"/>
  <c r="AI111" i="25"/>
  <c r="AL111" i="25"/>
  <c r="AN111" i="25"/>
  <c r="D112" i="25"/>
  <c r="R112" i="25"/>
  <c r="T112" i="25"/>
  <c r="W112" i="25"/>
  <c r="Y112" i="25"/>
  <c r="AB112" i="25"/>
  <c r="AD112" i="25"/>
  <c r="AG112" i="25"/>
  <c r="AI112" i="25"/>
  <c r="AL112" i="25"/>
  <c r="AN112" i="25"/>
  <c r="H113" i="25"/>
  <c r="J113" i="25"/>
  <c r="M113" i="25"/>
  <c r="O113" i="25"/>
  <c r="R113" i="25"/>
  <c r="T113" i="25"/>
  <c r="W113" i="25"/>
  <c r="Y113" i="25"/>
  <c r="AB113" i="25"/>
  <c r="AD113" i="25"/>
  <c r="AG113" i="25"/>
  <c r="AI113" i="25"/>
  <c r="AL113" i="25"/>
  <c r="AN113" i="25"/>
  <c r="D114" i="25"/>
  <c r="D118" i="25" s="1"/>
  <c r="E114" i="25"/>
  <c r="E118" i="25" s="1"/>
  <c r="H114" i="25"/>
  <c r="J114" i="25"/>
  <c r="K114" i="25"/>
  <c r="K118" i="25" s="1"/>
  <c r="M118" i="25" s="1"/>
  <c r="L114" i="25"/>
  <c r="O114" i="25" s="1"/>
  <c r="N114" i="25"/>
  <c r="N118" i="25" s="1"/>
  <c r="R114" i="25"/>
  <c r="T114" i="25"/>
  <c r="W114" i="25"/>
  <c r="Y114" i="25"/>
  <c r="AB114" i="25"/>
  <c r="AD114" i="25"/>
  <c r="AG114" i="25"/>
  <c r="AI114" i="25"/>
  <c r="AL114" i="25"/>
  <c r="AN114" i="25"/>
  <c r="D115" i="25"/>
  <c r="E115" i="25"/>
  <c r="F115" i="25"/>
  <c r="J115" i="25"/>
  <c r="K115" i="25"/>
  <c r="M115" i="25" s="1"/>
  <c r="L115" i="25"/>
  <c r="O115" i="25" s="1"/>
  <c r="N115" i="25"/>
  <c r="R115" i="25"/>
  <c r="T115" i="25"/>
  <c r="W115" i="25"/>
  <c r="Y115" i="25"/>
  <c r="AB115" i="25"/>
  <c r="AD115" i="25"/>
  <c r="AG115" i="25"/>
  <c r="AI115" i="25"/>
  <c r="AL115" i="25"/>
  <c r="AN115" i="25"/>
  <c r="D116" i="25"/>
  <c r="E116" i="25"/>
  <c r="F116" i="25"/>
  <c r="H116" i="25" s="1"/>
  <c r="J116" i="25"/>
  <c r="K116" i="25"/>
  <c r="M116" i="25" s="1"/>
  <c r="L116" i="25"/>
  <c r="O116" i="25" s="1"/>
  <c r="N116" i="25"/>
  <c r="R116" i="25"/>
  <c r="T116" i="25"/>
  <c r="W116" i="25"/>
  <c r="Y116" i="25"/>
  <c r="AB116" i="25"/>
  <c r="AD116" i="25"/>
  <c r="AG116" i="25"/>
  <c r="AI116" i="25"/>
  <c r="AL116" i="25"/>
  <c r="AN116" i="25"/>
  <c r="D117" i="25"/>
  <c r="E117" i="25"/>
  <c r="H117" i="25"/>
  <c r="J117" i="25"/>
  <c r="K117" i="25"/>
  <c r="M117" i="25" s="1"/>
  <c r="L117" i="25"/>
  <c r="O117" i="25" s="1"/>
  <c r="N117" i="25"/>
  <c r="R117" i="25"/>
  <c r="T117" i="25"/>
  <c r="W117" i="25"/>
  <c r="Y117" i="25"/>
  <c r="AB117" i="25"/>
  <c r="AD117" i="25"/>
  <c r="AG117" i="25"/>
  <c r="AI117" i="25"/>
  <c r="AL117" i="25"/>
  <c r="AN117" i="25"/>
  <c r="G118" i="25"/>
  <c r="I118" i="25"/>
  <c r="R118" i="25"/>
  <c r="T118" i="25"/>
  <c r="W118" i="25"/>
  <c r="Y118" i="25"/>
  <c r="AB118" i="25"/>
  <c r="AD118" i="25"/>
  <c r="AG118" i="25"/>
  <c r="AI118" i="25"/>
  <c r="AL118" i="25"/>
  <c r="AN118" i="25"/>
  <c r="H119" i="25"/>
  <c r="J119" i="25"/>
  <c r="M119" i="25"/>
  <c r="O119" i="25"/>
  <c r="R119" i="25"/>
  <c r="T119" i="25"/>
  <c r="W119" i="25"/>
  <c r="Y119" i="25"/>
  <c r="AB119" i="25"/>
  <c r="AD119" i="25"/>
  <c r="AG119" i="25"/>
  <c r="AI119" i="25"/>
  <c r="AL119" i="25"/>
  <c r="AN119" i="25"/>
  <c r="D120" i="25"/>
  <c r="D124" i="25" s="1"/>
  <c r="E120" i="25"/>
  <c r="E124" i="25" s="1"/>
  <c r="H120" i="25"/>
  <c r="J120" i="25"/>
  <c r="K120" i="25"/>
  <c r="M120" i="25" s="1"/>
  <c r="L120" i="25"/>
  <c r="L124" i="25" s="1"/>
  <c r="O124" i="25" s="1"/>
  <c r="N120" i="25"/>
  <c r="R120" i="25"/>
  <c r="T120" i="25"/>
  <c r="W120" i="25"/>
  <c r="Y120" i="25"/>
  <c r="AB120" i="25"/>
  <c r="AD120" i="25"/>
  <c r="AG120" i="25"/>
  <c r="AI120" i="25"/>
  <c r="AL120" i="25"/>
  <c r="AN120" i="25"/>
  <c r="D121" i="25"/>
  <c r="E121" i="25"/>
  <c r="H121" i="25"/>
  <c r="J121" i="25"/>
  <c r="K121" i="25"/>
  <c r="M121" i="25" s="1"/>
  <c r="L121" i="25"/>
  <c r="O121" i="25" s="1"/>
  <c r="N121" i="25"/>
  <c r="R121" i="25"/>
  <c r="T121" i="25"/>
  <c r="W121" i="25"/>
  <c r="Y121" i="25"/>
  <c r="AB121" i="25"/>
  <c r="AD121" i="25"/>
  <c r="AG121" i="25"/>
  <c r="AI121" i="25"/>
  <c r="AL121" i="25"/>
  <c r="AN121" i="25"/>
  <c r="D122" i="25"/>
  <c r="E122" i="25"/>
  <c r="H122" i="25"/>
  <c r="J122" i="25"/>
  <c r="K122" i="25"/>
  <c r="M122" i="25" s="1"/>
  <c r="L122" i="25"/>
  <c r="O122" i="25" s="1"/>
  <c r="N122" i="25"/>
  <c r="R122" i="25"/>
  <c r="T122" i="25"/>
  <c r="W122" i="25"/>
  <c r="Y122" i="25"/>
  <c r="AB122" i="25"/>
  <c r="AD122" i="25"/>
  <c r="AG122" i="25"/>
  <c r="AI122" i="25"/>
  <c r="AL122" i="25"/>
  <c r="AN122" i="25"/>
  <c r="D123" i="25"/>
  <c r="E123" i="25"/>
  <c r="H123" i="25"/>
  <c r="J123" i="25"/>
  <c r="K123" i="25"/>
  <c r="M123" i="25" s="1"/>
  <c r="L123" i="25"/>
  <c r="O123" i="25" s="1"/>
  <c r="N123" i="25"/>
  <c r="R123" i="25"/>
  <c r="T123" i="25"/>
  <c r="W123" i="25"/>
  <c r="Y123" i="25"/>
  <c r="AB123" i="25"/>
  <c r="AD123" i="25"/>
  <c r="AG123" i="25"/>
  <c r="AI123" i="25"/>
  <c r="AL123" i="25"/>
  <c r="AN123" i="25"/>
  <c r="F124" i="25"/>
  <c r="G124" i="25"/>
  <c r="I124" i="25"/>
  <c r="N124" i="25"/>
  <c r="R124" i="25"/>
  <c r="T124" i="25"/>
  <c r="W124" i="25"/>
  <c r="Y124" i="25"/>
  <c r="AB124" i="25"/>
  <c r="AD124" i="25"/>
  <c r="AG124" i="25"/>
  <c r="AI124" i="25"/>
  <c r="AL124" i="25"/>
  <c r="AN124" i="25"/>
  <c r="H125" i="25"/>
  <c r="J125" i="25"/>
  <c r="R125" i="25"/>
  <c r="T125" i="25"/>
  <c r="W125" i="25"/>
  <c r="Y125" i="25"/>
  <c r="AB125" i="25"/>
  <c r="AD125" i="25"/>
  <c r="AG125" i="25"/>
  <c r="AI125" i="25"/>
  <c r="AL125" i="25"/>
  <c r="AN125" i="25"/>
  <c r="D126" i="25"/>
  <c r="D130" i="25" s="1"/>
  <c r="E126" i="25"/>
  <c r="E130" i="25" s="1"/>
  <c r="H126" i="25"/>
  <c r="J126" i="25"/>
  <c r="K126" i="25"/>
  <c r="M126" i="25" s="1"/>
  <c r="L126" i="25"/>
  <c r="O126" i="25" s="1"/>
  <c r="N126" i="25"/>
  <c r="R126" i="25"/>
  <c r="T126" i="25"/>
  <c r="W126" i="25"/>
  <c r="Y126" i="25"/>
  <c r="AB126" i="25"/>
  <c r="AD126" i="25"/>
  <c r="AG126" i="25"/>
  <c r="AI126" i="25"/>
  <c r="AL126" i="25"/>
  <c r="AN126" i="25"/>
  <c r="D127" i="25"/>
  <c r="E127" i="25"/>
  <c r="H127" i="25"/>
  <c r="J127" i="25"/>
  <c r="K127" i="25"/>
  <c r="M127" i="25" s="1"/>
  <c r="L127" i="25"/>
  <c r="O127" i="25" s="1"/>
  <c r="N127" i="25"/>
  <c r="R127" i="25"/>
  <c r="T127" i="25"/>
  <c r="W127" i="25"/>
  <c r="Y127" i="25"/>
  <c r="AB127" i="25"/>
  <c r="AD127" i="25"/>
  <c r="AG127" i="25"/>
  <c r="AI127" i="25"/>
  <c r="AL127" i="25"/>
  <c r="AN127" i="25"/>
  <c r="D128" i="25"/>
  <c r="E128" i="25"/>
  <c r="H128" i="25"/>
  <c r="J128" i="25"/>
  <c r="K128" i="25"/>
  <c r="M128" i="25" s="1"/>
  <c r="L128" i="25"/>
  <c r="O128" i="25" s="1"/>
  <c r="N128" i="25"/>
  <c r="R128" i="25"/>
  <c r="T128" i="25"/>
  <c r="W128" i="25"/>
  <c r="Y128" i="25"/>
  <c r="AB128" i="25"/>
  <c r="AD128" i="25"/>
  <c r="AG128" i="25"/>
  <c r="AI128" i="25"/>
  <c r="AL128" i="25"/>
  <c r="AN128" i="25"/>
  <c r="D129" i="25"/>
  <c r="E129" i="25"/>
  <c r="H129" i="25"/>
  <c r="J129" i="25"/>
  <c r="K129" i="25"/>
  <c r="M129" i="25" s="1"/>
  <c r="L129" i="25"/>
  <c r="O129" i="25" s="1"/>
  <c r="N129" i="25"/>
  <c r="R129" i="25"/>
  <c r="T129" i="25"/>
  <c r="W129" i="25"/>
  <c r="Y129" i="25"/>
  <c r="AB129" i="25"/>
  <c r="AD129" i="25"/>
  <c r="AG129" i="25"/>
  <c r="AI129" i="25"/>
  <c r="AL129" i="25"/>
  <c r="AN129" i="25"/>
  <c r="F130" i="25"/>
  <c r="G130" i="25"/>
  <c r="I130" i="25"/>
  <c r="N130" i="25"/>
  <c r="R130" i="25"/>
  <c r="T130" i="25"/>
  <c r="W130" i="25"/>
  <c r="Y130" i="25"/>
  <c r="AB130" i="25"/>
  <c r="AD130" i="25"/>
  <c r="AG130" i="25"/>
  <c r="AI130" i="25"/>
  <c r="AL130" i="25"/>
  <c r="AN130" i="25"/>
  <c r="H131" i="25"/>
  <c r="J131" i="25"/>
  <c r="R131" i="25"/>
  <c r="T131" i="25"/>
  <c r="W131" i="25"/>
  <c r="Y131" i="25"/>
  <c r="AB131" i="25"/>
  <c r="AD131" i="25"/>
  <c r="AG131" i="25"/>
  <c r="AI131" i="25"/>
  <c r="AL131" i="25"/>
  <c r="AN131" i="25"/>
  <c r="D132" i="25"/>
  <c r="E132" i="25"/>
  <c r="E136" i="25" s="1"/>
  <c r="F132" i="25"/>
  <c r="F136" i="25" s="1"/>
  <c r="G132" i="25"/>
  <c r="G136" i="25" s="1"/>
  <c r="H132" i="25"/>
  <c r="H136" i="25" s="1"/>
  <c r="I132" i="25"/>
  <c r="I136" i="25" s="1"/>
  <c r="J132" i="25"/>
  <c r="J136" i="25" s="1"/>
  <c r="K132" i="25"/>
  <c r="M132" i="25" s="1"/>
  <c r="L132" i="25"/>
  <c r="O132" i="25" s="1"/>
  <c r="N132" i="25"/>
  <c r="N136" i="25" s="1"/>
  <c r="R132" i="25"/>
  <c r="T132" i="25"/>
  <c r="W132" i="25"/>
  <c r="Y132" i="25"/>
  <c r="AB132" i="25"/>
  <c r="AD132" i="25"/>
  <c r="AG132" i="25"/>
  <c r="AI132" i="25"/>
  <c r="AL132" i="25"/>
  <c r="AN132" i="25"/>
  <c r="D133" i="25"/>
  <c r="E133" i="25"/>
  <c r="F133" i="25"/>
  <c r="G133" i="25"/>
  <c r="H133" i="25"/>
  <c r="I133" i="25"/>
  <c r="J133" i="25"/>
  <c r="K133" i="25"/>
  <c r="M133" i="25" s="1"/>
  <c r="L133" i="25"/>
  <c r="O133" i="25" s="1"/>
  <c r="N133" i="25"/>
  <c r="R133" i="25"/>
  <c r="T133" i="25"/>
  <c r="W133" i="25"/>
  <c r="Y133" i="25"/>
  <c r="AB133" i="25"/>
  <c r="AD133" i="25"/>
  <c r="AG133" i="25"/>
  <c r="AI133" i="25"/>
  <c r="AL133" i="25"/>
  <c r="AN133" i="25"/>
  <c r="D134" i="25"/>
  <c r="E134" i="25"/>
  <c r="F134" i="25"/>
  <c r="G134" i="25"/>
  <c r="H134" i="25"/>
  <c r="I134" i="25"/>
  <c r="J134" i="25"/>
  <c r="K134" i="25"/>
  <c r="M134" i="25" s="1"/>
  <c r="L134" i="25"/>
  <c r="O134" i="25" s="1"/>
  <c r="N134" i="25"/>
  <c r="R134" i="25"/>
  <c r="T134" i="25"/>
  <c r="W134" i="25"/>
  <c r="Y134" i="25"/>
  <c r="AB134" i="25"/>
  <c r="AD134" i="25"/>
  <c r="AG134" i="25"/>
  <c r="AI134" i="25"/>
  <c r="AL134" i="25"/>
  <c r="AN134" i="25"/>
  <c r="D135" i="25"/>
  <c r="E135" i="25"/>
  <c r="F135" i="25"/>
  <c r="G135" i="25"/>
  <c r="H135" i="25"/>
  <c r="I135" i="25"/>
  <c r="J135" i="25"/>
  <c r="K135" i="25"/>
  <c r="M135" i="25" s="1"/>
  <c r="L135" i="25"/>
  <c r="O135" i="25" s="1"/>
  <c r="N135" i="25"/>
  <c r="R135" i="25"/>
  <c r="T135" i="25"/>
  <c r="W135" i="25"/>
  <c r="Y135" i="25"/>
  <c r="AB135" i="25"/>
  <c r="AD135" i="25"/>
  <c r="AG135" i="25"/>
  <c r="AI135" i="25"/>
  <c r="AL135" i="25"/>
  <c r="AN135" i="25"/>
  <c r="D136" i="25"/>
  <c r="L136" i="25"/>
  <c r="O136" i="25" s="1"/>
  <c r="R136" i="25"/>
  <c r="T136" i="25"/>
  <c r="W136" i="25"/>
  <c r="Y136" i="25"/>
  <c r="AB136" i="25"/>
  <c r="AD136" i="25"/>
  <c r="AG136" i="25"/>
  <c r="AI136" i="25"/>
  <c r="AL136" i="25"/>
  <c r="AN136" i="25"/>
  <c r="H137" i="25"/>
  <c r="J137" i="25"/>
  <c r="M137" i="25"/>
  <c r="O137" i="25"/>
  <c r="R137" i="25"/>
  <c r="T137" i="25"/>
  <c r="W137" i="25"/>
  <c r="Y137" i="25"/>
  <c r="AB137" i="25"/>
  <c r="AD137" i="25"/>
  <c r="AG137" i="25"/>
  <c r="AI137" i="25"/>
  <c r="AL137" i="25"/>
  <c r="AN137" i="25"/>
  <c r="D138" i="25"/>
  <c r="D142" i="25" s="1"/>
  <c r="E138" i="25"/>
  <c r="E142" i="25" s="1"/>
  <c r="H138" i="25"/>
  <c r="J138" i="25"/>
  <c r="K138" i="25"/>
  <c r="M138" i="25" s="1"/>
  <c r="L138" i="25"/>
  <c r="L142" i="25" s="1"/>
  <c r="O142" i="25" s="1"/>
  <c r="N138" i="25"/>
  <c r="N142" i="25" s="1"/>
  <c r="R138" i="25"/>
  <c r="T138" i="25"/>
  <c r="W138" i="25"/>
  <c r="Y138" i="25"/>
  <c r="AB138" i="25"/>
  <c r="AD138" i="25"/>
  <c r="AG138" i="25"/>
  <c r="AI138" i="25"/>
  <c r="AL138" i="25"/>
  <c r="AN138" i="25"/>
  <c r="D139" i="25"/>
  <c r="E139" i="25"/>
  <c r="H139" i="25"/>
  <c r="J139" i="25"/>
  <c r="K139" i="25"/>
  <c r="M139" i="25" s="1"/>
  <c r="L139" i="25"/>
  <c r="O139" i="25" s="1"/>
  <c r="N139" i="25"/>
  <c r="R139" i="25"/>
  <c r="T139" i="25"/>
  <c r="W139" i="25"/>
  <c r="Y139" i="25"/>
  <c r="AB139" i="25"/>
  <c r="AD139" i="25"/>
  <c r="AG139" i="25"/>
  <c r="AI139" i="25"/>
  <c r="AL139" i="25"/>
  <c r="AN139" i="25"/>
  <c r="D140" i="25"/>
  <c r="E140" i="25"/>
  <c r="H140" i="25"/>
  <c r="J140" i="25"/>
  <c r="K140" i="25"/>
  <c r="M140" i="25" s="1"/>
  <c r="L140" i="25"/>
  <c r="O140" i="25" s="1"/>
  <c r="N140" i="25"/>
  <c r="R140" i="25"/>
  <c r="T140" i="25"/>
  <c r="W140" i="25"/>
  <c r="Y140" i="25"/>
  <c r="AB140" i="25"/>
  <c r="AD140" i="25"/>
  <c r="AG140" i="25"/>
  <c r="AI140" i="25"/>
  <c r="AL140" i="25"/>
  <c r="AN140" i="25"/>
  <c r="D141" i="25"/>
  <c r="E141" i="25"/>
  <c r="H141" i="25"/>
  <c r="J141" i="25"/>
  <c r="K141" i="25"/>
  <c r="M141" i="25" s="1"/>
  <c r="L141" i="25"/>
  <c r="O141" i="25" s="1"/>
  <c r="N141" i="25"/>
  <c r="R141" i="25"/>
  <c r="T141" i="25"/>
  <c r="W141" i="25"/>
  <c r="Y141" i="25"/>
  <c r="AB141" i="25"/>
  <c r="AD141" i="25"/>
  <c r="AG141" i="25"/>
  <c r="AI141" i="25"/>
  <c r="AL141" i="25"/>
  <c r="AN141" i="25"/>
  <c r="F142" i="25"/>
  <c r="G142" i="25"/>
  <c r="I142" i="25"/>
  <c r="R142" i="25"/>
  <c r="T142" i="25"/>
  <c r="W142" i="25"/>
  <c r="Y142" i="25"/>
  <c r="AB142" i="25"/>
  <c r="AD142" i="25"/>
  <c r="AG142" i="25"/>
  <c r="AI142" i="25"/>
  <c r="AL142" i="25"/>
  <c r="AN142" i="25"/>
  <c r="H143" i="25"/>
  <c r="J143" i="25"/>
  <c r="M143" i="25"/>
  <c r="O143" i="25"/>
  <c r="R143" i="25"/>
  <c r="T143" i="25"/>
  <c r="W143" i="25"/>
  <c r="Y143" i="25"/>
  <c r="AB143" i="25"/>
  <c r="AD143" i="25"/>
  <c r="AG143" i="25"/>
  <c r="AI143" i="25"/>
  <c r="AL143" i="25"/>
  <c r="AN143" i="25"/>
  <c r="D144" i="25"/>
  <c r="D148" i="25" s="1"/>
  <c r="E144" i="25"/>
  <c r="E148" i="25" s="1"/>
  <c r="H144" i="25"/>
  <c r="J144" i="25"/>
  <c r="K144" i="25"/>
  <c r="M144" i="25" s="1"/>
  <c r="L144" i="25"/>
  <c r="O144" i="25" s="1"/>
  <c r="N144" i="25"/>
  <c r="R144" i="25"/>
  <c r="T144" i="25"/>
  <c r="W144" i="25"/>
  <c r="Y144" i="25"/>
  <c r="AB144" i="25"/>
  <c r="AD144" i="25"/>
  <c r="AG144" i="25"/>
  <c r="AI144" i="25"/>
  <c r="AL144" i="25"/>
  <c r="AN144" i="25"/>
  <c r="D145" i="25"/>
  <c r="E145" i="25"/>
  <c r="H145" i="25"/>
  <c r="J145" i="25"/>
  <c r="K145" i="25"/>
  <c r="L145" i="25"/>
  <c r="O145" i="25" s="1"/>
  <c r="N145" i="25"/>
  <c r="R145" i="25"/>
  <c r="T145" i="25"/>
  <c r="W145" i="25"/>
  <c r="Y145" i="25"/>
  <c r="AB145" i="25"/>
  <c r="AD145" i="25"/>
  <c r="AG145" i="25"/>
  <c r="AI145" i="25"/>
  <c r="AL145" i="25"/>
  <c r="AN145" i="25"/>
  <c r="D146" i="25"/>
  <c r="E146" i="25"/>
  <c r="H146" i="25"/>
  <c r="J146" i="25"/>
  <c r="K146" i="25"/>
  <c r="M146" i="25" s="1"/>
  <c r="L146" i="25"/>
  <c r="O146" i="25" s="1"/>
  <c r="N146" i="25"/>
  <c r="R146" i="25"/>
  <c r="T146" i="25"/>
  <c r="W146" i="25"/>
  <c r="Y146" i="25"/>
  <c r="AB146" i="25"/>
  <c r="AD146" i="25"/>
  <c r="AG146" i="25"/>
  <c r="AI146" i="25"/>
  <c r="AL146" i="25"/>
  <c r="AN146" i="25"/>
  <c r="D147" i="25"/>
  <c r="E147" i="25"/>
  <c r="H147" i="25"/>
  <c r="J147" i="25"/>
  <c r="K147" i="25"/>
  <c r="M147" i="25" s="1"/>
  <c r="L147" i="25"/>
  <c r="O147" i="25" s="1"/>
  <c r="N147" i="25"/>
  <c r="R147" i="25"/>
  <c r="T147" i="25"/>
  <c r="W147" i="25"/>
  <c r="Y147" i="25"/>
  <c r="AB147" i="25"/>
  <c r="AD147" i="25"/>
  <c r="AG147" i="25"/>
  <c r="AI147" i="25"/>
  <c r="AL147" i="25"/>
  <c r="AN147" i="25"/>
  <c r="F148" i="25"/>
  <c r="G148" i="25"/>
  <c r="I148" i="25"/>
  <c r="R148" i="25"/>
  <c r="T148" i="25"/>
  <c r="W148" i="25"/>
  <c r="Y148" i="25"/>
  <c r="AB148" i="25"/>
  <c r="AD148" i="25"/>
  <c r="AG148" i="25"/>
  <c r="AI148" i="25"/>
  <c r="AL148" i="25"/>
  <c r="AN148" i="25"/>
  <c r="H149" i="25"/>
  <c r="J149" i="25"/>
  <c r="M149" i="25"/>
  <c r="O149" i="25"/>
  <c r="R149" i="25"/>
  <c r="T149" i="25"/>
  <c r="W149" i="25"/>
  <c r="Y149" i="25"/>
  <c r="AB149" i="25"/>
  <c r="AD149" i="25"/>
  <c r="AG149" i="25"/>
  <c r="AI149" i="25"/>
  <c r="AL149" i="25"/>
  <c r="AN149" i="25"/>
  <c r="F157" i="25"/>
  <c r="G157" i="25"/>
  <c r="H157" i="25"/>
  <c r="I157" i="25"/>
  <c r="J157" i="25"/>
  <c r="F158" i="25"/>
  <c r="G158" i="25"/>
  <c r="H158" i="25"/>
  <c r="I158" i="25"/>
  <c r="J158" i="25"/>
  <c r="F159" i="25"/>
  <c r="G159" i="25"/>
  <c r="H159" i="25"/>
  <c r="I159" i="25"/>
  <c r="J159" i="25"/>
  <c r="D162" i="25"/>
  <c r="E162" i="25"/>
  <c r="F162" i="25"/>
  <c r="H162" i="25" s="1"/>
  <c r="G162" i="25"/>
  <c r="J162" i="25" s="1"/>
  <c r="I162" i="25"/>
  <c r="K162" i="25"/>
  <c r="L162" i="25"/>
  <c r="N162" i="25"/>
  <c r="K100" i="25" l="1"/>
  <c r="M100" i="25" s="1"/>
  <c r="K58" i="25"/>
  <c r="M58" i="25" s="1"/>
  <c r="F34" i="25"/>
  <c r="G70" i="25"/>
  <c r="K52" i="25"/>
  <c r="M52" i="25" s="1"/>
  <c r="G22" i="25"/>
  <c r="M17" i="25"/>
  <c r="K15" i="25"/>
  <c r="M15" i="25" s="1"/>
  <c r="K28" i="25"/>
  <c r="M28" i="25" s="1"/>
  <c r="L88" i="25"/>
  <c r="O88" i="25" s="1"/>
  <c r="L112" i="25"/>
  <c r="O112" i="25" s="1"/>
  <c r="L76" i="25"/>
  <c r="O76" i="25" s="1"/>
  <c r="K70" i="25"/>
  <c r="M70" i="25" s="1"/>
  <c r="O60" i="25"/>
  <c r="K136" i="25"/>
  <c r="M136" i="25" s="1"/>
  <c r="K94" i="25"/>
  <c r="M94" i="25" s="1"/>
  <c r="L52" i="25"/>
  <c r="O52" i="25" s="1"/>
  <c r="O103" i="25"/>
  <c r="L118" i="25"/>
  <c r="O118" i="25" s="1"/>
  <c r="H31" i="25"/>
  <c r="O120" i="25"/>
  <c r="L148" i="25"/>
  <c r="O148" i="25" s="1"/>
  <c r="J91" i="25"/>
  <c r="O138" i="25"/>
  <c r="M114" i="25"/>
  <c r="H91" i="25"/>
  <c r="H79" i="25"/>
  <c r="M36" i="25"/>
  <c r="L130" i="25"/>
  <c r="O130" i="25" s="1"/>
  <c r="L94" i="25"/>
  <c r="O94" i="25" s="1"/>
  <c r="H85" i="25"/>
  <c r="H10" i="26"/>
  <c r="O12" i="26"/>
  <c r="O13" i="26"/>
  <c r="J13" i="26"/>
  <c r="F10" i="26"/>
  <c r="O11" i="26"/>
  <c r="M145" i="25"/>
  <c r="K148" i="25"/>
  <c r="M148" i="25" s="1"/>
  <c r="K82" i="25"/>
  <c r="M82" i="25" s="1"/>
  <c r="I5" i="25"/>
  <c r="I9" i="25" s="1"/>
  <c r="D5" i="25"/>
  <c r="K142" i="25"/>
  <c r="M142" i="25" s="1"/>
  <c r="K112" i="25"/>
  <c r="M112" i="25" s="1"/>
  <c r="H92" i="25"/>
  <c r="F82" i="25"/>
  <c r="J79" i="25"/>
  <c r="O78" i="25"/>
  <c r="M42" i="25"/>
  <c r="L40" i="25"/>
  <c r="O40" i="25" s="1"/>
  <c r="N148" i="25"/>
  <c r="I8" i="25"/>
  <c r="I160" i="25" s="1"/>
  <c r="I161" i="25" s="1"/>
  <c r="F118" i="25"/>
  <c r="O54" i="25"/>
  <c r="D8" i="25"/>
  <c r="D160" i="25" s="1"/>
  <c r="AB9" i="25"/>
  <c r="H106" i="25"/>
  <c r="AD9" i="25"/>
  <c r="R9" i="25"/>
  <c r="J118" i="25"/>
  <c r="AI9" i="25"/>
  <c r="H148" i="25"/>
  <c r="J142" i="25"/>
  <c r="H142" i="25"/>
  <c r="J76" i="25"/>
  <c r="H76" i="25"/>
  <c r="J70" i="25"/>
  <c r="J130" i="25"/>
  <c r="Y9" i="25"/>
  <c r="AN9" i="25"/>
  <c r="T9" i="25"/>
  <c r="J148" i="25"/>
  <c r="H130" i="25"/>
  <c r="J124" i="25"/>
  <c r="H118" i="25"/>
  <c r="J106" i="25"/>
  <c r="H100" i="25"/>
  <c r="H82" i="25"/>
  <c r="J52" i="25"/>
  <c r="J28" i="25"/>
  <c r="J10" i="25"/>
  <c r="AL9" i="25"/>
  <c r="D9" i="25"/>
  <c r="D161" i="25" s="1"/>
  <c r="D157" i="25"/>
  <c r="O96" i="25"/>
  <c r="K76" i="25"/>
  <c r="M76" i="25" s="1"/>
  <c r="O66" i="25"/>
  <c r="L70" i="25"/>
  <c r="O70" i="25" s="1"/>
  <c r="L22" i="25"/>
  <c r="O22" i="25" s="1"/>
  <c r="H8" i="25"/>
  <c r="H160" i="25" s="1"/>
  <c r="H161" i="25" s="1"/>
  <c r="H18" i="25"/>
  <c r="H22" i="25" s="1"/>
  <c r="F22" i="25"/>
  <c r="L8" i="25"/>
  <c r="I7" i="25"/>
  <c r="E7" i="25"/>
  <c r="E159" i="25" s="1"/>
  <c r="G5" i="25"/>
  <c r="G9" i="25" s="1"/>
  <c r="K130" i="25"/>
  <c r="M130" i="25" s="1"/>
  <c r="K124" i="25"/>
  <c r="M124" i="25" s="1"/>
  <c r="H124" i="25"/>
  <c r="K106" i="25"/>
  <c r="M106" i="25" s="1"/>
  <c r="M84" i="25"/>
  <c r="K88" i="25"/>
  <c r="M88" i="25" s="1"/>
  <c r="I82" i="25"/>
  <c r="J82" i="25" s="1"/>
  <c r="H67" i="25"/>
  <c r="M60" i="25"/>
  <c r="H64" i="25"/>
  <c r="J58" i="25"/>
  <c r="H52" i="25"/>
  <c r="G34" i="25"/>
  <c r="H32" i="25"/>
  <c r="N34" i="25"/>
  <c r="N5" i="25"/>
  <c r="H25" i="25"/>
  <c r="H28" i="25" s="1"/>
  <c r="L28" i="25"/>
  <c r="O28" i="25" s="1"/>
  <c r="O24" i="25"/>
  <c r="G8" i="25"/>
  <c r="G160" i="25" s="1"/>
  <c r="G161" i="25" s="1"/>
  <c r="L7" i="25"/>
  <c r="O13" i="25"/>
  <c r="D7" i="25"/>
  <c r="D159" i="25" s="1"/>
  <c r="N6" i="25"/>
  <c r="N158" i="25" s="1"/>
  <c r="I6" i="25"/>
  <c r="E6" i="25"/>
  <c r="E158" i="25" s="1"/>
  <c r="F5" i="25"/>
  <c r="F9" i="25" s="1"/>
  <c r="H115" i="25"/>
  <c r="E8" i="25"/>
  <c r="E160" i="25" s="1"/>
  <c r="J34" i="25"/>
  <c r="N7" i="25"/>
  <c r="N159" i="25" s="1"/>
  <c r="H7" i="25"/>
  <c r="F8" i="25"/>
  <c r="F160" i="25" s="1"/>
  <c r="F161" i="25" s="1"/>
  <c r="K7" i="25"/>
  <c r="D6" i="25"/>
  <c r="D158" i="25" s="1"/>
  <c r="E5" i="25"/>
  <c r="L6" i="25"/>
  <c r="F7" i="25"/>
  <c r="M30" i="25"/>
  <c r="K34" i="25"/>
  <c r="M34" i="25" s="1"/>
  <c r="K5" i="25"/>
  <c r="J8" i="25"/>
  <c r="J160" i="25" s="1"/>
  <c r="J161" i="25" s="1"/>
  <c r="J6" i="25"/>
  <c r="J22" i="25"/>
  <c r="N8" i="25"/>
  <c r="N160" i="25" s="1"/>
  <c r="K6" i="25"/>
  <c r="G6" i="25"/>
  <c r="L5" i="25"/>
  <c r="O11" i="25"/>
  <c r="G7" i="25"/>
  <c r="F6" i="25"/>
  <c r="H5" i="25"/>
  <c r="H9" i="25" s="1"/>
  <c r="K8" i="25"/>
  <c r="J46" i="25"/>
  <c r="H46" i="25"/>
  <c r="M12" i="25"/>
  <c r="AG9" i="25"/>
  <c r="W9" i="25"/>
  <c r="J100" i="25"/>
  <c r="J64" i="25"/>
  <c r="H58" i="25"/>
  <c r="J7" i="25"/>
  <c r="J5" i="25"/>
  <c r="J9" i="25" s="1"/>
  <c r="H10" i="25"/>
  <c r="H70" i="25"/>
  <c r="H34" i="25" l="1"/>
  <c r="Q10" i="26"/>
  <c r="J10" i="26"/>
  <c r="O10" i="26"/>
  <c r="O6" i="25"/>
  <c r="L158" i="25"/>
  <c r="H6" i="25"/>
  <c r="M6" i="25"/>
  <c r="K158" i="25"/>
  <c r="E157" i="25"/>
  <c r="E9" i="25"/>
  <c r="E161" i="25" s="1"/>
  <c r="M8" i="25"/>
  <c r="K160" i="25"/>
  <c r="M5" i="25"/>
  <c r="K9" i="25"/>
  <c r="K157" i="25"/>
  <c r="O7" i="25"/>
  <c r="L159" i="25"/>
  <c r="O8" i="25"/>
  <c r="L160" i="25"/>
  <c r="O5" i="25"/>
  <c r="L9" i="25"/>
  <c r="L157" i="25"/>
  <c r="M7" i="25"/>
  <c r="K159" i="25"/>
  <c r="N9" i="25"/>
  <c r="N161" i="25" s="1"/>
  <c r="N157" i="25"/>
  <c r="O9" i="25" l="1"/>
  <c r="L161" i="25"/>
  <c r="M9" i="25"/>
  <c r="K161" i="25"/>
  <c r="M14" i="26" l="1"/>
  <c r="J38" i="30" l="1"/>
  <c r="J26" i="30" l="1"/>
  <c r="D18" i="30" l="1"/>
  <c r="H18" i="30" l="1"/>
  <c r="D20" i="30"/>
  <c r="D6" i="30"/>
  <c r="J18" i="30"/>
  <c r="J20" i="30" s="1"/>
  <c r="F18" i="30"/>
  <c r="P13" i="26"/>
  <c r="G13" i="26"/>
  <c r="E10" i="26"/>
  <c r="I10" i="26" l="1"/>
  <c r="H6" i="30"/>
  <c r="D8" i="30"/>
  <c r="J6" i="30"/>
  <c r="J8" i="30" s="1"/>
  <c r="F6" i="30"/>
  <c r="M13" i="26"/>
  <c r="H20" i="30"/>
  <c r="F20" i="30"/>
  <c r="G10" i="26"/>
  <c r="F8" i="30" l="1"/>
  <c r="H8" i="30"/>
  <c r="D10" i="26" l="1"/>
  <c r="P10" i="26" s="1"/>
  <c r="P14" i="26" l="1"/>
  <c r="L4" i="26" l="1"/>
  <c r="M12" i="26"/>
  <c r="L10" i="26" l="1"/>
  <c r="M11" i="26" l="1"/>
  <c r="K10" i="26" l="1"/>
  <c r="M10" i="26" l="1"/>
  <c r="R10" i="26"/>
</calcChain>
</file>

<file path=xl/comments1.xml><?xml version="1.0" encoding="utf-8"?>
<comments xmlns="http://schemas.openxmlformats.org/spreadsheetml/2006/main">
  <authors>
    <author>Автор</author>
  </authors>
  <commentList>
    <comment ref="F31" authorId="0">
      <text>
        <r>
          <rPr>
            <b/>
            <sz val="9"/>
            <color indexed="81"/>
            <rFont val="Tahoma"/>
            <family val="2"/>
            <charset val="204"/>
          </rPr>
          <t>Автор:</t>
        </r>
        <r>
          <rPr>
            <sz val="9"/>
            <color indexed="81"/>
            <rFont val="Tahoma"/>
            <family val="2"/>
            <charset val="204"/>
          </rPr>
          <t xml:space="preserve">
ХЭУ+ДГХ+ДК+ДО</t>
        </r>
      </text>
    </comment>
    <comment ref="G31" authorId="0">
      <text>
        <r>
          <rPr>
            <b/>
            <sz val="9"/>
            <color indexed="81"/>
            <rFont val="Tahoma"/>
            <family val="2"/>
            <charset val="204"/>
          </rPr>
          <t>Автор:</t>
        </r>
        <r>
          <rPr>
            <sz val="9"/>
            <color indexed="81"/>
            <rFont val="Tahoma"/>
            <family val="2"/>
            <charset val="204"/>
          </rPr>
          <t xml:space="preserve">
дгх+дк+ДО</t>
        </r>
      </text>
    </comment>
    <comment ref="I31" authorId="0">
      <text>
        <r>
          <rPr>
            <b/>
            <sz val="9"/>
            <color indexed="81"/>
            <rFont val="Tahoma"/>
            <family val="2"/>
            <charset val="204"/>
          </rPr>
          <t>Автор:</t>
        </r>
        <r>
          <rPr>
            <sz val="9"/>
            <color indexed="81"/>
            <rFont val="Tahoma"/>
            <family val="2"/>
            <charset val="204"/>
          </rPr>
          <t xml:space="preserve">
дк</t>
        </r>
      </text>
    </comment>
    <comment ref="F32" authorId="0">
      <text>
        <r>
          <rPr>
            <b/>
            <sz val="9"/>
            <color indexed="81"/>
            <rFont val="Tahoma"/>
            <family val="2"/>
            <charset val="204"/>
          </rPr>
          <t>Автор:</t>
        </r>
        <r>
          <rPr>
            <sz val="9"/>
            <color indexed="81"/>
            <rFont val="Tahoma"/>
            <family val="2"/>
            <charset val="204"/>
          </rPr>
          <t xml:space="preserve">
дгх+дк+ДО</t>
        </r>
      </text>
    </comment>
    <comment ref="G32" authorId="0">
      <text>
        <r>
          <rPr>
            <b/>
            <sz val="9"/>
            <color indexed="81"/>
            <rFont val="Tahoma"/>
            <family val="2"/>
            <charset val="204"/>
          </rPr>
          <t>Автор:</t>
        </r>
        <r>
          <rPr>
            <sz val="9"/>
            <color indexed="81"/>
            <rFont val="Tahoma"/>
            <family val="2"/>
            <charset val="204"/>
          </rPr>
          <t xml:space="preserve">
дгх+дк+ДО
</t>
        </r>
      </text>
    </comment>
    <comment ref="I32" authorId="0">
      <text>
        <r>
          <rPr>
            <b/>
            <sz val="9"/>
            <color indexed="81"/>
            <rFont val="Tahoma"/>
            <family val="2"/>
            <charset val="204"/>
          </rPr>
          <t>Автор:</t>
        </r>
        <r>
          <rPr>
            <sz val="9"/>
            <color indexed="81"/>
            <rFont val="Tahoma"/>
            <family val="2"/>
            <charset val="204"/>
          </rPr>
          <t xml:space="preserve">
дк</t>
        </r>
      </text>
    </comment>
    <comment ref="F67" authorId="0">
      <text>
        <r>
          <rPr>
            <b/>
            <sz val="9"/>
            <color indexed="81"/>
            <rFont val="Tahoma"/>
            <family val="2"/>
            <charset val="204"/>
          </rPr>
          <t>Автор:</t>
        </r>
        <r>
          <rPr>
            <sz val="9"/>
            <color indexed="81"/>
            <rFont val="Tahoma"/>
            <family val="2"/>
            <charset val="204"/>
          </rPr>
          <t xml:space="preserve">
дк+до</t>
        </r>
      </text>
    </comment>
    <comment ref="G67" authorId="0">
      <text>
        <r>
          <rPr>
            <b/>
            <sz val="9"/>
            <color indexed="81"/>
            <rFont val="Tahoma"/>
            <family val="2"/>
            <charset val="204"/>
          </rPr>
          <t>Автор:</t>
        </r>
        <r>
          <rPr>
            <sz val="9"/>
            <color indexed="81"/>
            <rFont val="Tahoma"/>
            <family val="2"/>
            <charset val="204"/>
          </rPr>
          <t xml:space="preserve">
ДК+ДО</t>
        </r>
      </text>
    </comment>
  </commentList>
</comments>
</file>

<file path=xl/comments2.xml><?xml version="1.0" encoding="utf-8"?>
<comments xmlns="http://schemas.openxmlformats.org/spreadsheetml/2006/main">
  <authors>
    <author>Сиразова Любовь Алексеевна</author>
  </authors>
  <commentList>
    <comment ref="B40" authorId="0">
      <text>
        <r>
          <rPr>
            <b/>
            <sz val="16"/>
            <color indexed="81"/>
            <rFont val="Tahoma"/>
            <family val="2"/>
            <charset val="204"/>
          </rPr>
          <t>Доп ФК 2126</t>
        </r>
      </text>
    </comment>
    <comment ref="B61" authorId="0">
      <text>
        <r>
          <rPr>
            <b/>
            <sz val="16"/>
            <color indexed="81"/>
            <rFont val="Tahoma"/>
            <family val="2"/>
            <charset val="204"/>
          </rPr>
          <t xml:space="preserve">Доп ФК 5102/177
</t>
        </r>
        <r>
          <rPr>
            <sz val="9"/>
            <color indexed="81"/>
            <rFont val="Tahoma"/>
            <family val="2"/>
            <charset val="204"/>
          </rPr>
          <t xml:space="preserve">
</t>
        </r>
      </text>
    </comment>
    <comment ref="B62" authorId="0">
      <text>
        <r>
          <rPr>
            <b/>
            <sz val="16"/>
            <color indexed="81"/>
            <rFont val="Tahoma"/>
            <family val="2"/>
            <charset val="204"/>
          </rPr>
          <t xml:space="preserve">Доп ФК 2109
</t>
        </r>
      </text>
    </comment>
  </commentList>
</comments>
</file>

<file path=xl/sharedStrings.xml><?xml version="1.0" encoding="utf-8"?>
<sst xmlns="http://schemas.openxmlformats.org/spreadsheetml/2006/main" count="4954" uniqueCount="1603">
  <si>
    <t>7.1.</t>
  </si>
  <si>
    <t>выплату, из них получили свидетельства 147 семей на общую сумму 103 921,62 т.р., выплаты произведены 82 семьям.
Планируется предоставление выплат всем участникам подпрограммы, включенным в сводный список на 2012 год, не утратившим право. Общее количество участников подпрограммы на 2012 год – 321 семья, из них 121 семья не подтвердила право на получение социальной</t>
  </si>
  <si>
    <t xml:space="preserve"> выплаты. на получение социальной выплаты. В связи с уменьшением количества участников подпрограммы образовались излишки денежных средств федерального и окружного бюджетов в размере 84 155,5 т. р., которые подлежат возврату. В Департамент жилищной политики ХМАО-Югры 03.08.2012 направлен запрос о порядке и сроках возврата данных денежных средств. 
В настоящее время рассматривается вопрос о дополнительном исключении участников подпрограммы, не предоставивших документы к оплате.</t>
  </si>
  <si>
    <t xml:space="preserve">Проведение окружных смотров среди муниципальных образований за лучшую постановку работы среди пожилых людей 
МАОУ "Олимп" средства будут освоены в 4-ом квартале на приобретение спортинвентаря и оборудования. Договоры будут заключены в 4-ом квартале
</t>
  </si>
  <si>
    <t>властями о возможности возврата средств на  финансирование  объекта в 2012 году возможно принятие решения  о дальнейшем использовании доли муниципалитета в размере 4444 т.руб.</t>
  </si>
  <si>
    <t>Расширение полигона твердых бытовых отходов в городе Сургуте 
Выделен земельный участок, разработана проектно-сметная документация, получена государственная вневедомственная экспертиза, проект утвержден Правительством ХМАО, проведены общественные слушания. Подписано распоряжение Администрации города  о заключении  долгосрочного муниципального контракта на выполнение работ по строительству объекта  "Расширение полигона  твердых бытовых отходов в г. Сургуте".</t>
  </si>
  <si>
    <t>4.3.</t>
  </si>
  <si>
    <t>5.4.</t>
  </si>
  <si>
    <t>5.4.2.</t>
  </si>
  <si>
    <t>5.5.</t>
  </si>
  <si>
    <t>5.5.1.</t>
  </si>
  <si>
    <t>19.</t>
  </si>
  <si>
    <t>20.</t>
  </si>
  <si>
    <t>21.</t>
  </si>
  <si>
    <t>22.</t>
  </si>
  <si>
    <t>5.2.</t>
  </si>
  <si>
    <t>5.2.1.</t>
  </si>
  <si>
    <t xml:space="preserve">смета согласована депкультуры округа 30.08.2012.
Обеспечение доступности информационных ресурсов
Ввиду невозможности обеспечения предоставления электронных услуг на региональном портале государственных и муниципальных услуг поставка и сопровождение автоматизированной библиотечной системы ИРБИС  64 будет производится по договору на сумму 100 тыс.рублей. В настоящий момент договор прошел согласование и находится на подписании у поставщика. Оплата и оказание услуг по настоящему договору планируется в сентябре 2012 года.
Редакция и разработка новой структуры и дизайна, перевод на другую систему управления контентом детских страниц «Как стать Великим?» будет производиться по договору. </t>
  </si>
  <si>
    <t xml:space="preserve">Обеспечение комплексной безопасности и комфортных условий в учреждениях спорта муниципальных образований округа 
На 2012 год объем финансирования за счет всех источников составляет 6 967,68 т. р. 
За 8 мес. 2012 года исполнено обязательств на сумму 1 361,57 т. р. на приобретение спортоборудования в образовательные учреждения.
Средства выделены на обеспечение учащихся 8 спортивных школ спортивным оборудованием, экипировкой и инвентарём. По соглашению от 01.06.2012 № 21/06-12 о предоставлении в 2012 году субсидии, между Департаментом физической культуры и спорта ХМАО и Администрацией Сургута, освоение планируется в 3-4 квартале. 
Денежные средства поступили из автономного округа 22.06.2012. На основании Постановления </t>
  </si>
  <si>
    <t>Средства выделены на обеспечение учащихся МАОУ "Дельфин" спортоборудованием, экипировкой и инвентарем. По соглашению от 01.06.2012 № 21/06-12 о предоставлении в 2012 г. субсидии для обеспечения учащихся муниципальных спортшкол и детско-юношеских клубов физподготовки спортоборудованием, экипировкой и инвентарем, заключенному между Департаментом физической культуры и спорта ХМАО-Югры и Администрацией города Сургута, освоение средств планируется до 20.12.2012.
Средства автономного округа  в размере 611 тыс.руб. поступили. Договоры на поставку спортоборудования и инвентаря на сумму 198,9 тыс.руб. заключены. Договор на сумму 480 тыс.руб. находится на стадии согласования."</t>
  </si>
  <si>
    <t xml:space="preserve">Администрации города от 24.07.2012 № 5626 ""О внесении изменения в постановление Администрации города от 06.02.2012 № 622 ""Об утверждении перечня получателй субсдий и объема предоставляемых субсидий на иные цели бюджетным, автономным учреждениям, подведомственным департаменту культуры, молодежной политики и спорта Администрации города (с изменениями от 31.05.2012 № 4052) с учреждениями подписаны дополнительные соглашения по предоставлению субсидий на иные цели, после чего началась работа по подготовке договоров на поставку оборудования. В настоящее время договоры на поставку спортоборудования и инвентаря находятся на стадии регистрации, оплата - по факту поставки.
Обеспечение спортивным оборудованием, экипировкой и инвентарем для организации учебно-тренировочного и соревновательного процесса </t>
  </si>
  <si>
    <t>Остатки средств предыдущих периодов (на 01.01.2012)</t>
  </si>
  <si>
    <t>Остатки средств предыдущих периодов (на 01.09.2012) с учетом исполнения</t>
  </si>
  <si>
    <t>Программа "Современная социальная служба Югры" на 2011-2013 годы и период до 2015 года</t>
  </si>
  <si>
    <t xml:space="preserve">Создание материально-технической базы для обеспечения информационно-технологической инфраструктуры библиотек автономного округа
Приобретение АРМ для создания материально-технической базы для обеспечения инфраструктуры библиотек округа с установленными на них ПО  для организации работы АРМ "Книговыдача" будет осуществлено в сентябре по факту поставки в соответствии с заключенными договорами. На поставку оборудования заключены 3 договора от 31.07.2012, 06.08.2012, 15.08.2012 на сумму 3 121,59 тыс. руб. со сроками поставки в течение 50 календарных дней. Экономия, сложившаяся по результатам проведения муниципальных закупок, будет использована на закупку идентичного оборудования в 4-ом кв-ле 2012г. Уточненная </t>
  </si>
  <si>
    <t xml:space="preserve">Проводятся переговоры с контрагентом о возможности оказания услуг и оплаты в сентябре месяце.
Повышение качества деятельности библиотек автономного округа
Заключены договоры с физическими лицами, два договора находятся на согласовании со сроком оказания услуг - сентябрь 2012 года. Оплата по ним - сентябрь 2012 г.
Обеспечение безопасности и сохранности музейных фондов
В соответствии с планом-графиком освоение средств будет осуществлено в сентябре 2012 года по договорам на оплату реставрационных работ по факту оказания услуг.
Совершенствование системы выявления и поддержки талантливой молодежи путем отбора на выставках и профессиональных конкурсах по видам искусств
В соответствии с планом освоение средств будет осуществлено в 4 кв-ле 2012 г.
Реконструкция ДК "Энергетик" Работы по строительству объекта  выполняются согласно графика производства работ. Планируемый  срок ввода объекта - сентябрь 2012 года.
</t>
  </si>
  <si>
    <t>Всего по программам муниципального образования город Сургут</t>
  </si>
  <si>
    <t>план на 2012 год</t>
  </si>
  <si>
    <t>профинансировано</t>
  </si>
  <si>
    <t>% финансирования к плану</t>
  </si>
  <si>
    <t>освоение</t>
  </si>
  <si>
    <t>% освоения к финансированию</t>
  </si>
  <si>
    <t>бюджет автономного округа</t>
  </si>
  <si>
    <t>привлеченные средства</t>
  </si>
  <si>
    <t>всего:</t>
  </si>
  <si>
    <t>в том числе КАПы</t>
  </si>
  <si>
    <t>"Профилактика правонарушений в Ханты-Мансийском автономном округе - Югре на 2011-2013 годы"</t>
  </si>
  <si>
    <t>Содействие развитию жилищного строительства на 2011-2013 годы и на период до 2015 года</t>
  </si>
  <si>
    <t>Целевая программа автономного округа:</t>
  </si>
  <si>
    <t>на 1 июля 2012 года</t>
  </si>
  <si>
    <t>на 1 сентября 2012 года</t>
  </si>
  <si>
    <t>на 1 октября 2012 года</t>
  </si>
  <si>
    <t>на 1 ноября 2012 года</t>
  </si>
  <si>
    <t>на 1 декабря 2012 года</t>
  </si>
  <si>
    <t>на 31 декабря 2012 года</t>
  </si>
  <si>
    <t>Результаты реализации, проблемные вопросы</t>
  </si>
  <si>
    <t>исполнение</t>
  </si>
  <si>
    <t>% исполнения к финансированию</t>
  </si>
  <si>
    <t>Всего по программам:</t>
  </si>
  <si>
    <t>бюджеты муниципальных образований</t>
  </si>
  <si>
    <t>"Модернизация и реформирование жилищно-коммунального комплекса ХМАО – Югры на 2011-2013 годы и на период до 2015 года"</t>
  </si>
  <si>
    <t xml:space="preserve">"Наш дом" на 2011-2013 годы" </t>
  </si>
  <si>
    <t>"Энергосбережение и повышение энергетической эффективности в Ханты-Мансийском автономном округе - Югре на 2011-2015 годы и на перспективу до 2020 года"</t>
  </si>
  <si>
    <t xml:space="preserve">"Развитие транспортной системы ХМАО - Югры на 2011 – 2013 годы и на период до 2015 года" </t>
  </si>
  <si>
    <t>"Развитие системы обращения с отходами производства и потребления в Ханты–Мансийском автономном округе – Югре на 2012–2015 годы и на период до 2020 года"</t>
  </si>
  <si>
    <t>"Снижение рисков и смягчение последствий чрезвычайных ситуаций природного и техногенного характера в Ханты-Мансийском  автономном округе – Югре на 2012-2014 годы и на период до 2016 года"</t>
  </si>
  <si>
    <t>"Профилактика экстремизма, гармонизация межэтнических и межкультурных отношений, укрепление толерантности в Ханты-Мансийском автономном округа – Югре на 2011-2013 годы"</t>
  </si>
  <si>
    <t>"О развитии российского казачества в Ханты-Мансийском автономном округе – Югре на 2012 – 2015 годы"</t>
  </si>
  <si>
    <t>"Информационное общество – Югра" на 2011 - 2013 годы"</t>
  </si>
  <si>
    <t xml:space="preserve">"Дети Югры" на 2011-2013 годы" </t>
  </si>
  <si>
    <t>"Современное здравоохранение Югры" на 2011-2013 годы и на период до 2015 года"</t>
  </si>
  <si>
    <t xml:space="preserve"> "Новая школа Югры на 2010-2013 годы и на период до 2015 года" </t>
  </si>
  <si>
    <t xml:space="preserve"> "Молодежь Югры" на 2011 - 2013 годы"</t>
  </si>
  <si>
    <t xml:space="preserve"> "Содействие занятости населения на 2011 - 2013 годы"</t>
  </si>
  <si>
    <t xml:space="preserve"> "Культура Югры" на 2011 –  2013 годы и на период до 2015 года" </t>
  </si>
  <si>
    <t>"Развитие физической культуры и спорта в Ханты-Мансийском автономном округе - Югре" на 2011-2013 годы и на период до 2015 года"</t>
  </si>
  <si>
    <t>"Развитие малого и среднего предпринимательства в Ханты-Мансийском автономном округе – Югре на 2011 - 2013 годы и на период до 2015 года"</t>
  </si>
  <si>
    <t>"Развитие агропромышленного комплекса ХМАО - Югры в 2011-2013 годах и на период до 2015 года"</t>
  </si>
  <si>
    <t>"Обеспечение экологической безопасности Ханты-Мансийского автономного округа - Югры  в 2011-2013 годах и на период до 2015 года"</t>
  </si>
  <si>
    <t>Программа ХМАО-Югры "Улучшение жилищных условий населения Ханты-Мансийского автономного округа - Югры" на 2011-2013 годы и на период до 2015  года. Подпрограмма 2.1. "Обеспечение жильем молодых семей" в соответствии с федеральной целевой программой "Жилище" на 2011-2015 годы"</t>
  </si>
  <si>
    <t>Пояснения, ожидаемые результаты</t>
  </si>
  <si>
    <t>6.1.1.</t>
  </si>
  <si>
    <t xml:space="preserve">03.08.2012  объект исключен из Адресной инвестиционной программы ХМАО-Югры. В устном разговоре  специалистами Депэкологии ХМАО пояснено, что мероприятие исключено  в связи с отсутствием положительной экологической  экспертизы на объект.  В настоящее время готовится письмо на зам. Губернатора Бухтина Г.Ф. о возможности возврата средств округа по объекту «Расширение полигона ТБО»  в  2012 г., так как 27.08.2012 получено положительное заключение государственной экологической экспертизы. После принятия решения окружными </t>
  </si>
  <si>
    <t>согласно срокам выплаты заработной платы;
- 200 тыс. рублей МБУ «ЦСП «Сибирский легион» на приобретение мишенных установок (электронные устройства для стрельбы) будут освоены в 4 квартале 2012 года в соответствии с планом-графиком, готовится документация на размещение муниципального заказа в сентябре методом котировок.</t>
  </si>
  <si>
    <t xml:space="preserve"> Организация деятельности молодежных трудовых отрядов на территории муниципальных образований ХМАО-Югры в 2011 году 
Запланированный на 2012 год объем финансирования на организацию деятельности молодежных трудовых отрядов на территории муниципальных образований ХМАО-Югры за счет бюджета округа составляет 393,5 тыс. руб., в том числе:</t>
  </si>
  <si>
    <t>Источники финансирования</t>
  </si>
  <si>
    <t>№ п/п</t>
  </si>
  <si>
    <t>Источник финансирования</t>
  </si>
  <si>
    <t>бюджет ХМАО - Югры</t>
  </si>
  <si>
    <t>федеральный бюджет</t>
  </si>
  <si>
    <t>привлечённые средства</t>
  </si>
  <si>
    <t>Всего, в том числе:</t>
  </si>
  <si>
    <t>1.</t>
  </si>
  <si>
    <t>Исполнение</t>
  </si>
  <si>
    <t>Фактически
 профинансировано</t>
  </si>
  <si>
    <t>Наименование программы/подпрограммы</t>
  </si>
  <si>
    <t>Исполнено (кассовый расход)</t>
  </si>
  <si>
    <t>2.</t>
  </si>
  <si>
    <t>3.</t>
  </si>
  <si>
    <t>4.</t>
  </si>
  <si>
    <t>4.1.</t>
  </si>
  <si>
    <t>5.</t>
  </si>
  <si>
    <t>5.1.</t>
  </si>
  <si>
    <t>5.1.1.</t>
  </si>
  <si>
    <t xml:space="preserve">проведение аукциона в 2012 году (планируется приобрести 119 кв.). Первоначально аукцион проводился 16 апреля, 18 июня, но в связи с  отсутствием  заявок  не  состоялся. </t>
  </si>
  <si>
    <t>выполнение работ. До конца 2012 года планируется освоение 100%. 
Депстройэнергетики и ЖКК согласованы мероприятия по капитальному ремонту сетей (письмо 'от 12.07.2012 №09-02-2823/12). В настоящее время  заключено соглашение с СГМУП "ГТС" на сумму 36 842,1 т.р.  Соглашения с СГМУП "ГВК", СГМУП "Тепловик" находятся на согласовании.
-«Улица Университетская от ул. Северная до пр. Пролетарский 2 пусковой комплекс» -Работы выполняются в соответствии с графиком производства работ. Выполненные работы приняты и оплачены. Оставшиеся средства будут использованы в сентябре 2012г.
- Застройка микрорайона 32 (2 очередь строительства) Инженерные сети Аукцион в  соответствии с  планом графиком, ориентировочный срок  проведения  аукциона  3 квартал 2012. Документация по корректировке проектных работ находится  на экспертизе в округе.  Ведётся подготовка документации  для проведения торгов на строительные работы. Учитывая  сроки проведения аукциона часть работ  по строительству (благоустройство и озеленение) будет предложена к выполнению в весенне-летний период.
- Инженерные сети в п.Снежный - внесены изменения а АИП. Средства окружного бюджета перераспределены на строительство объекта «Улица Университетская от ул. 23 «В» до ул. 7 ПР» для исполнения договорных обязательств.
- Ул. Университетская (ул.Северная-пр.Пролетарский) для  завершения работ по перекладке</t>
  </si>
  <si>
    <t xml:space="preserve">- договоры на сумму 50,0 тыс. рублей выделеные МБУ «Вариант» на приобретение радиомикрофонов и наградной продукции - находятся на стадии согласования. Оплата будет произведена в сентябре 2012 года по факту поставки товара;
- 143,5 тыс.рублей,  выделеные МАУ ПРСМ «Наше время» в целях организации занятости несовершеннолетних граждан в летний период будут израсходованы в сентябре 2012 года </t>
  </si>
  <si>
    <t xml:space="preserve"> сетей теплоснабжения в летний период на 2012 предусмотрены только средства городского бюджета (окружного бюджета использованы в полном объеме  в 2011 году), которые осваиваются согласно графика производства работ по контракту.
- Субсидия на частичное погашение процентных ставок по привлекаемым кредитным средствам в секторе водоснабжения и водоотведения на частичное погашение процентных ставок привлекаемых кредитных средств в секторе водоснабжения и водоотведения по СГМУП «ГВК» из округа  года поступили средства 4 814,5  тыс.руб., будут перечислены СГМУП «Горводоканал» в 3 квартале 2012 года.
-Выплата премии победителя окружного конкурса на звание «Лучшая организация, предприятие сферы ЖКХ ХМАО-Югры» - перечислены средства  округа в сумме 1150,0 т.р.  предприятиям СГМУКП, СГМУП"ДорРемТех", СГМУЭП"Горсвет.  Исполнение планируется в полном объеме
</t>
  </si>
  <si>
    <t xml:space="preserve">-Субсидия на возмещение затрат по капитальному ремонту многоквартирных домов   На выполнение  работ по капитальному ремонту  многоквартирных домов из округа поступили средства  58 533,7 т.р., кроме того, остатки 2011 года- 19806,3 т.р. Утвержден перечень многоквартирных домов. За счет остатков 2011 года выполнены работы в полном объеме. Ведется  документальное оформление.
</t>
  </si>
  <si>
    <t>домов в бюджет города из округа поступили средства 120 285,6 т.р., в том числе  9 337,6 т. р. – остатки 2011 года; Проведены конкурсы, определены подрядные организации. Ведутся работы в 45 дворах. 
Оплачена кредиторская задолженность 2011 года. Согласно условиям соглашений  управляющим организациям выплачен аванс  в размере 30%  - 39671,9 т.р. (из них средства бюджета округа 35704,7 т.р.). Остатки средств  2011 года в сумме 6460,10 т.р.  будут использованы на объектах 2012 года по мере предоставления управляющими организациями исполнительной документации
 До конца 2012 планируется 100% освоение средств.</t>
  </si>
  <si>
    <t xml:space="preserve"> Оплачены расходы 38317,9 т.р., средства округа- 34 486,0 т.р. (в том числе остатки 2011г-19 150,6 т.р.) городской бюджет- 3 831,9 т.р. Освоение- 4 кв-л 2012 г в объеме  100%.
07.08.2012 в ДСЭиЖКК ХМАО-Югры направлено письмо о порядке использования  средств экономии в сумме 655,7 т.р., сложившейся по факту выполнения работ.
- Субсидия на возмещение затрат по благоустройству дворовых территорий многоквартирных домов  На выполнение работ по благоустройству дворовых территорий многоквартирных </t>
  </si>
  <si>
    <t>ПРОВЕРКА</t>
  </si>
  <si>
    <t xml:space="preserve">Из округа поступили 17 935,4 т.р. (в том числе излишне перечислена сумма сверх соглашения 4 608,4 т.р )
-Проведено 8 электронных аукционов, 31.01.2012 заключено 8 муниципальных контрактов по обследованию 94 объектов  социальной сферы. Работы выполнены в полном объеме, оплата будет произведена до 15.09.2012. По 34 объектам готовится техническая документация на 
проведение аукциона, планируемый срок выполнения работ – 4 квартал 2012 года.  </t>
  </si>
  <si>
    <t>По департаменту образования заключены договоры и проводятся энергетические обследования с целью разработки энергетического паспорта в 2х автономных образовательных учреждениях. Оплата будет произведена в IV квартале 2012 года.
По МКУ «ХЭУ» проведение мероприятия и овоение средств планируется в IV квартале 2012г. 
По результатам проведенных конкурсных процедур и с учетом излишне перечисленной суммы</t>
  </si>
  <si>
    <t>сложилась экономия 16 358,4 тыс. руб. В Департамент строительства, энергетики и ЖКК ХМАО-Югры  13.08.2012 направлено письмо о возможности перераспределения  суммы сложившейся экономии на выполнение мероприятий по проведению энергетических обследований по другим объектам и установке индивидуальных приборов учета коммунальных ресурсов в муниципальном  жилищном фонде.
20.08.2012 письмом  Депстройэнергетики и ЖКК ХМАО отказано в перераспределении. Средства необходимо вернуть в бюджет ХМАО.</t>
  </si>
  <si>
    <t xml:space="preserve">-Ул. Университетская от ул. Северной до пр. Пролетарского с сетями инженерного обеспечения.
 Работы выполняются в соответствии с  графиком производства работ. Выполненные работы по объекту приняты и оплачены. Местный бюджет исполнен на 100%, окружной на 92%. Оставшиеся средства 7 724,71 т.р.  будут использованы в сентябре 2012 года. 
- Объездная автомобильная дорога к дачным кооперативам "Черемушки", "Север-1", "Север-2" в </t>
  </si>
  <si>
    <t>Проведен 21.05.2012 конкурс. Определена подрядная организация,   05.06.2012 заключен контракт на  выполнение работ. Оплачены расходы 16133,7 т.р., из них за счет бюджета округа -14 439,7 т.р., местного бюджета 1 694,0 т.р.  Оплата оставшейся суммы будет произведена после предоставления подрядной организацией  исполнительной документации.
-Ремонт дороги по ул. Губкина
 Проведен 18.06.2012 конкурс. Определена подрядная организация  и  02.07.2012 заключен контракт на  выполнение работ. Ведутся работы. Оплата расходов будет произведена после предоставления подрядной организацией  исполнительной документации.</t>
  </si>
  <si>
    <t>Объявлен конкурс на право заключения муниципального контракта на страхование муниципального имущества. Согласно извещению о проведении конкурса  рассмотрение заявок назначено на 03.10.2012,  оценка и сопоставление заявок будет произведено комиссией 10.10.2012.</t>
  </si>
  <si>
    <t>«Ночь анимации» и программа «АРт-субботник».  Средства в сумме 60 тыс.рублей будут израсходованы на 100% до конца 2012 года, в том числе:  
30,0 тыс.руб. – приобретение расходных материалов (сентябрь); 30,0 тыс.руб. – проведение мастер-классов по офорту и техникам живописи (октябрь).</t>
  </si>
  <si>
    <t xml:space="preserve">В рамках данной программы предусмотрены расходы в сумме 700 тыс.рублей по МБУК «Сургутский художественный музей».
Средства в сумме 640 тыс.рублей освоены в полном объеме. На отчетную дату организованы и проведены следующие выставки:
«Югана», «Кукляндия», «Диктатура и толерантность», кроме того, организована акция </t>
  </si>
  <si>
    <t xml:space="preserve">Денежные средства, выделенные на реализацию мероприятий программы до конца года планируется освоить в полном объеме.
Соглашение о софинансировании мероприятий программы заключено 13.07.2012 г. Средства окружного бюджета  в объеме 67 774, 00 тыс. руб. поступили  25.07.2012.   
Размещение в наиболее криминогенных общественных местах и на улицах крупных городов автономного округа, местах массового пребывания граждан систем видео обзора с установкой мониторов в дежурных частях органов внутренних дел
В настоящее время готовится конкурсная документация  на выполнение работ  по модернизации </t>
  </si>
  <si>
    <t xml:space="preserve">системы видеонаблюдения "Безопасный город"  на основе действующей сети. Из средств местного бюджета в рамках софинансирования заключено бюджетных обязательств на сумму 9 726,9 тыс. руб. и на сумму 800 тыс. руб. разрабатывается  конкурсная документация. Сумма в размере 4 723,1 тыс. руб. доведена в смету МКУ «ДТД ЖКХ». 
Приобретение транспортных средств для патрульно-постовой службы, оснащенных в соответствии с требованиями приказа МВД России от 10.03.2009 №203 (63 ед.)
Проведение аукциона  на приобретение спецтранспорта для Управления внутренних дел по г. </t>
  </si>
  <si>
    <t>6.</t>
  </si>
  <si>
    <t>6.1.</t>
  </si>
  <si>
    <t>6.2.</t>
  </si>
  <si>
    <t>7.</t>
  </si>
  <si>
    <t xml:space="preserve">бюджет МО </t>
  </si>
  <si>
    <t>8.</t>
  </si>
  <si>
    <t>9.</t>
  </si>
  <si>
    <t>10.</t>
  </si>
  <si>
    <t>12.</t>
  </si>
  <si>
    <t>13.</t>
  </si>
  <si>
    <t>15.</t>
  </si>
  <si>
    <t>16.</t>
  </si>
  <si>
    <t>17.</t>
  </si>
  <si>
    <t>18.</t>
  </si>
  <si>
    <t>Сургуту планируется   в 1 декаде сентября).  Освоение - до конца текущего года.
Создание общественных формирований правоохранительной направленности (общественные формирования, добровольные дружины, родительские патрули, молодежные отряды и т.д.), материальное стимулирование граждан, участвующих в охране общественного порядка, пресечении преступлений и иных правонарушений 
Выплачена премия 65 дружинникам на сумму 219 тыс. рублей. Оставшаяся сумма  будет освоена в  четвертом квартале 2012 года.</t>
  </si>
  <si>
    <t xml:space="preserve"> Исследование исторического слоя "Сургут. Казачий острог» 
Средства в сумме 1 000 тыс.руб. выделены на проведение археологических исследований "Исторический культурный слой г. Сургута". МБУК «Сургутский краеведческий музей» выполнены предварительные исследовательские работы на сумму 200 тыс. руб. Освоение 800 тыс. руб. будет осуществлено в полном объеме в соответствии с планом-графиком - </t>
  </si>
  <si>
    <t>в сентябре (400 тыс.руб) и в 4 квартале 2012 года (400 тыс.руб.)  
Создание казачьих кадетских классов на базе муниципальных общеобразовательных учреждений 
Средства в сумме 5 244,4 тыс.руб. выделены на открытие и развитие казачьих кадетских классов на базе МБОУ лицея имени генерал-майора Хисматулина В.И. и предназначены для создания материально-технической базы. Планируемое освоение - 3 и 4 кварталы 2012 года.</t>
  </si>
  <si>
    <t xml:space="preserve">Организация питания детей в лагерях с дневным пребыванием, организованных органами местного самоуправления муниципальных образований автономного округа 
Денежные средства, выделенные из местного бюджета, частично не освоены по причине уменьшения детей, посещающих лагеря с дневным пребыванием, на 25 человек по сравнению с запланированным значением, в связи с изменением формы отдыха - посещают летние творческие школы. Освоение оставшихся средств планируется  в 4 квартале в связи с функционированием 
</t>
  </si>
  <si>
    <t>лагерей с дневным пребыванием в период осенних каникул</t>
  </si>
  <si>
    <t xml:space="preserve">Пропаганда здорового образа жизни с использованием телевидения, радио, интернет ресурса, печатных средств массовой информации, массовых мероприятий Проведен запрос котировок на изготовление и поставку полиграфической продукции  11.07.2012, договор заключен 25.07.2012.  Оплата - по факту поставки товара в течении 25 рабочих дней с момента подписания акта приема-передачи товара ( в 4 квартале 2012 года).
Оснащение центра здоровья для детей  Формируется заявка для проведения аукциона на поставку оборудования. Ожидаемые сроки исполнения -октябрь 2012 года.
Осуществление дополнительных денежных выплат медицинским работникам скорой медицинской помощи Уменьшение субвенции округа на денежные выплаты медперсоналу фельдшерско-акушерских пунктов, врачам, фельдшерам и медсестрам скорой медицинской помощи на 2 000,0 т.р. ожидается после заседания Думы города в сентябре 2012.  Остаток </t>
  </si>
  <si>
    <t xml:space="preserve">неизрасходованных средств в сумме 30,38 тыс.руб. будет использован в следующем месяце на осуществление дополнительных денежных выплат медработникам скорой медицинской помощи.
 Приобретение машин скорой медицинской помощи, в т.ч. реанимобили
Заключен договор 29.08.2012 на поставку машин, муниципальный контракт на стадии подписания. В сентябре планируется поставка 5 автомобилей. Образовавшаяся экономия в будет распределена как субсидия бюджетным учреждениям на иные цели. 
Оснащение машин скорой медицинской помощи системой ГЛОНАСС Заключен договор 17.07.2012 на сумму 898,15 тыс. руб. Экономия будет распределена как субсидия бюджетным 
учреждениям на иные цели. Произведен монтаж датчиков, оборудование проходит проверку. Оплата -по факту проведенных работ. </t>
  </si>
  <si>
    <t>Текущий ремонт муниципальных бюджетных учреждений здравоохранения
Заключены договора на текущий ремонт учреждений на сумму 17850,34 т. р. Экономия будет распределена как субсидия бюджетным учреждениям на иные цели.
Оснащение учреждений оборудованием 
Сумма заключенных договоров 4 656,81 тыс. руб., оплата в 4 кв. 2012 г. Проведение торгов на оставшуюся сумму планируется в сентябре 2012 г.         
            Поликлиника "Нефтяник" на 700 посещений в смену  мкр.37 
В период строительства возникла необходимость в корректировке проектной  документации. Ориентировочный  срок  выдачи  откорректированного  проекта – октябрь  2012 г. Проведение  аукциона  на  завершение  второго этапа  объекта «Поликлиника  Нефтяник» возможно  после   получения  проектной  документации заказчиком. Учитывая  сроки  на  размещение муниципального заказа, отсутствует  возможность освоения  средств,  утвержденных  в  бюджете  города  на   строительство    объекта. Администрацией Сургута направлено предложение в ДЭР ХМАО-Югры (письмо от 09.07.2012 №01-11-3794) средства за  2011 год - 73 941,8 т. р., за 2012 года- 106 500 т.р. освоить в 2013 году по результатам аукциона  на СМР по второму этапу. Информация о принятом решении от ДЭР ХМАО не поступала.</t>
  </si>
  <si>
    <t xml:space="preserve">Причины не освоения местного бюджета: - 3108,22 т.р. - договоры заключены в мае-июле, оплата будет осуществлена по факту поставки. Планируемое освоение 3-4 кв 2012г.;- 14079,5 т.р. - направлены в июне, июле на размещение в системе муниципального заказа. Планируемый срок размещения 3-4 квартал, освоения - 4квартал 2012г.
       Проведение капитальных ремонтов зданий, сооружений образовательных учреждений (СОШ №20) Остаток окружных средств 2011 г. - 4107,1 т.р., использовано - 3113,19 т. р., работы на объекте завершены. 24.08.2012 направлены письма о возврате средств в окружной бюджет.
Приобретение учебного, учебно-наглядного и учебно-производственного оборудования - 6 386,23 т.р. - договоры заключены, 2063,8 т.р. - средства направлены в июле на размещение в системе мун.заказа. Планируемый срок размещения - 3 квартал 2012 г. Освоение планируется в 3-4 кварталах 2012 г.
Развитие системы оценки качества образования договоры на приобретение канцелярских товаров заключены в августе, оплата будет осуществлена в сентябре 2012 г
Развитие системы межшкольных методических центров - средства на приобретение технических средств и программного обеспечения в июне направлены на размещение в системе мунзаказа.  Планируемый срок размещения - 3 квартал. Освоение планируется в 4 квартале 2012 г.
Создание и развитие инновационной инфраструктуры: 220 т.р. - договоры находятся на стадии согласования и заключения. Планируемое освоение 4 кв. 2012 года; 380 т.р. повышение </t>
  </si>
  <si>
    <t xml:space="preserve">квалификации педагогических кадров планируется в 3-4 квартале в соответствии с планом проведения курсов повышения квалификации; 832 т.р. - в августе направлены  на размещение в системе муниципального заказа. Планируемый срок размещения и освоения - 4 квартал 2012 года.
Поддержка лучших педагогов - освоение в 4 кв-ле в плановом порядке.
Развитие материально-технической базы сферы образования
Детский сад "Золотой Ключик" Проектно-сметная документация   по проекту  завершена в августе 2012 года. Подготовлен проект распоряжения Администрации города  для проведения конкурса на заключение инвестиционного  договора с частным инвестором на строительство. Ориентировочный срок проведения конкурса- сентябрь 2012 г.
Детский сад в микрорайоне №30- 1 этап проектирования выполнен на 90%.  Завершение  проектных работ по МК- 15.10. 2012 года.
Детский сад в микрорайоне ПИКС- Проект разработан. Документация находится на государственной экспертизе. Прием и оплата работ будет произведена после положительного заключения государственной экспертизы.
Здание муниципальной вечерней школы №1, ул.Профсоюзов,52- на 2012г запланировано проведение государственной экспертизы проектной документации, срок размещения заказа - 4 кв-л 2012г. 
</t>
  </si>
  <si>
    <t xml:space="preserve">На основании  трёхстороннего соглашения от 11.01.2011 года №17-10-1659/1 о взаимодействии по реализации мероприятий целевой программы ХМАО-Югры «Содействие занятости населения на 2011-2013 годы» заключен договор между КУ ХМАО-Югры «Сургутский центр занятости населения» и МБОУ СОШ №6, срок исполнения которого 4 квартал 2012 года. Произведена предоплата в размере 39,5 тыс. рублей. </t>
  </si>
  <si>
    <t>Кандидат трудоустроен – 04.05.2012 года (договор на сумму80,1 тыс. рублей действует по октябрь 2012 года включительно). 
Перечисление средств на лицевой счет ОУ осуществлено в августе. Компенсация расходов на оплату труда работника будет осуществлена в сроки, установленные для выплаты заработной платы (10 сентября 2012 года).</t>
  </si>
  <si>
    <t>Факт финансирования</t>
  </si>
  <si>
    <t xml:space="preserve">Организация и проведение публичных мероприятий с участием субъектов и организаций 
Заключен муниципальный контракт, сроком  исполнения- ноябрь 2012, оплата - по факту исполнения:- оказание услуг по организации и проведению деловых встреч, круглых столов с участием субъектов малого и среднего предпринимательства.
Заключены договоры, исполнение по которым будет в октябре-ноябре 2012 года: - услуги консультирования в форме круглых столов;- услуги по организации, проведению и информационному сопровождению выставки-ярмарки товаропроизводителей с участием субъектов малого и среднего предпринимательства.
Стимулирование развития молодежного предпринимательства (ДЭП)
Заключены договоры на консультативные  услуги  по  вопросам  управления  коммерческой деятельностью со сроком исполнения октябрь 2012 и на оказание услуг по организации финала и церемоний торжественного закрытия конкурса молодежных бизнес-проектов «СТАРТ АП - 2012» («Путь к успеху»).
</t>
  </si>
  <si>
    <t>%  к уточненному плану</t>
  </si>
  <si>
    <t>%  к факту</t>
  </si>
  <si>
    <t xml:space="preserve">Формирование благоприятного общественного мнения о малом и среднем предпринимательстве  Заключены контракты и договоры со сроками исполнения сентябрь-декабрь 2012, оплата будет произведена по факту исполнения: - услуги по созданию статьи, написанию для нее материалов и размещению в ежедневном городском печатном издании в рамках реализации долгосрочной целевой программы «Развитие малого и среднего предпринимательства в городе Сургуте на 2010 - 2012 годы»; - услуги по организации и проведению городского конкурса «Лучшая новогодняя витрина Сургута - 2012» с участием СМСП, осуществляющих услуги розничной торговли; - услуги по проведению муниципального конкурса «Предприниматель года-2011»; " - услуги по написанию материалов (статей) и размещению их в «Югорский Бизнес-журнал»; 
- услуги по организации тематической лекции для руководителей субъектов малого и среднего предпринимательства. </t>
  </si>
  <si>
    <t>Заключен договор на оказание услуг по организации и проведению исследований развития малого и среднего предпринимательства на территории Сургута, оплата будет произведена в ноябре 2012.
Создание условий для подготовки, переподготовки и повышения квалификации субъектов малого и среднего предпринимательства 
Заключены договоры и муниципальные контракты:
- услуги консультирования по финансовым вопросам, срок исполнения 30.09.2012;
 - услуги по организации и проведению образовательных мероприятий  для руководителей и специалистов субъектов малого и среднего предпринимательства, срок исполнения 30.11.2012;
 - услуги по организации и проведению цикла образовательных мероприятий для руководителей и специалистов субъектов малого и среднего предпринимательства (договор находится на согласовании).</t>
  </si>
  <si>
    <t xml:space="preserve"> Участниками долгосрочной целевой программы «Развитие агропромышленного комплекса на территории города Сургута» в настоящее время являются:
1. СГМУСП «Северное»"
2. ООО «Сургут-Рыба»
3. К(Ф)Х Райская Е.С.
</t>
  </si>
  <si>
    <t xml:space="preserve">4. К(Ф)Х Комягина К.Ю.
Проблемы:
- недостаточный уровень развития материально-технической базы сельхозтоваропроизводителей, проблема обновления оборудования; 
- необходимость проведения реконструкции и строительства новых теплиц, животноводческих </t>
  </si>
  <si>
    <t>комплексов,
производственных помещений сельхозтоваропроизводителей (высокий износ производственных помещений, отсутствие вентиляции);
- потребность в строительстве новых отстойников, навозонакопителей и в предоставлении новых (близлежащих) полигонов для вывоза органических отходов );
- потребность в обновлении поголовья племенного скота;
-потребность в наращивании поголовья сельхоз животных.</t>
  </si>
  <si>
    <t xml:space="preserve">Мероприятия программы реализуются  в рамках городской долгосрочной программы </t>
  </si>
  <si>
    <t xml:space="preserve">Увеличены ассигнования и лимиты бюджетных обязательств на сумму 2 296 700 руб. из средств бюджета округа  (поступили 06.08.2012), на сумму 178 800 руб. из средств федерального бюджета (поступили 03.08.2012).  В настоящее время соглашение о порядке финансирования подпрограммы 2.1 на 2012 год между Администрацией города и Департаментом жилищной политики ХМАО-Югры находится в стадии подписания.  200 семей имеют право на социальную </t>
  </si>
  <si>
    <r>
      <t>-</t>
    </r>
    <r>
      <rPr>
        <i/>
        <sz val="26"/>
        <color indexed="8"/>
        <rFont val="Times New Roman"/>
        <family val="1"/>
        <charset val="204"/>
      </rPr>
      <t>На возмещение недополученных доходов газораспределительным организациям, осуществляющим реализацию населению сжиженного углеводородного газа</t>
    </r>
    <r>
      <rPr>
        <sz val="26"/>
        <color indexed="8"/>
        <rFont val="Times New Roman"/>
        <family val="1"/>
        <charset val="204"/>
      </rPr>
      <t xml:space="preserve">   из округа 16.07.2012 года поступили средства в сумме 16 100,0 тыс.руб. Оплачены фактические расходы ОАО «Сургутгаз» за январь-июль 2012 года 15 491,3 тыс.руб. В сентябре 2012 года будут оплачены расходы ОАО «Сургутгаз» за август  .
Проблемные вопросы:  Соглашение на предоставление данной субсидии  по социально-ориентированным тарифам подписано  со стороны муниципального образования  и направлено  21.06 2012 в округ. Сумма по соглашению не отражает всех фактических затрат ОАО "Сургутгаз",что изложено в письме  А.М. Киму, направленном им в РСТ. По запросу РСТ ОАО "Сургутгаз" предоставило  дополнительные документы. РСТ направила на согласование в ОАО "Сургутгаз" смету расходов без учета убытков прошлых лет без объяснения причин  их исключения. Дальнейшего развития  работа по данному вопросу не имела, проблема не решена.
- На частичное погашение процентных ставок по привлеченным кредитным ресурсам на погашение задолженности за энергоресурсы по СГМУП «ГТС» из округа поступили средства, перечисленные СГМУП «ГТС».  До конца 2012 года планируется освоение 100%.
-Субсидия на капитальный ремонт сетей теплоснабжения, водоснабжения и водоотведения для подготовки к осенне-зимнему периоду 2012-2013 годов поступили средства в размере 68 481,8 тыс.руб. Предприятиями СГМУП «ГВК», «ГТС», «Тепловик» проведены  конкурсы на </t>
    </r>
  </si>
  <si>
    <r>
      <t xml:space="preserve">-Обеспечение комплексной безопасности и комфортных условий образовательного процесса
</t>
    </r>
    <r>
      <rPr>
        <sz val="26"/>
        <color indexed="10"/>
        <rFont val="Times New Roman"/>
        <family val="1"/>
        <charset val="204"/>
      </rPr>
      <t xml:space="preserve"> </t>
    </r>
    <r>
      <rPr>
        <sz val="26"/>
        <color indexed="8"/>
        <rFont val="Times New Roman"/>
        <family val="1"/>
        <charset val="204"/>
      </rPr>
      <t xml:space="preserve"> Заключено 49 муниципальных контрактов  со сроком выполнения работ 3 - 4 квартал 2012  года на сумму 318 325,0 т.р., в т.ч. окружные средства- 52056,0 т.р.( остатки 2011 года- 27 481,4 т.р.).Средства округа, поступившие 03.07.2012 года планируются к размещению  до конца 3 квартала со сроком исполнения  4 квартал 2012 года на сумму 29500,0 т.р, 2 квартал 2013 г. - 123285,4 т.р.
-Устранение нарушений норм и правил санитарно-эпидемиологической безопасности (приобретение мебели).  Причины неосвоения окружного бюджета: нарушение условий договоров. Средства направлены на размещение в системе муниципального заказа (остатки 2011 г.). Освоение средств 37214,6 т.р., поступивших из округа 03.07.2012 на замену окон, приобретение торгово-технологического оборудования и мебели, осуществляется путем заключения договоров до 100 т.р., размещения в системе муниципального заказа в 4 кв. 2012г. 
</t>
    </r>
  </si>
  <si>
    <t>Сводная информация о реализации программ 
Ханты-Мансийского автономного округа – Югры на территории городского округа город Сургут на 01.09.2012 года</t>
  </si>
  <si>
    <t>По мероприятию  "Приобретение жилья по программе "- на сумму  989 829 тыс.руб. за счет окружных средств  проведен  аукцион в  2011 году , обязательства  зарегистрированы, приобретено 426 квартир , оплата произведена . 
На  остаток средств  в  размере  342 481 тыс.руб. (в  т.ч. 307 833,205 т.р. из бюджета округа; 34 647,795 т.р. из местного бюджета) планируется.  
В связи с изменением  РСТ стоимости 1 кв.м. жилья  с 44 526 руб. до 50 268 руб., произведено изменение аукционной документации назначенного на 25  июля аукциона. 10 августа 2012 года состоялся аукцион, определен победитель – ООО «УК «Центр Менеджмент» Доверительный управляющий Закрытым Паевым Инвестиционным Фондом Недвижимости «Сибпромстрой Югория»», как единственный участник торгов (17 однокомнатных квартир). 
 27 августа состоялся аукцион на приобретение 89 двухкомнатных квартир, контракты находятся в стадии заключения</t>
  </si>
  <si>
    <t>обход гидротехнических сооружений ГРЭС-1 и ГРЭС-2 
Сформирована стоимость  выполнения проектно-изыскательских работ в сумме 18 432 тыс. рублей на строительство 14 км. автодороги. 31.08.2012 размещен муниципальный заказ. Ориентировочный срок проведения конкурса -17.10.2012 года.  
-Ремонт дороги по пр. Комсомольский на участке от ул. Геологическая до ул. Югорская</t>
  </si>
  <si>
    <t>4.3.1.</t>
  </si>
  <si>
    <t>6.2.1.</t>
  </si>
  <si>
    <t>4.2.2.</t>
  </si>
  <si>
    <t>остаток средств</t>
  </si>
  <si>
    <t>% исполнения к уточненному плану</t>
  </si>
  <si>
    <t xml:space="preserve">Утвержденный план 
на 2014 год </t>
  </si>
  <si>
    <t xml:space="preserve">Уточненный план 
на 2014 год </t>
  </si>
  <si>
    <t>Ожидаемое исполнение до конца года</t>
  </si>
  <si>
    <t>Организация и проведение городских фестивалей (ДО)</t>
  </si>
  <si>
    <t>Подпрограмма 1 «Библиотечное обслуживание населения»</t>
  </si>
  <si>
    <t xml:space="preserve"> Подпрограмма 3 "Дополнительное образование детей в детских школах искусств"</t>
  </si>
  <si>
    <t>Подпрограмма 4 "Организация культурного досуга на базе организаций и учреждений культуры"</t>
  </si>
  <si>
    <t xml:space="preserve"> Подпрограмма 5 "Организация массовых мероприятий"</t>
  </si>
  <si>
    <t xml:space="preserve"> Подпрограмма 6 "Развитие инфраструктуры отрасли культуры "</t>
  </si>
  <si>
    <t>Подпрограмма 7 "Организация отдыха и оздоровления детей и молодёжи в каникулярное время" (на базе учреждений культуры, учреждений дополнительного образования детей)</t>
  </si>
  <si>
    <t xml:space="preserve"> Подпрограмма 1 «Организация занятий физической культурой и массовым спортом»</t>
  </si>
  <si>
    <t>- обеспечение функционирования и развития учреждений, оказывающих муниципальную услугу «Организация занятий физической культурой и массовым спортом» (ДКМПиС)</t>
  </si>
  <si>
    <t>Подпрограмма 2 «Организация дополнительного образования в спортивных школах»</t>
  </si>
  <si>
    <t xml:space="preserve"> - обеспечение функционирования и развития учреждений, оказывающих муниципальную услугу  «Дополнительное образование в спортивных школах» ДКМПиС</t>
  </si>
  <si>
    <t>Подпрограмма 3 «Развитие инфраструктуры спорта».</t>
  </si>
  <si>
    <t xml:space="preserve"> - выполнение работ по  строительству объекта "Спортивный центр с плавательным бассейном на 50 м. в г. Сургуте"</t>
  </si>
  <si>
    <t>Подпрограмма 4 "Организация отдыха  детей и молодёжи в каникулярное время" (на базе учреждений физической культуры и спорта).</t>
  </si>
  <si>
    <t>Мероприятие. Организация работы лагерей дневного пребывания, включая обеспечение питанием (на базе учреждений физической культуры и спорта и учреждений дополнительного образования)</t>
  </si>
  <si>
    <t>4.3.2.</t>
  </si>
  <si>
    <t>4.4.</t>
  </si>
  <si>
    <t>4.4.1.</t>
  </si>
  <si>
    <t>4.4.2.</t>
  </si>
  <si>
    <t>4.5.</t>
  </si>
  <si>
    <t>4.5.1.</t>
  </si>
  <si>
    <t>4.3.3.</t>
  </si>
  <si>
    <t>4.5.2.</t>
  </si>
  <si>
    <t>4.5.3.</t>
  </si>
  <si>
    <t>4.6.1.</t>
  </si>
  <si>
    <t>4.6.</t>
  </si>
  <si>
    <t>4.7.</t>
  </si>
  <si>
    <t>4.7.1.</t>
  </si>
  <si>
    <t>4.8.</t>
  </si>
  <si>
    <t>5.1.2.</t>
  </si>
  <si>
    <t>5.1.2.1.</t>
  </si>
  <si>
    <t>5.1.2.3.</t>
  </si>
  <si>
    <t>5.4.2.1.</t>
  </si>
  <si>
    <t>5.4.2.2.</t>
  </si>
  <si>
    <t>5.4.2.3.</t>
  </si>
  <si>
    <t>29.</t>
  </si>
  <si>
    <t>29.1.</t>
  </si>
  <si>
    <t>29.2.</t>
  </si>
  <si>
    <t>28.1.</t>
  </si>
  <si>
    <t>28.4.</t>
  </si>
  <si>
    <t>5.2.2.</t>
  </si>
  <si>
    <t>5.2.2.1.</t>
  </si>
  <si>
    <t>5.2.2.2.</t>
  </si>
  <si>
    <t>4.8.1.</t>
  </si>
  <si>
    <t>Подпрограмма 1. Взаимодействие органов местного самоуправления с институтом гражданского общества в решении вопросов местного значения</t>
  </si>
  <si>
    <t>Подпрограмма 2. Создание условий для расширения доступа населения к информации о деятельности органов местного самоуправления</t>
  </si>
  <si>
    <t>Подпрограмма 3. Поддержка социально ориентированных некоммерческих организаций</t>
  </si>
  <si>
    <t>31.1.</t>
  </si>
  <si>
    <t>31.2.</t>
  </si>
  <si>
    <t>31.2.1.</t>
  </si>
  <si>
    <t>31.1.2.</t>
  </si>
  <si>
    <t>2.1.</t>
  </si>
  <si>
    <t>Подпрограмма 1.  «Обеспечение выполнения функций департамента финансов»</t>
  </si>
  <si>
    <t>2.1.1.</t>
  </si>
  <si>
    <t>2.2.</t>
  </si>
  <si>
    <t>Подпрограмма 2. «Управление муниципальным долгом городского округа город Сургут»</t>
  </si>
  <si>
    <t>2.2.1.</t>
  </si>
  <si>
    <t>2.2.2.</t>
  </si>
  <si>
    <t>2.3.</t>
  </si>
  <si>
    <t>Подпрограмма 3.  «Формирование резервных средств в бюджете города в соответствии с требованиями бюджетного законодательства».</t>
  </si>
  <si>
    <t>2.3.1.</t>
  </si>
  <si>
    <t>2.3.2.</t>
  </si>
  <si>
    <t>2.4.</t>
  </si>
  <si>
    <t>Подпрограмма 4.  «Функционирование и развитие автоматизированных систем управления бюджетным процессом»</t>
  </si>
  <si>
    <t>2.4.1.</t>
  </si>
  <si>
    <t>Всего по программе, в том числе:</t>
  </si>
  <si>
    <t>бюджет ХМАО-Югры</t>
  </si>
  <si>
    <t>Всего по подпрограмме, в том числе:</t>
  </si>
  <si>
    <t>Профилактика правонарушений в общественных местах и в сфере безопасности дорожного движения</t>
  </si>
  <si>
    <t>бюджет МО</t>
  </si>
  <si>
    <t>17.1.</t>
  </si>
  <si>
    <t>17.1.1.</t>
  </si>
  <si>
    <t>Реализация проекта "Растем вместе" (формирование у учащихся культуры толерантности и этнокультурной компетентности)(ДО)</t>
  </si>
  <si>
    <t>Проведение курсов "Развитие языковой, речевой компетентности детей мигрантов, не владеющих русским языком" (ДО)</t>
  </si>
  <si>
    <t>Фестиваль творчества детей с ограниченными возможностями здоровья "Солнце для всех" (ДО)</t>
  </si>
  <si>
    <t>Фестиваль-конкурс детского творчества "Созвездие" для детей сирот и детей, оставшихся без попечения родителей (ДО)</t>
  </si>
  <si>
    <t>Фестиваль детского и юношеского творчества "Радуга детства" (ДО)</t>
  </si>
  <si>
    <t>17.1.2.</t>
  </si>
  <si>
    <t>17.1.3.</t>
  </si>
  <si>
    <t>17.1.4.</t>
  </si>
  <si>
    <t>17.2.</t>
  </si>
  <si>
    <t>17.2.1.</t>
  </si>
  <si>
    <t>Подготовка (переподготовка) специалистов по установленным программам в соответствующих учебных заведениях</t>
  </si>
  <si>
    <t>Улучшение материально-технической базы учреждения</t>
  </si>
  <si>
    <t>Обеспечение функционирования муниципального казенного учреждения "Сургутский спасательный центр", оказывающего муниципальную услугу.</t>
  </si>
  <si>
    <t>Обеспечение условий оказания муниципальной услуги: содержание территории, здания, помещений, оборудования и инвентаря учреждения</t>
  </si>
  <si>
    <t>Создание спасательных постов на местах массового отдыха людей на водных объектах в 
рамках подпрограммы "Организации и обеспечение мероприятий в сфере гражданской обороны, защиты населения и территории ХМАО-Югры 
от чрезвычайных ситуаций" государственной программы "Защита населения и территорий от чрезвычайных ситуаций, обеспечение пожарной безопасности в ХМАО-Югре на 2014-2020 годы"</t>
  </si>
  <si>
    <t>Подготовка (переподготовка) работников по установленным программам в соответствующих учебных заведениях</t>
  </si>
  <si>
    <t>Организация технического обслуживания имеющегося оборудования</t>
  </si>
  <si>
    <t>Организация  сопровождения программного продукта.</t>
  </si>
  <si>
    <t>16.1.</t>
  </si>
  <si>
    <t>16.1.1.</t>
  </si>
  <si>
    <t>16.1.2.</t>
  </si>
  <si>
    <t>16.1.3.</t>
  </si>
  <si>
    <t>16.1.4.</t>
  </si>
  <si>
    <t>16.1.5.</t>
  </si>
  <si>
    <t>16.2.</t>
  </si>
  <si>
    <t>16.2.1.</t>
  </si>
  <si>
    <t>16.2.2.</t>
  </si>
  <si>
    <t>16.2.3.</t>
  </si>
  <si>
    <t>16.2.5.</t>
  </si>
  <si>
    <t>16.3.</t>
  </si>
  <si>
    <t>16.3.1.</t>
  </si>
  <si>
    <t>16.3.2.</t>
  </si>
  <si>
    <t>бюджет ХМАО-Югра</t>
  </si>
  <si>
    <t>Инженерные сети в посёлке Снежный (УКС)</t>
  </si>
  <si>
    <t>11.1.</t>
  </si>
  <si>
    <t>11.1.1.</t>
  </si>
  <si>
    <t>11.1.2.</t>
  </si>
  <si>
    <t>11.1.3.</t>
  </si>
  <si>
    <t>11.1.4.</t>
  </si>
  <si>
    <t>11.2.</t>
  </si>
  <si>
    <t>11.2.1.</t>
  </si>
  <si>
    <t>Подпрограмма 1 "Дошкольное образование в образовательных учреждениях, реализующих программу дошкольного образования"</t>
  </si>
  <si>
    <t>Детский сад "Золотой Ключик" (УКС)</t>
  </si>
  <si>
    <t>Подпрограмма 3 "Дополнительное образование в учреждениях дополнительного образования детей"</t>
  </si>
  <si>
    <t>3.1.</t>
  </si>
  <si>
    <t>3.1.1.</t>
  </si>
  <si>
    <t>30.1.</t>
  </si>
  <si>
    <t>Внедрение института наставничества в рамках Школы муниципального служащего</t>
  </si>
  <si>
    <t>30.2.</t>
  </si>
  <si>
    <t>30.2.1.</t>
  </si>
  <si>
    <t>30.2.2.</t>
  </si>
  <si>
    <t>Всего по мероприятию, в том числе:</t>
  </si>
  <si>
    <t>1. Выполнение функций главного администратора неналоговых поступлений в бюджет городского округа и источников финансирования дефицита бюджета городского округа
2. Выполнение функций, осуществление финансово-хозяйственной деятельности главного распорядителя бюджетных средств</t>
  </si>
  <si>
    <t>1. Обеспечение достоверности и актуализации сведений реестра муниципального имущества
2. Контроль за сохранностью и целевым использованием  муниципального имущества
3.  Приведение структуры и состава муниципального имущества  в соответствие вопросам местного значения
4. Приватизация объектов муниципальной собственности
5. Осуществление муниципального земельного контроля
6. Предоставление в аренду земельных участков, находящихся в муниципальной собственности</t>
  </si>
  <si>
    <t>25.1.</t>
  </si>
  <si>
    <t>25.2.</t>
  </si>
  <si>
    <t>25.3.</t>
  </si>
  <si>
    <t>25.4.</t>
  </si>
  <si>
    <t>26.</t>
  </si>
  <si>
    <t>4.2.3.</t>
  </si>
  <si>
    <t>4.3.4.</t>
  </si>
  <si>
    <t>4.4.3.</t>
  </si>
  <si>
    <t>4.5.4.</t>
  </si>
  <si>
    <t>4.6.2.</t>
  </si>
  <si>
    <t>6.2.2.</t>
  </si>
  <si>
    <t>6.2.4.</t>
  </si>
  <si>
    <t>Встроенно-пристроенное помещение, расположенное ул.Первопроходцев,18</t>
  </si>
  <si>
    <t>6.3.</t>
  </si>
  <si>
    <t>6.3.1.</t>
  </si>
  <si>
    <t>Пол-ка"Нефтяник"700 пос.мкр.37 (УКС)</t>
  </si>
  <si>
    <t>МБОУ ДОД "ДШИ №1", ул.50 лет ВЛКСМ, 6/1</t>
  </si>
  <si>
    <t>МБОУ СОШ №26</t>
  </si>
  <si>
    <t>МБОУ СОШ №18</t>
  </si>
  <si>
    <t>МБОУ СОШ №27</t>
  </si>
  <si>
    <t>МБОУ СОШ №32</t>
  </si>
  <si>
    <t>МБУК "Сургутский краеведческий музей", ул.30 лет Победы, 21/2"</t>
  </si>
  <si>
    <t>22.1.</t>
  </si>
  <si>
    <t>22.1.1.</t>
  </si>
  <si>
    <t>22.1.1.1.</t>
  </si>
  <si>
    <t>22.1.1.2.</t>
  </si>
  <si>
    <t>22.1.2.</t>
  </si>
  <si>
    <t>22.1.2.1.</t>
  </si>
  <si>
    <t>22.1.2.2.</t>
  </si>
  <si>
    <t>22.1.2.3.</t>
  </si>
  <si>
    <t>22.1.2.4.</t>
  </si>
  <si>
    <t>22.1.2.5.</t>
  </si>
  <si>
    <t>22.1.2.6.</t>
  </si>
  <si>
    <t>8.1.</t>
  </si>
  <si>
    <t>Подпрограмма 1 «Создание условий для обеспечения качественными коммунальными услугами»</t>
  </si>
  <si>
    <t>8.1.1.</t>
  </si>
  <si>
    <t>8.1.2.</t>
  </si>
  <si>
    <t>8.1.3.</t>
  </si>
  <si>
    <t>8.2.</t>
  </si>
  <si>
    <t>Подпрограмма 2 «Обеспечение равных прав потребителей на получение энергетических ресурсов»</t>
  </si>
  <si>
    <t>8.2.1.</t>
  </si>
  <si>
    <t>9.1.</t>
  </si>
  <si>
    <t>9.2.</t>
  </si>
  <si>
    <t>9.3.</t>
  </si>
  <si>
    <t>9.4.</t>
  </si>
  <si>
    <t xml:space="preserve">Оформление землеустроительной документации на земельные участки под нежилыми объектами </t>
  </si>
  <si>
    <t>9.6.</t>
  </si>
  <si>
    <t>9.7.</t>
  </si>
  <si>
    <t>9.8.</t>
  </si>
  <si>
    <t>9.9.</t>
  </si>
  <si>
    <t>9.10.</t>
  </si>
  <si>
    <t>9.11.</t>
  </si>
  <si>
    <t>9.12.</t>
  </si>
  <si>
    <t>Финансовое обеспечение содержания МКУ «Казна городского хозяйства»</t>
  </si>
  <si>
    <t>10.1.</t>
  </si>
  <si>
    <t>В муниципальном секторе</t>
  </si>
  <si>
    <t>10.1.1.</t>
  </si>
  <si>
    <t>10.1.2.</t>
  </si>
  <si>
    <t>10.1.3.</t>
  </si>
  <si>
    <t xml:space="preserve">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t>
  </si>
  <si>
    <t>10.2.</t>
  </si>
  <si>
    <t>В системах коммунальной инфраструктуры</t>
  </si>
  <si>
    <t>10.2.1.</t>
  </si>
  <si>
    <t xml:space="preserve">Реконструкция уличных водопроводных сетей с применением современных материалов </t>
  </si>
  <si>
    <t>10.2.2.</t>
  </si>
  <si>
    <t xml:space="preserve">Внедрение частотных преобразователей на насосном оборудовании водозаборных сооружений </t>
  </si>
  <si>
    <t>10.2.3.</t>
  </si>
  <si>
    <t>10.2.4.</t>
  </si>
  <si>
    <t>Техническое перевооружение магистральных тепловых сетей на основе современных технологий</t>
  </si>
  <si>
    <t>Оптимизация работы системы электроснабжения объектов предприятий (техническое перевооружение внутренних сетей освещения на котельных, замена светильников на светильники с энергосберегающими лампами)</t>
  </si>
  <si>
    <t>12.1.</t>
  </si>
  <si>
    <t>Подпрограмма 1 "Обеспечение жилыми помещениями граждан, проживающих в аварийных, ветхих многоквартирных домах и в жилых помещениях, непригодных для проживания"</t>
  </si>
  <si>
    <t>12.1.1.</t>
  </si>
  <si>
    <t>12.1.2.</t>
  </si>
  <si>
    <t>12.1.3.</t>
  </si>
  <si>
    <t>12.1.4.</t>
  </si>
  <si>
    <t>12.1.5.</t>
  </si>
  <si>
    <t>12.2.</t>
  </si>
  <si>
    <t>Предоставление субсидии на приобретение жилого помещения в собственность на территории муниципального образования городского округа город Сургут</t>
  </si>
  <si>
    <t>13.1.</t>
  </si>
  <si>
    <t>13.1.1.</t>
  </si>
  <si>
    <t>13.1.2.</t>
  </si>
  <si>
    <t>13.1.3.</t>
  </si>
  <si>
    <t>13.1.4.</t>
  </si>
  <si>
    <t>13.1.5.</t>
  </si>
  <si>
    <t>13.1.6.</t>
  </si>
  <si>
    <t>13.1.7.</t>
  </si>
  <si>
    <t>13.1.8.</t>
  </si>
  <si>
    <t>13.2.</t>
  </si>
  <si>
    <t>13.2.1.</t>
  </si>
  <si>
    <t>13.2.2.</t>
  </si>
  <si>
    <t>13.3.</t>
  </si>
  <si>
    <t>13.3.1.</t>
  </si>
  <si>
    <t>14.1.</t>
  </si>
  <si>
    <t>14.2.</t>
  </si>
  <si>
    <t>14.3.</t>
  </si>
  <si>
    <t>15.1.</t>
  </si>
  <si>
    <t>15.2.</t>
  </si>
  <si>
    <t>15.3.</t>
  </si>
  <si>
    <t>15.4.</t>
  </si>
  <si>
    <t>Муниципальная программа «Управление Муниципальной Информационной Системой на 2014-2020 годы» (УСиИ)</t>
  </si>
  <si>
    <t>18.1.</t>
  </si>
  <si>
    <t>18.2.</t>
  </si>
  <si>
    <t>Организация сопровождения отдельных информационных систем</t>
  </si>
  <si>
    <t>Обеспечение выполнения функций МКУ «ИЦ «АСУ-город»</t>
  </si>
  <si>
    <t xml:space="preserve">Централизованное приобретение товаров, выполнение работ, оказания услуг в сфере информатизации </t>
  </si>
  <si>
    <t>27.1.</t>
  </si>
  <si>
    <t>27.2.</t>
  </si>
  <si>
    <t>Подпрограмма "Предоставление субсидий на строительство или приобретение жилья за счет средств местного бюджета"</t>
  </si>
  <si>
    <t>20.1.</t>
  </si>
  <si>
    <t>20.1.1.</t>
  </si>
  <si>
    <t>20.2.</t>
  </si>
  <si>
    <t>20.2.1.</t>
  </si>
  <si>
    <t>20.3.</t>
  </si>
  <si>
    <t>20.3.1.</t>
  </si>
  <si>
    <t xml:space="preserve">Подпрограмма "Обеспечение мерами государственной поддержки по улучшению жилищных условий отдельных категорий граждан в городе Сургуте" </t>
  </si>
  <si>
    <t>1.2.</t>
  </si>
  <si>
    <t>муниципальных учреждений, подведомственных департаменту образования</t>
  </si>
  <si>
    <t>муниципальные предприятия (СГМУП «ГТС», СГМУП «Горводоканал», СГМУЭП «Горсвет», СГМУП «Тепловик», СГМУ Коммунальное предприятие, СГМУП «ДорРемТех»), курируемых департаментом городского хозяйства</t>
  </si>
  <si>
    <t>в структурных подразделениях,
не являющиеся юридическими лицами</t>
  </si>
  <si>
    <t>в муниципальных учреждениях, подведомственных департаменту образования</t>
  </si>
  <si>
    <t>в муниципальных предприятиях (СГМУП «ГТС», СГМУП «Горводоканал», СГМУЭП «ДорРемТех»,  СГМУЭП «РКЦ ЖКХ г. Сургута»), курируемых департаментом городского хозяйства</t>
  </si>
  <si>
    <t>в структурных подразделениях,
не являющиеся юридическими лицами, в части диспансеризации</t>
  </si>
  <si>
    <t>МКУ «ИЦ «АСУ- город», подведомственном управлению связи и информатизации</t>
  </si>
  <si>
    <t>МКУ «Дирекция эксплуатации административных зданий и инженерных систем», подведомственном департаменту городского хозяйства</t>
  </si>
  <si>
    <t>в муниципальных предприятиях  (СГМУП «ГТС», СГМУП «Горводоканал», СГМУЭП «Горсвет», СГМУЭП «ДорРемТех», СГМУП «Тепловик», СГМУ Коммунальное предприятие, СГМУП «РКЦ ЖКХ г. Сургута»), курируемых департаментом городского хозяйства</t>
  </si>
  <si>
    <t>в МКУ «Сургутский спасательный центр», подведомственном управлению
по делам ГО и ЧС</t>
  </si>
  <si>
    <t>муниципальных предприятий (СГМУП «ГТС», СГМУП «Горводоканал», СГМУЭП «Горсвет», СГМУП «ДорРемТех», СГМУП «Тепловик», СГМУ Коммунальное предприятие), курируемых департаментом городского хозяйства</t>
  </si>
  <si>
    <t>МКУ «Хозяйственно-эксплуатационное управление»</t>
  </si>
  <si>
    <t>структурных подразделениях Администрации города, (МФЦ)</t>
  </si>
  <si>
    <t>1.3.</t>
  </si>
  <si>
    <t>1.3.1.</t>
  </si>
  <si>
    <t>1.3.2.</t>
  </si>
  <si>
    <t xml:space="preserve">Предоставление субсидии на выполнение муниципального задания и на иные цели подведомственным учреждениям, оказывающим муниципальную услугу «Общее и дополнительное образование в общеобразовательных учреждениях» </t>
  </si>
  <si>
    <t>Обеспечение деятельности департамента образования,  подведомственных муниципальных казенных учреждений</t>
  </si>
  <si>
    <t>Организация и финансовое обеспечение подвоза обучающихся, проживающих в отдаленных микрорайонах города, на учебные занятия в муниципальные общеобразовательные учреждения</t>
  </si>
  <si>
    <t>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</si>
  <si>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</si>
  <si>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 в рамках исполнения переданного отдельного  государственного полномочия</t>
  </si>
  <si>
    <t>3.1.2.</t>
  </si>
  <si>
    <t>3.1.3.</t>
  </si>
  <si>
    <t>3.1.3.1.</t>
  </si>
  <si>
    <t>Развитие инфраструктуры дошкольных образовательных учреждений в целях повышения доступности дошкольного образования</t>
  </si>
  <si>
    <t>3.2.</t>
  </si>
  <si>
    <t>3.2.1.</t>
  </si>
  <si>
    <t>3.2.2.</t>
  </si>
  <si>
    <t>3.2.3.</t>
  </si>
  <si>
    <t>3.3.</t>
  </si>
  <si>
    <t>3.3.1.</t>
  </si>
  <si>
    <t>3.3.2.</t>
  </si>
  <si>
    <t>3.3.3.</t>
  </si>
  <si>
    <t>3.4.</t>
  </si>
  <si>
    <t>3.4.1.</t>
  </si>
  <si>
    <t>3.5.</t>
  </si>
  <si>
    <t>3.5.1.</t>
  </si>
  <si>
    <t>3.5.2.</t>
  </si>
  <si>
    <t>3.5.3.</t>
  </si>
  <si>
    <t>3.5.4.</t>
  </si>
  <si>
    <t>3.5.5.</t>
  </si>
  <si>
    <t>3.5.6.</t>
  </si>
  <si>
    <t>3.5.7.</t>
  </si>
  <si>
    <t>3.5.8.</t>
  </si>
  <si>
    <t>Всего по программе, 
в том числе:</t>
  </si>
  <si>
    <t>Всего по подпрограмме, 
в том числе:</t>
  </si>
  <si>
    <t>Всего по мероприятию, 
в том числе:</t>
  </si>
  <si>
    <t xml:space="preserve"> Муниципальная программа «Управление муниципальным имуществом в сфере жилищно-коммунального хозяйства в городе Сургуте на 2014 — 2016 годы» (ДГХ)</t>
  </si>
  <si>
    <t>Оказание услуг по начислению, учету, сбору и перечислению платы за социальный наем муниципальных жилых помещений</t>
  </si>
  <si>
    <t>Организация проведения оценки материального ущерба при пожаре</t>
  </si>
  <si>
    <t>Муниципальная программа «Энергосбережение и повышение энергетической эффективности в городе Сургуте на 2014 — 2020 годы» (ДГХ)</t>
  </si>
  <si>
    <t>Муниципальная программа «Развитие транспортной системы города Сургута на 2014 — 2020 годы» (ДГХ)</t>
  </si>
  <si>
    <t>Подпрограмма 1 «Дорожное хозяйство»</t>
  </si>
  <si>
    <t>Осуществление городских пассажирских  регулярных перевозок (Субсидия на финансовое обеспечение (возмещение затрат) в связи с оказанием услуг по городским пассажирским перевозкам) (ДГХ)</t>
  </si>
  <si>
    <t>11.2.2.</t>
  </si>
  <si>
    <t>11.2.3.</t>
  </si>
  <si>
    <t>Муниципальная программа «Улучшение жилищных условий населения города Сургута на 2014 — 2020 годы» (ДГХ)</t>
  </si>
  <si>
    <t>Обследование жилых домов на предмет признания их аварийными или жилых помещений непригодными для проживания (ДГХ)</t>
  </si>
  <si>
    <t>Оценка рыночной стоимости квартир (ДГХ)</t>
  </si>
  <si>
    <t>Выплата выкупной цены за изымаемое жилое помещение собственникам жилых помещений (ДГХ)</t>
  </si>
  <si>
    <t>Снос домов, подлежащих выводу из эксплуатации с последующим демонтажем строительных конструкций, в связи с переселением из них граждан (ДГХ)</t>
  </si>
  <si>
    <t>Муниципальная программа «Комфортное проживание в городе Сургуте на 2014 — 2016 годы» (ДГХ)</t>
  </si>
  <si>
    <t>Подпрограмма 1 "Безопасная среда" (ДГХ)</t>
  </si>
  <si>
    <t>Ликвидация несанкционированных свалок в районах застройки муниципального и бесхозяйного жилищного фонда (в рамках муниципальной работы «Обеспечение комфортных и безопасных условий проживания в жилищном фонде»)</t>
  </si>
  <si>
    <t>Выполнение работ по содержанию пожарных водоёмов (в рамках муниципальной работы «Обеспечение комфортных и безопасных условий проживания в жилищном фонде»)</t>
  </si>
  <si>
    <t>Выполнение работ по промывке систем теплоснабжения в ветхом жилищном фонде (в рамках муниципальной работы «Обеспечение комфортных и безопасных условий проживания в жилищном фонде»)</t>
  </si>
  <si>
    <t>Выполнение работ  по содержанию водопропускных канав (в рамках муниципальной работы «Обеспечение комфортных и безопасных условий проживания в жилищном фонде»)</t>
  </si>
  <si>
    <t>Выполнение работ по зимнему содержанию проездов к жилым строениям и строениям, приспособленным для проживания (в рамках муниципальной работы «Обеспечение комфортных и безопасных условий проживания в жилищном фонде»)</t>
  </si>
  <si>
    <t>Предоставление управляющим организациям субсидии на возмещение недополученных доходов в связи с оказанием услуг теплоснабжения населению, проживающему во временных поселках</t>
  </si>
  <si>
    <t>Предоставление управляющим организациям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соответствующем требованиям СаНПиН</t>
  </si>
  <si>
    <t>Подпрограмма 2 "Капитальный ремонт и благоустройство жилищного фонда"</t>
  </si>
  <si>
    <t>Подпрограмма 3 "Обеспечение отлова, содержания и утилизации безнадзорных животных" (ДГХ)</t>
  </si>
  <si>
    <t>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2016 годы» (ДГХ)</t>
  </si>
  <si>
    <t>Муниципальная программа «Организация ритуальных услуг и содержание объектов похоронного обслуживания в городе Сургуте на 2014 — 2020 годы» (ДГХ)</t>
  </si>
  <si>
    <t>Услуги по транспортировке тел умерших в медучреждения (ДГХ)</t>
  </si>
  <si>
    <t>21.1.</t>
  </si>
  <si>
    <t>21.1.1.</t>
  </si>
  <si>
    <t>21.2.</t>
  </si>
  <si>
    <t>21.2.1.</t>
  </si>
  <si>
    <t>21.2.1.1.</t>
  </si>
  <si>
    <t>21.2.1.2.</t>
  </si>
  <si>
    <t>21.2.2.</t>
  </si>
  <si>
    <t>21.3.</t>
  </si>
  <si>
    <t>21.3.1.</t>
  </si>
  <si>
    <t>21.4.</t>
  </si>
  <si>
    <t>21.4.1.</t>
  </si>
  <si>
    <t>21.5.</t>
  </si>
  <si>
    <t>21.5.1.</t>
  </si>
  <si>
    <t>22.2.</t>
  </si>
  <si>
    <t>22.3.</t>
  </si>
  <si>
    <t>22.4.</t>
  </si>
  <si>
    <t>Расходы на обеспечение выполнения функций учреждения осуществляются по мере необходимости в течение года.</t>
  </si>
  <si>
    <t>19.2.1.</t>
  </si>
  <si>
    <t>19.2.</t>
  </si>
  <si>
    <t>19.3.</t>
  </si>
  <si>
    <t>19.3.1.</t>
  </si>
  <si>
    <t>19.4.</t>
  </si>
  <si>
    <t>19.4.1.</t>
  </si>
  <si>
    <t>Подпрограмма 2.  «Организация мероприятий по охране окружающей среды»</t>
  </si>
  <si>
    <t>Подпрограмма 3. «Благоустройство рекреационных зон»</t>
  </si>
  <si>
    <t>19.3.2.</t>
  </si>
  <si>
    <t>Подпрограмма 4. «Обустройство, использование, защита и охрана городских лесов»</t>
  </si>
  <si>
    <t>19.5.</t>
  </si>
  <si>
    <t>Подпрограмма 5. «Функционирование управления по природопользованию и экологии»</t>
  </si>
  <si>
    <t>19.5.1.</t>
  </si>
  <si>
    <t>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</si>
  <si>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Предоставление единовременной выплаты ко Дню Победы в Великой Отечественной войне 1941 - 1945 годов</t>
  </si>
  <si>
    <t>Ремонт квартир одиноко проживающих граждан старшего поколения</t>
  </si>
  <si>
    <t>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</si>
  <si>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26.1.</t>
  </si>
  <si>
    <t>26.2.</t>
  </si>
  <si>
    <t>1.1.</t>
  </si>
  <si>
    <t>1.1.1.</t>
  </si>
  <si>
    <t>1.1.2.</t>
  </si>
  <si>
    <t>1.1.3.</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</si>
  <si>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t>
  </si>
  <si>
    <t>1.2.1.</t>
  </si>
  <si>
    <t>Проведение  образовательных мероприятий для субъектов малого и среднего предпринимательства и иных организаций.</t>
  </si>
  <si>
    <t>1.2.2.</t>
  </si>
  <si>
    <t>Стимулирование развития молодежного предпринимательства.</t>
  </si>
  <si>
    <t>1.2.3.</t>
  </si>
  <si>
    <t>1.2.4.</t>
  </si>
  <si>
    <t xml:space="preserve">Гранты в форме субсидий социального предпринимательства </t>
  </si>
  <si>
    <t>Гранты на организацию Центра времяпрепровождения детей</t>
  </si>
  <si>
    <t>Гранты  в форме субсидий начинающим предпринимателям</t>
  </si>
  <si>
    <t>1.3.2.1.</t>
  </si>
  <si>
    <t>1.3.2.2.</t>
  </si>
  <si>
    <t>1.3.2.3.</t>
  </si>
  <si>
    <t>1.3.2.4.</t>
  </si>
  <si>
    <t>1.3.2.5.</t>
  </si>
  <si>
    <t>1.3.2.6.</t>
  </si>
  <si>
    <t>1.3.2.7.</t>
  </si>
  <si>
    <t>1.3.2.8.</t>
  </si>
  <si>
    <t>1.3.2.9.</t>
  </si>
  <si>
    <t>1.3.2.10.</t>
  </si>
  <si>
    <t>1.3.2.11.</t>
  </si>
  <si>
    <t>1.3.2.12.</t>
  </si>
  <si>
    <t>Проведение медицинских осмотров работников, диспансеризации</t>
  </si>
  <si>
    <t>1.3.2.13.</t>
  </si>
  <si>
    <t>Обучение работников
по пожарно-техническому минимуму</t>
  </si>
  <si>
    <t>1.3.2.14.</t>
  </si>
  <si>
    <t xml:space="preserve">Приобретение смывающих и обезвреживающих  средств для работников  МКУ «Дирекция дорожного-транспорта и жилищно-коммунального комплекса» </t>
  </si>
  <si>
    <t xml:space="preserve">Приобретение  медицинских аптечек для оказания первой  помощи работникам  </t>
  </si>
  <si>
    <t>Приобретение оборудования
и приспособлений для проведения работ повышенной опасности СГМУП «ГТС», курируемым департаментом городского хозяйства</t>
  </si>
  <si>
    <t xml:space="preserve">Обслуживание средств пожарной безопасности (перезарядка огнетушителей, проверка пожарных гидрантов) на объектах СГМУЭП «Тепловик», СГМУП «Горводоканал», курируемых  департаментом городского хозяйства </t>
  </si>
  <si>
    <t>Проведение производственного контроля на объектах СГМУЭП «Горсвет»</t>
  </si>
  <si>
    <t>Подпрограмма 2. «Общее и дополнительное образование в общеобразовательных учреждениях»</t>
  </si>
  <si>
    <t>Подпрограмма 4. «Организация и обеспечение отдыха и оздоровления детей»</t>
  </si>
  <si>
    <t>Подпрограмма 5. «Функционирование департамента образования»</t>
  </si>
  <si>
    <t>Обеспечение функционирования и развития учреждений, оказывающих муниципальную услугу «Библиотечное обслуживание населения»</t>
  </si>
  <si>
    <t>Реализация мероприятий государственной программы ХМАО-Югры «Развитие культуры и туризма в ХМАО-Югре на 2014 – 2020 годы»
- формирование информационных ресурсов общедоступных библиотек Югры
- модернизация программно-аппаратных комплексов общедоступных библиотек;
- деятельность информационно-ресурсного центра по менеджменту качества для учреждений культуры</t>
  </si>
  <si>
    <t>Реализация мероприятий государственной программы "Развитие образования в Ханты-Мансийском автономном округе – Югре" на 2014-2020 годы» - «Допризывная подготовка молодёжи».
- краеведческий проект «Солдат Отечества»</t>
  </si>
  <si>
    <t>Обеспечение функционирования и развития учреждений, оказывающих муниципальную услугу «Дополнительное образование детей в детских школах искусств»</t>
  </si>
  <si>
    <t>Реализация мероприятий государственной программы ХМАО-Югры «Развитие культуры и туризма в ХМАО-Югре на 2014 – 2020 годы»</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</si>
  <si>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организация досуга, самодеятельное народное творчество и народные художественные промыслы</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</si>
  <si>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профессиональное искусство</t>
  </si>
  <si>
    <t>Обеспечение функционирования и развития учреждений, оказывающих муниципальную услугу «Организация массовых мероприятий»</t>
  </si>
  <si>
    <t>Организация работы лагерей дневного пребывания, включая обеспечение питанием (на базе учреждений культуры, учреждений дополнительного образования детей)</t>
  </si>
  <si>
    <t>Реализация мероприятий по развитию физической культуры и массового спорта</t>
  </si>
  <si>
    <t xml:space="preserve">Обеспечение функционирования и развития учреждений, оказывающих муниципальную услугу «Организация занятий физической культурой и массовым спортом» </t>
  </si>
  <si>
    <t>Реализация мероприятий с участием обучающихся спортивных школ и спортивного  резерва</t>
  </si>
  <si>
    <t>Обеспечение функционирования и развития учреждений, оказывающих муниципальную услугу  «Дополнительное образование в спортивных школах»</t>
  </si>
  <si>
    <t>Обеспечение функционирования и развития учреждений, оказывающих муниципальную услугу</t>
  </si>
  <si>
    <t>Организация работы лагерей дневного пребывания, включая обеспечение питанием</t>
  </si>
  <si>
    <t>Обеспечение функций управления</t>
  </si>
  <si>
    <t xml:space="preserve">Предоставление субсидий на строительство или приобретение жилья участникам подпрограммы </t>
  </si>
  <si>
    <t>Выполнение полномочий департаментом архитектуры и градостроительства</t>
  </si>
  <si>
    <t>Выполнение муниципальной работы "Декоративно-художественное и праздничное оформление города"</t>
  </si>
  <si>
    <t>Организация работы по разработке и утверждению проектов планировок и проектов межевания территорий города</t>
  </si>
  <si>
    <t>Организация работы по выполнению научно-исследовательской работы: "Совершенствование системы управления градостроительным развитием городского округа города Сургута"</t>
  </si>
  <si>
    <t>Организация работы по формированию земельных участков на аукцион и под ИЖС для льготных категорий граждан</t>
  </si>
  <si>
    <t>Реконструкция объектов социальной сферы и административных зданий, оснащение переносным оборудованием и приспособлениями объектов инфраструктуры города</t>
  </si>
  <si>
    <t xml:space="preserve">Повышение эффективности взаимодействия органов местного самоуправления с гражданами в реализации социально значимых инициатив (мероприятий) </t>
  </si>
  <si>
    <t>Обеспечение выполнения функций МКУ «Наш город» в рамках комплексной работы с населением (МКУ "Наш город")</t>
  </si>
  <si>
    <t>Организация благотворительных акций по месту жительства для детей и подростков (ДКМПиС)</t>
  </si>
  <si>
    <t xml:space="preserve"> Совершенствование системы изучения и формирования общественного мнения по актуальным вопросам жизнеобеспечения (информирование населения), предоставление органам местного самоуправления аналитической информации о ситуации в городе</t>
  </si>
  <si>
    <t>Организация социологических исследований и информирование населения города по социально значимым вопросам (МКУ "Наш город")</t>
  </si>
  <si>
    <t xml:space="preserve">Совершенствование механизма поддержки ТОС и вовлечение граждан по месту жительства в решение проблем местного сообщества </t>
  </si>
  <si>
    <t>Методическая, организационная, материально-техническая и финансовая поддержка деятельности ТОС (МКУ "Наш город")</t>
  </si>
  <si>
    <t>Обеспечение и реализация информационной политики органов муниципальной власти</t>
  </si>
  <si>
    <t>Формирование и использование информационных ресурсов для обеспечения жителей города общественно значимой информацией</t>
  </si>
  <si>
    <t>Информационное обеспечение органов местного самоуправления в электронных СМИ (телевидение) (УИП)</t>
  </si>
  <si>
    <t>Информационное обеспечение органов местного самоуправления  в электронных СМИ (радиовещание) (УИП)</t>
  </si>
  <si>
    <t>Информационное обеспечение органов местного самоуправления в печатных СМИ (УИП)</t>
  </si>
  <si>
    <t>Подготовка и издание еженедельной официальной газеты органов местного самоуправления (УИП)</t>
  </si>
  <si>
    <t>Поддержка и развитие социальной рекламы</t>
  </si>
  <si>
    <t>Подготовка и проведение конкурса социальной рекламы «Простые правила» (УИП)</t>
  </si>
  <si>
    <t>Создание и реализация проектов социальной рекламы (УИП)</t>
  </si>
  <si>
    <t>Поддержка издательской деятельности в части издания презентационной и краеведческой литературы</t>
  </si>
  <si>
    <t>Создание и реализация презентационных и краеведческих издательских проектов (УИП)</t>
  </si>
  <si>
    <t>Содействие формированию открытой и конкурентной системы поддержки социально ориентированных некоммерческих организаций</t>
  </si>
  <si>
    <t>Проведение городской выставки социальных проектов некоммерческих организаций  (УОС)</t>
  </si>
  <si>
    <t>Привлечение социально ориентированных некоммерческих организаций к реализации городских мероприятий</t>
  </si>
  <si>
    <t>Проведение городских мероприятий (конференций, круглых столов, встреч, общественных слушаний) с участием социально ориентированных некоммерческих организаций (УОС)</t>
  </si>
  <si>
    <t>Строительство внутриквартальных объектов инженерной инфраструктуры</t>
  </si>
  <si>
    <t>Выполнение строительно-монтажных работ по магистральным инженерным сетям</t>
  </si>
  <si>
    <t>Организация мероприятий, направленных на улучшение условий труда, профилактику производственного травматизма и профессиональной заболеваемости</t>
  </si>
  <si>
    <t>МКУ «Дирекция дорожного-транспорта и жилищно-коммунального комплекса», подведомственного департаменту городского хозяйства</t>
  </si>
  <si>
    <t>МКУ «Сургутский спасательный центр», 
МКУ «Единая диспетчерская служба», подведомственных Управлению по делам ГО и ЧС</t>
  </si>
  <si>
    <t>СГМУП «ГТС», СГМУП «Горводоканал», курируемых  департаментом городского хозяйства</t>
  </si>
  <si>
    <t xml:space="preserve">Устройство новых и переоборудование  имеющихся средств коллективной и индивидуальной защиты работников СГМУП «ГТС» от воздействия вредных и опасных производственных факторов </t>
  </si>
  <si>
    <t>Обеспечение гарантий, предусмотренных федеральным законодательством  за работу во вредных и опасных условиях труда для работников СГМУП «Горводоканал», СГМУП  «ГТС», курируемых департаментом городского хозяйства</t>
  </si>
  <si>
    <t>Предоставление социальной поддержки гражданам, которым присвоено звание «Почетный гражданин города Сургута»</t>
  </si>
  <si>
    <t>Компенсация расходов почетных граждан города Сургута и совместно проживающих с ними членов семьи на оплату за пользование (за наем) жилого помещения, за содержание и текущий ремонт общего имущества в многоквартирных домах и за коммунальные услуги.</t>
  </si>
  <si>
    <t>Компенсация расходов в размере 100% абонентной платы за телефон.</t>
  </si>
  <si>
    <t>Компенсация за проезд на городском автомобильном пассажирском транспорте (кроме такси).</t>
  </si>
  <si>
    <t>Социальная поддержка в виде оплаты проезда к месту проведения мероприятий и обратно воздушным и железнодорожным транспортом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</si>
  <si>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гостиницы (в сутки на одного человека)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</si>
  <si>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услуг по погребению Почетного гражданина города Сургута, также оплата поминальных обедов в день похорон на территории города.</t>
  </si>
  <si>
    <t>Создание условий для строительства объектов</t>
  </si>
  <si>
    <t>Регулирование градостроительной деятельности</t>
  </si>
  <si>
    <t>Создание и ведение информационной системы градостроительной деятельности</t>
  </si>
  <si>
    <t>Территориальное планирование, градостроительное зонирование и планировка территории</t>
  </si>
  <si>
    <t>Организация предоставления муниципальных услуг (выполнения работ) в области архитектуры и градостроительства</t>
  </si>
  <si>
    <t>Данная выплата носит заявительный характер. Выплаты будут производится после поступления заявлений.</t>
  </si>
  <si>
    <t>Подпрограмма 1.  «Организация мероприятий по работе с детьми и молодёжью»</t>
  </si>
  <si>
    <t>Организация комплексного содержания объектов (Администрация города - ДГХ)</t>
  </si>
  <si>
    <t>Подпрограмма 2.  «Развитие инфраструктуры сферы молодежной политики"</t>
  </si>
  <si>
    <t>Подпрограмма 3.  «Организация отдыха детей и молодёжи в каникулярное время» (на базе учреждений молодёжной политики)</t>
  </si>
  <si>
    <t>Средства планируется освоить в течение года.</t>
  </si>
  <si>
    <t>Приобретение спецодежды и других средств индивидуальной защиты для:</t>
  </si>
  <si>
    <t>Организация технической защиты сведений, отнесенных к государственной тайне</t>
  </si>
  <si>
    <t>Выплаты работникам органов местного самоуправления будут осуществляться в течение года в соответствии с законодательством.</t>
  </si>
  <si>
    <t xml:space="preserve">Подпрограмма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</si>
  <si>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Государственная поддержка развития животноводства</t>
  </si>
  <si>
    <t>Государственная поддержка рыбохозяйственного комплекса</t>
  </si>
  <si>
    <t>Проведение семинаров по вопросам профилактики экстремизма (Администрация города)</t>
  </si>
  <si>
    <t>Издание информационного журнала "Семейный вопрос" (Администрация города - КОиП)</t>
  </si>
  <si>
    <t>Обеспечение выполнения выданного муниципального задания(Администрация города - МБУ "Дворец торжеств")</t>
  </si>
  <si>
    <t>30.</t>
  </si>
  <si>
    <t>31.</t>
  </si>
  <si>
    <t>Строительство объекта «Общественный центр в поселке Снежном» (ДАиГ)</t>
  </si>
  <si>
    <t>1.3.2.4.1.</t>
  </si>
  <si>
    <t>1.3.2.4.2.</t>
  </si>
  <si>
    <t>1.3.2.4.3.</t>
  </si>
  <si>
    <t>1.3.2.4.4.</t>
  </si>
  <si>
    <t>1.3.2.5.1.</t>
  </si>
  <si>
    <t>1.3.2.5.2.</t>
  </si>
  <si>
    <t>1.3.2.6.1.</t>
  </si>
  <si>
    <t>1.3.2.8.1.</t>
  </si>
  <si>
    <t>24.</t>
  </si>
  <si>
    <t>27.</t>
  </si>
  <si>
    <t>28.</t>
  </si>
  <si>
    <t>Всего по задаче, в том числе:</t>
  </si>
  <si>
    <t>Всего по объекту, в том числе:</t>
  </si>
  <si>
    <t>Всего по отдельному мероприятию, в том числе:</t>
  </si>
  <si>
    <t>Всего по мероприятиям, в том числе:</t>
  </si>
  <si>
    <t>Всего по проекту, в том числе:</t>
  </si>
  <si>
    <t>Распространение лучших практик социально ориентированных некоммерческих организаций</t>
  </si>
  <si>
    <t>Содействие повышению эффективности и профессионализма в деятельности социально ориентированных некоммерческих организаций</t>
  </si>
  <si>
    <t>Подпрограмма 1. "Выполнение аварийно-спасательных работ и обучение населения в области гражданской обороны".</t>
  </si>
  <si>
    <t>Подпрограмма 2.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</si>
  <si>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Подпрограмма  функционирования 3. "Обеспечение деятельности управления по делам гражданской обороны и чрезвычайным ситуациям Администрации города".</t>
  </si>
  <si>
    <t>Подпрограмма 1. «Обеспечение деятельности управления связи и информатизации»</t>
  </si>
  <si>
    <t>18.1.1.</t>
  </si>
  <si>
    <t>18.1.2.</t>
  </si>
  <si>
    <t>18.2.1.</t>
  </si>
  <si>
    <t>18.2.2.</t>
  </si>
  <si>
    <t>Ул. Маяковского от ул.30 лет Победы до ул. Университетской</t>
  </si>
  <si>
    <t>-организация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</si>
  <si>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Обеспечение деятельности муниципального казенного учреждения "Управление капитального строительства"</t>
  </si>
  <si>
    <t>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ДАиГ.</t>
  </si>
  <si>
    <t>Организация и проведение обучающих семинаров для учителей и специалистов психолого-педагогического сопровождения детей мигрантов(ДО)</t>
  </si>
  <si>
    <t>Фестиваль детского творчества "Звездная капель" (ДО)</t>
  </si>
  <si>
    <t>Муниципальная программа «Создание условий для развития муниципальной политики в отдельных секторах экономики города Сургута на 2014 — 2016 годы» (ДЭП)</t>
  </si>
  <si>
    <t>Муниципальная программа «Развитие образования города Сургута на 2014 — 2016 годы» (ДО)</t>
  </si>
  <si>
    <t>Муниципальная программа «Развитие культуры и туризма в городе Сургуте на 2014-2016 годы» (ДКМПиС)</t>
  </si>
  <si>
    <t>Муниципальная программа "Развитие физической культуры и спорта в городе Сургуте на 2014-2016 годы" (ДКМПиС)</t>
  </si>
  <si>
    <t>Муниципальная программа "Молодёжная политика Сургута на 2014 - 2016 годы" (ДКМПиС)</t>
  </si>
  <si>
    <t>Муниципальная программа «Обеспечение деятельности департамента культуры, молодёжной политики и спорта Администрации города на 2014-2016 годы» (ДКМПиС)</t>
  </si>
  <si>
    <t>Муниципальная программа «Защита населения и территории города Сургута от чрезвычайных ситуаций и совершенствование гражданской обороны на 2014 — 2016 годы» (УГОиЧС)</t>
  </si>
  <si>
    <t>Муниципальная программа «Профилактика правонарушений в городе Сургуте на 2014 — 2016 годы» (УГОиЧС)</t>
  </si>
  <si>
    <t>Муниципальная программа «Охрана окружающей среды города Сургута на 2014 — 2016 годы» (УПиЭ)</t>
  </si>
  <si>
    <t>Муниципальная программа "Обеспечение жильем отдельных категорий граждан, проживающих в городе Сургуте, на 2014 - 2016 годы и на период до 2018 года" (УУиРЖ)</t>
  </si>
  <si>
    <t>Муниципальная программа «Обеспечение деятельности департамента архитектуры и градостроительства на 2014 — 2016 годы» (ДАиГ)</t>
  </si>
  <si>
    <t>Муниципальная программа «Доступная среда города Сургута на 2014 — 2020 годы» (ДАиГ)</t>
  </si>
  <si>
    <t>Муниципальная программа «Развитие материально-технической базы учреждений здравоохранения на 2014 — 2020 годы» (ДАиГ)</t>
  </si>
  <si>
    <t>Муниципальная программа "Управление муниципальным имуществом и земельными ресурсами в городе Сургуте на 2014-2016 год" (ДИиЗО)</t>
  </si>
  <si>
    <t>Муниципальная программа "Развитие агропромышленного комплекса в городе Сургуте на 2014-2016 годы" (ДИиЗО)</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</si>
  <si>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2016 годы» (УБУиО)</t>
  </si>
  <si>
    <t>Муниципальная программа "Реализация отдельных государственных полномочий в сфере опеки и попечительства на 2014 – 2016 годы" (КОиП)</t>
  </si>
  <si>
    <t>Муниципальная программа "Профилактика экстремизма в городе Сургуте на 2014-2016 годы" (УОС)</t>
  </si>
  <si>
    <t>Муниципальная программа "Сургутская семья на 2014-2016 годы" (МБУ "Дворец торжеств")</t>
  </si>
  <si>
    <t>Муниципальная программа «Развитие гражданского общества в городе Сургуте на 2014 — 2016 годы» (МКУ "Наш город")</t>
  </si>
  <si>
    <t>Муниципальная программа «Проектирование и строительство объектов инженерной инфраструктуры на территории города Сургута в 2014 — 2020 годах» (ДАиГ)</t>
  </si>
  <si>
    <t>Средства, предусмотренные на обеспечение функций департамента финансов, будут использованы в течение года.</t>
  </si>
  <si>
    <t>Средства на исполнение обязательств по муниципальным заимствованиям планируется использовать в течение года в соответствии с графиками возврата кредита и уплаты процентных платежей за пользование кредитом.</t>
  </si>
  <si>
    <t>8.1.2.1.</t>
  </si>
  <si>
    <t>8.1.3.1.</t>
  </si>
  <si>
    <t>Средства предусмотрены на реализацию мероприятий с участием обучающихся МБУ ЦФП "Надежда".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</si>
  <si>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МАУ "ГДКП".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</si>
  <si>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2-х муниципальных учреждений профессионального искусства (МАУ "Сургутская филармония, МАУ "ТАиК "Петрушка").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</si>
  <si>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4-х муниципальных учреждений (МАУ "ГКЦ", МАУ "МКДЦ", МАУ "ГПКиО", МБУ ИКЦ "Старый Сургут").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</si>
  <si>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 xml:space="preserve"> - 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</si>
  <si>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 xml:space="preserve"> - организация  установки и обслуживания временных мобильных туалетов при проведении городских массовых мероприятий (ДГХ - Администрация) города</t>
  </si>
  <si>
    <t>Предоставление субсидии на выполнение муниципального задания и на иные цели подведомственным учреждениям, оказывающим муниципальную услугу «Дополнительное образование в учреждениях дополнительного образования детей»</t>
  </si>
  <si>
    <t>Организация участия педагогов и других специалистов, работающих с обучающимися с ОВЗ, в семинарах, тренингах, курсах(ДО)</t>
  </si>
  <si>
    <t xml:space="preserve">Выполнение функций управления с целью исполнения мероприятий по гражданской обороне и  предупреждению чрезвычайных ситуаций </t>
  </si>
  <si>
    <t>26.1.1.</t>
  </si>
  <si>
    <t>Предоставление ежеквартальной выплаты компенсации на проезд в городском пассажирском транспорте общего пользования</t>
  </si>
  <si>
    <t>Услуги организации по доставке получателям выплаты компенсации на проезд в городском пассажирском транспорте общего пользования</t>
  </si>
  <si>
    <t>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</si>
  <si>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Услуги организации по оформлению и начислению компенсаций гражданам, проживающим в бесхозяйных жилых помещениях и временном жилищном фонде</t>
  </si>
  <si>
    <t>Проведение косметического ремонта социального общежития для лиц из числа детей-сирот и детей, оставшихся без попечения родителей (включая составление локальной сметы)</t>
  </si>
  <si>
    <t xml:space="preserve">Социальная поддержка детей-инвалидов, состоящих на учете в муниципальных бюджетных учреждениях здравоохранения города Сургута, в форме приобретения и предоставления санаторно-курортных путевок по типу «Мать и дитя» для лечения </t>
  </si>
  <si>
    <t>Социальная поддержка в виде материально-технического обеспечения социального общежития для лиц из числа детей-сирот и детей оставшихся без попечения родителей</t>
  </si>
  <si>
    <t>Обеспечение функционирования и развития учреждений, оказывающих муниципальную услугу «Библиотечное обслуживание населения»(Администрация города - ДГХ)</t>
  </si>
  <si>
    <t>Обеспечение функционирования и развития учреждений, оказывающих муниципальную услугу «Сохранение и популяризация историко-культурного наследия»</t>
  </si>
  <si>
    <t>Обеспечение функционирования и развития учреждений, оказывающих муниципальную услугу «Сохранение и популяризация историко-культурного наследия» (Администрация города - ДГХ)</t>
  </si>
  <si>
    <t>Обеспечение функционирования и развития учреждений, оказывающих муниципальную услугу «Дополнительное образование детей в детских школах искусств»(Администрация города - ДГХ)</t>
  </si>
  <si>
    <t>Подпрограмма 2 "Сохранение и популяризация историко-культурного наследия"</t>
  </si>
  <si>
    <t>Совершенствование информационного и методического обеспечения профилактики правонарушений, повышение правосознания граждан</t>
  </si>
  <si>
    <t>Разработка инструкций по охране труда, приобретение методической литературы по охране труда, пожарной безопасности. Оформление уголков по охране труда, изготовление табличек, наклеек муниципальными предприятиями (СГМУП «ГТС», СГМУП «Горводоканал», СГМУЭП «Горсвет», СГМУП «ДорРемТех», СГМУП «Тепловик»,  СГМУ Коммунальным предприятием, СГМУЭП «РКЦ ЖКХ г. Сургута»), курируемыми департаментом городского хозяйства</t>
  </si>
  <si>
    <t>Проект межевания и проект планировки территории п. Юность в городе Сургуте</t>
  </si>
  <si>
    <t>МБОУ ДОД "ДШИ им. Г. Кукуевицкого"</t>
  </si>
  <si>
    <t>МБУК "Центральная городская библиотека", ул. Республики, 78/1"</t>
  </si>
  <si>
    <t>Зд. адм. Сургута, ул. Энгельса,8 (УКС)</t>
  </si>
  <si>
    <t>Всего по программе, в  том числе.:</t>
  </si>
  <si>
    <t>Всего по мероприятию, в  том числе.:</t>
  </si>
  <si>
    <t>Всего по подпрограмме, в  том числе.:</t>
  </si>
  <si>
    <t>Всего по задаче, в  том числе.:</t>
  </si>
  <si>
    <t>Организация и проведение информационных мероприятий (пресс-конференций, брифингов, выходов к прессе, пресс-туров и т.д.), специализированных журналистских (профессиональных) конкурсов (УИП)</t>
  </si>
  <si>
    <t>Проведение конкурса на предоставление субсидий некоммерческим организациям в целях поддержки общественно значимых инициатив (УОС)</t>
  </si>
  <si>
    <t>Предоставление субсидий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(УОС)</t>
  </si>
  <si>
    <t>Оказание поддержки в области подготовки, переподготовки и повышения квалификации дополнительного профессионального образования работников и добровольцев социально ориентированных некоммерческих организаций  (УОС)</t>
  </si>
  <si>
    <t>Оказание финансовой поддержки социально ориентированным некоммерческим организациям путем предоставления субсидий на конкурсной основе (УОС)</t>
  </si>
  <si>
    <t>Предоставление гарантированного перечня ритуальных услуг по погребению и кремации (ДГХ)</t>
  </si>
  <si>
    <t>Обеспечение комплексного содержания зданий  муниципальных казенных учреждений, подведомственных департаменту образования (ДГХ)</t>
  </si>
  <si>
    <t>Обеспечение комплексного содержания зданий муниципальных образовательных учреждений, реализующих образовательную программу дошкольного образования (ДГХ)</t>
  </si>
  <si>
    <t>Обеспечение комплексного содержания зданий муниципальных образовательных  учреждений дополнительного образования детей, подведомственных департаменту образования (ДГХ)</t>
  </si>
  <si>
    <t>Обеспечение функционирования и развития учреждений, оказывающих муниципальную услугу «Организация массовых мероприятий»
- организация установки и обслуживания временных мобильных туалетов при проведении мероприятий
(Администрация города - ДГХ)</t>
  </si>
  <si>
    <t>5.1.2.4.</t>
  </si>
  <si>
    <t>Средства предусмотрены на реализацию мероприятий с участием обучающихся 7-ми спортивных школ.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</si>
  <si>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6.1.3.</t>
  </si>
  <si>
    <t>Текущие расходы на обеспечение деятельности департамента. Средства будут освоены в течение года в соответствии с утверждённой сметой расходов и  кассовым планом.</t>
  </si>
  <si>
    <t>Обеспечение условий для реализации муниципальной услуги (коммунальные услуги) (ДГХ)</t>
  </si>
  <si>
    <t>Обеспечение деятельности МКУ «Наш город» в сфере коммунального обслуживания (ДГХ)</t>
  </si>
  <si>
    <t>Муниципальная программа «Развитие коммунального комплекса в городе Сургуте на 2014-2016 годы"</t>
  </si>
  <si>
    <t>Магистральный водовод в ВЖР от ул.9П (Нефтеюганское шоссе) по ул. Рационализаторов до ВК-сущ.</t>
  </si>
  <si>
    <t>тыс. руб.</t>
  </si>
  <si>
    <t>Остаток уточненного плана 
2014 года</t>
  </si>
  <si>
    <t>Остаток финансирования 2014 года</t>
  </si>
  <si>
    <t>Причины образования остатков</t>
  </si>
  <si>
    <t>Уточненный план 
на 2014 год</t>
  </si>
  <si>
    <t>Реализация мероприятий не запланирована</t>
  </si>
  <si>
    <r>
      <t xml:space="preserve">Подпрограмма III"Содействие развитию жилищного строительства".
</t>
    </r>
    <r>
      <rPr>
        <i/>
        <sz val="26"/>
        <rFont val="Times New Roman"/>
        <family val="1"/>
        <charset val="204"/>
      </rPr>
      <t xml:space="preserve">Магистральный водовод в ВЖР от ул.9П (Нефтеюганское шоссе) по ул.Рационализаторов до ВК-сущ (ДАиГ) - 48 498,97 тыс.руб. (38 342 тыс.руб. - средства ХМАО, 4 260 тыс.руб. - средства МО, 5 896,97 тыс.руб. - МО сверх соглашения).
</t>
    </r>
    <r>
      <rPr>
        <sz val="26"/>
        <rFont val="Times New Roman"/>
        <family val="1"/>
        <charset val="204"/>
      </rPr>
      <t xml:space="preserve">Управлением Федеральной монопольной службы по ХМАО-Югре </t>
    </r>
    <r>
      <rPr>
        <b/>
        <sz val="26"/>
        <rFont val="Times New Roman"/>
        <family val="1"/>
        <charset val="204"/>
      </rPr>
      <t>выдано предписание об аннулировании результатов аукциона</t>
    </r>
    <r>
      <rPr>
        <sz val="26"/>
        <rFont val="Times New Roman"/>
        <family val="1"/>
        <charset val="204"/>
      </rPr>
      <t xml:space="preserve"> на основании жалобы участника торгов ООО "Горизонт" о нарушении заказчиком закона о размещении муниципального заказа, признанной обоснованной. Определение Арбитражного суда о принятии заявления МКУ "УКС" об оспаривании нормативного акта принято, проведено предварительное заседание суда. По результатам проведенного </t>
    </r>
    <r>
      <rPr>
        <b/>
        <sz val="26"/>
        <rFont val="Times New Roman"/>
        <family val="1"/>
        <charset val="204"/>
      </rPr>
      <t xml:space="preserve">29.01.2014 </t>
    </r>
    <r>
      <rPr>
        <sz val="26"/>
        <rFont val="Times New Roman"/>
        <family val="1"/>
        <charset val="204"/>
      </rPr>
      <t xml:space="preserve">судебного заседания ненормативный </t>
    </r>
    <r>
      <rPr>
        <b/>
        <sz val="26"/>
        <rFont val="Times New Roman"/>
        <family val="1"/>
        <charset val="204"/>
      </rPr>
      <t xml:space="preserve">правовой акт и предписание УФАС ХМАО-Югры признаны недействительными в полном объеме. </t>
    </r>
    <r>
      <rPr>
        <sz val="26"/>
        <rFont val="Times New Roman"/>
        <family val="1"/>
        <charset val="204"/>
      </rPr>
      <t xml:space="preserve">По истечению апелляционного периода, в марте 2014 года, СК "ВОРТ" подаст исковое заявление в суд на право заключения муниципального контракта. Согласно условий аукциона сумма контракта на 2014 год составляет 101 569,69 (10 156,97 тыс. руб. - средства МО; 91 412,72 тыс. руб. - средства ХМАО). Для обеспечения условий согласно протокола аукциона </t>
    </r>
    <r>
      <rPr>
        <b/>
        <u/>
        <sz val="26"/>
        <rFont val="Times New Roman"/>
        <family val="1"/>
        <charset val="204"/>
      </rPr>
      <t xml:space="preserve">требуется дополнительное финансирование в сумме 53 070,72 тыс.руб. окружного бюджета. В депстроительства ХМАО направлено письмо от 29.01.2014 № 02-01-505/14. Ответ не поступал.
</t>
    </r>
  </si>
  <si>
    <t>Муниципальная программа</t>
  </si>
  <si>
    <t>Всего по муниципальным программам:</t>
  </si>
  <si>
    <t>Примечание</t>
  </si>
  <si>
    <r>
      <rPr>
        <u/>
        <sz val="22"/>
        <rFont val="Times New Roman"/>
        <family val="1"/>
        <charset val="204"/>
      </rPr>
      <t>ПИР "Олимпия":</t>
    </r>
    <r>
      <rPr>
        <sz val="22"/>
        <rFont val="Times New Roman"/>
        <family val="1"/>
        <charset val="204"/>
      </rPr>
      <t xml:space="preserve">
Выполнение проектно-изыскательских работ осуществляется в соответствии с заключенным контрактом с ООО "Стройуслуга" МК №01/П-2014 от 09.01.2014г  Сумма по контракту 6 016,56 тыс.руб. Срок выполнения работ по контракту 9 месяцев с даты подписания. В адрес Департамента социального развития ХМАО-Югры направлено предложение о внесении изменений в программу и уточнении объема доведенной субсидии от 06.03.2014г №01-11-1241/14-0-0.
</t>
    </r>
  </si>
  <si>
    <r>
      <rPr>
        <u/>
        <sz val="22"/>
        <rFont val="Times New Roman"/>
        <family val="1"/>
        <charset val="204"/>
      </rPr>
      <t>Загородный специализированный (профильный) военно-спортивный лагерь "Барсова гора":</t>
    </r>
    <r>
      <rPr>
        <sz val="22"/>
        <rFont val="Times New Roman"/>
        <family val="1"/>
        <charset val="204"/>
      </rPr>
      <t xml:space="preserve">
Выполнение проектно-изыскательских работ осуществляется в соответствии с заключенным контрактом с ООО "ЭКСПроект" МК №04/П-2014 от 09.01.2014г. Сумма по контракту 8 700,00 тыс.руб Срок выполнения работ по контракту 9 месяцев с даты подписания. В адрес Департамента соцразвития ХМАО-Югры направлено предложение о внесении изменений в программу и уточнении объема доведенной субсидии от 06.03.14г №01-11-1241/14-0-0.</t>
    </r>
  </si>
  <si>
    <r>
      <t xml:space="preserve">Канализационный коллектор от КНС-12:
</t>
    </r>
    <r>
      <rPr>
        <sz val="22"/>
        <rFont val="Times New Roman"/>
        <family val="1"/>
        <charset val="204"/>
      </rPr>
      <t>Средства планируются к снятию назаседании Думы города в апреле (15140,82 тыс.руб.). 
Финансирование окружного бюджета осуществляется по факту выполненных работ.
 Письмо в Департамент жилищно-коммунального комплекса и энергетики ХМАО-Югры (от 31.03.2014 № 01-11-1727/14) о перераспределении экономии на иной объект.</t>
    </r>
  </si>
  <si>
    <r>
      <rPr>
        <u/>
        <sz val="26"/>
        <rFont val="Times New Roman"/>
        <family val="1"/>
        <charset val="204"/>
      </rPr>
      <t>Выполнение работ по зимнему содержанию проездов к жилым строениям и строениям, приспособленным для проживания:</t>
    </r>
    <r>
      <rPr>
        <sz val="26"/>
        <rFont val="Times New Roman"/>
        <family val="1"/>
        <charset val="204"/>
      </rPr>
      <t xml:space="preserve">
2 455,80 тыс. руб. - экономия по результатам размещения муниципального заказа (бюджет МО). Средства планируются к перераспределению. </t>
    </r>
  </si>
  <si>
    <r>
      <t xml:space="preserve">Расширение полигона твердых бытовых отходов в г. Сургуте:
</t>
    </r>
    <r>
      <rPr>
        <sz val="22"/>
        <rFont val="Times New Roman"/>
        <family val="1"/>
        <charset val="204"/>
      </rPr>
      <t>Выполнение  работ в соответствии с заключенным муниципальным контрактом на выполнение работ по строительству объекта от 19.08.2013 года № 17-10-2617/3. Завершены работы по устройству защитного слоя из песка на профильтрационном экране и работы по укладке сетей канализации. Финансирование осуществляется по факту выполнения работ. Средства в сумме 21 120,12 тыс. руб. планируется исключить из адресной инвестиционной программы при внесении изменений.</t>
    </r>
  </si>
  <si>
    <r>
      <t xml:space="preserve">Обеспечение жилыми помещениями отдельных категорий граждан (инвалиды, ветераны ВОВ):
</t>
    </r>
    <r>
      <rPr>
        <sz val="26"/>
        <rFont val="Times New Roman"/>
        <family val="1"/>
        <charset val="204"/>
      </rPr>
      <t>По состоянию на 01.04.2014 потребность в приобретение жилых помещений отсутствует. УУиРЖ ведется работа по приему заявлений для улучшения жилищных условий ветеранов ВОВ.</t>
    </r>
  </si>
  <si>
    <r>
      <t xml:space="preserve">Государственная поддержка развития растениеводства:
</t>
    </r>
    <r>
      <rPr>
        <sz val="24"/>
        <rFont val="Times New Roman"/>
        <family val="1"/>
        <charset val="204"/>
      </rPr>
      <t xml:space="preserve">Не определен получатель субсидии. В январе 2014 года направлено предложение в отраслевой орган - департамент природных ресурсов и несырьевого сектора экономики (23.01.2014 № 07-01-14-517/14) о перераспределении бюджетных ассигнований. Повторно 28.03.2014 направлено в отраслевой орган предложение о снятии бюджетных ассигнований по данному мероприятию в связи с отсутствием заявлений о предоставлении субсидии.
</t>
    </r>
    <r>
      <rPr>
        <u/>
        <sz val="24"/>
        <rFont val="Times New Roman"/>
        <family val="1"/>
        <charset val="204"/>
      </rPr>
      <t xml:space="preserve">Государственная поддержка малых форм хозяйствования - предоставление субсидий на возмещение части затрат на развитие материально-технической базы (за исключением личных подсобных хозяйств):
</t>
    </r>
    <r>
      <rPr>
        <sz val="24"/>
        <rFont val="Times New Roman"/>
        <family val="1"/>
        <charset val="204"/>
      </rPr>
      <t>Не определен получатель субсидии. В январе 2014 года направлено предложение в отраслевой орган - департамент природных ресурсов и несырьевого сектора экономики о перераспределении бюджетных ассигнований (23.01.2014 № 07-01-14-517/14).</t>
    </r>
  </si>
  <si>
    <t>Средства предусмотрены на обеспечение деятельности МКУ "УКС".</t>
  </si>
  <si>
    <r>
      <rPr>
        <u/>
        <sz val="22"/>
        <rFont val="Times New Roman"/>
        <family val="1"/>
        <charset val="204"/>
      </rPr>
      <t xml:space="preserve">СЮН в лесопарк.зоне, междуречье р.Сайма:
</t>
    </r>
    <r>
      <rPr>
        <sz val="22"/>
        <rFont val="Times New Roman"/>
        <family val="1"/>
        <charset val="204"/>
      </rPr>
      <t xml:space="preserve">Проектно-изыскательские работы выполняются в соответствии с заключенным МК с  ООО "Сибпроектстрой 1" №18/П-2013 от 31.12.2013г. Сумма по контракту - 12 042,38 тыс.руб. срок выполнения работ - 9 месяцев с даты заключения контракта. 882,33 тыс.руб. -экономия по итогам торгов. Средства  предложены к снятию, вынесены на заседание Думы в апреле. 
</t>
    </r>
    <r>
      <rPr>
        <u/>
        <sz val="22"/>
        <rFont val="Times New Roman"/>
        <family val="1"/>
        <charset val="204"/>
      </rPr>
      <t xml:space="preserve">Предоставление субсидии на выполнение муниципального задания подведомственным учреждениям, оказывающим муниципальную услугу «Организация и обеспечение отдыха и оздоровления детей»:
</t>
    </r>
    <r>
      <rPr>
        <sz val="22"/>
        <rFont val="Times New Roman"/>
        <family val="1"/>
        <charset val="204"/>
      </rPr>
      <t xml:space="preserve">12 269,12 тыс.руб. - остаток от доведенного объема средств на оплату стоимости питания детям школьного возраста в оздоровительных лагерях с дневным пребыванием детей. В Департамент социального развития ХМАО-Югры направлено письмо с просьбой перераспределения данных средств на организацию отдыха и оздоровления детей на приобретение путевок (от 20.12.2013 № 12-15-9423/13).
</t>
    </r>
    <r>
      <rPr>
        <u/>
        <sz val="22"/>
        <rFont val="Times New Roman"/>
        <family val="1"/>
        <charset val="204"/>
      </rPr>
      <t xml:space="preserve">Финансовое обеспечение организации отдыха и оздоровления детей, проживающих на территории муниципального образования:
</t>
    </r>
    <r>
      <rPr>
        <sz val="22"/>
        <rFont val="Times New Roman"/>
        <family val="1"/>
        <charset val="204"/>
      </rPr>
      <t>1 496,10 тыс.руб. - на основании справок Департамента финансов ХМАО № 500/05/51 от 18.03.2014 на данную сумму доведенный объем на организацию отдыха и оздоровления уменьшен. 
9,28 - экономия после проведения конкурса.</t>
    </r>
  </si>
  <si>
    <r>
      <t xml:space="preserve">Подпрограмма III"Содействие развитию жилищного строительства".
</t>
    </r>
    <r>
      <rPr>
        <i/>
        <sz val="18"/>
        <rFont val="Times New Roman"/>
        <family val="1"/>
        <charset val="204"/>
      </rPr>
      <t xml:space="preserve">Магистральный водовод в ВЖР от ул.9П (Нефтеюганское шоссе) по ул.Рационализаторов до ВК-сущ (ДАиГ) - 48 498,97 тыс.руб. (38 342 тыс.руб. - средства ХМАО, 4 260 тыс.руб. - средства МО, 5 896,97 тыс.руб. - МО сверх соглашения).
</t>
    </r>
    <r>
      <rPr>
        <sz val="18"/>
        <rFont val="Times New Roman"/>
        <family val="1"/>
        <charset val="204"/>
      </rPr>
      <t xml:space="preserve">Управлением Федеральной монопольной службы по ХМАО-Югре выдано предписание об аннулировании результатов аукциона на основании жалобы участника торгов ООО "Горизонт" о нарушении заказчиком закона о размещении муниципального заказа, признанной обоснованной. Определение Арбитражного суда о принятии заявления МКУ "УКС" об оспаривании нормативного акта принято, проведено предварительное заседание суда. По результатам проведенного 29.01.2014 судебного заседания ненормативный правовой акт и предписание УФАС ХМАО-Югры признаны недействительными в полном объеме. По истечению апелляционного периода, в марте 2014 года, СК "ВОРТ" подаст исковое заявление в суд на право заключения муниципального контракта. Согласно условий аукциона сумма контракта на 2014 год составляет 101 569,69 (10 156,97 тыс. руб. - средства МО; 91 412,72 тыс. руб. - средства ХМАО). Для обеспечения условий согласно протокола аукциона </t>
    </r>
    <r>
      <rPr>
        <u/>
        <sz val="18"/>
        <rFont val="Times New Roman"/>
        <family val="1"/>
        <charset val="204"/>
      </rPr>
      <t xml:space="preserve">требуется дополнительное финансирование в сумме 53 070,72 тыс.руб. окружного бюджета. В депстроительства ХМАО направлено письмо от 29.01.2014 № 02-01-505/14. Ответ не поступал.
</t>
    </r>
  </si>
  <si>
    <r>
      <t xml:space="preserve">Государственная поддержка развития растениеводства:
</t>
    </r>
    <r>
      <rPr>
        <sz val="18"/>
        <rFont val="Times New Roman"/>
        <family val="1"/>
        <charset val="204"/>
      </rPr>
      <t xml:space="preserve">Не определен получатель субсидии. В январе 2014 года направлено предложение в отраслевой орган - департамент природных ресурсов и несырьевого сектора экономики (23.01.2014 № 07-01-14-517/14) о перераспределении бюджетных ассигнований. Повторно 28.03.2014 направлено в отраслевой орган предложение о снятии бюджетных ассигнований по данному мероприятию в связи с отсутствием заявлений о предоставлении субсидии.
</t>
    </r>
    <r>
      <rPr>
        <u/>
        <sz val="18"/>
        <rFont val="Times New Roman"/>
        <family val="1"/>
        <charset val="204"/>
      </rPr>
      <t xml:space="preserve">Государственная поддержка малых форм хозяйствования - предоставление субсидий на возмещение части затрат на развитие материально-технической базы (за исключением личных подсобных хозяйств):
</t>
    </r>
    <r>
      <rPr>
        <sz val="18"/>
        <rFont val="Times New Roman"/>
        <family val="1"/>
        <charset val="204"/>
      </rPr>
      <t>Не определен получатель субсидии. В январе 2014 года направлено предложение в отраслевой орган - департамент природных ресурсов и несырьевого сектора экономики о перераспределении бюджетных ассигнований (23.01.2014 № 07-01-14-517/14).</t>
    </r>
  </si>
  <si>
    <r>
      <t xml:space="preserve">Обеспечение жилыми помещениями отдельных категорий граждан (инвалиды, ветераны ВОВ):
</t>
    </r>
    <r>
      <rPr>
        <sz val="18"/>
        <rFont val="Times New Roman"/>
        <family val="1"/>
        <charset val="204"/>
      </rPr>
      <t>По состоянию на 01.04.2014 потребность в приобретение жилых помещений отсутствует. УУиРЖ ведется работа по приему заявлений для улучшения жилищных условий ветеранов ВОВ.</t>
    </r>
  </si>
  <si>
    <r>
      <t xml:space="preserve">Расширение полигона твердых бытовых отходов в г. Сургуте:
</t>
    </r>
    <r>
      <rPr>
        <sz val="18"/>
        <rFont val="Times New Roman"/>
        <family val="1"/>
        <charset val="204"/>
      </rPr>
      <t>Выполнение  работ в соответствии с заключенным муниципальным контрактом на выполнение работ по строительству объекта от 19.08.2013 года № 17-10-2617/3. Завершены работы по устройству защитного слоя из песка на профильтрационном экране и работы по укладке сетей канализации. Финансирование осуществляется по факту выполнения работ. Средства в сумме 21 120,12 тыс. руб. планируется исключить из адресной инвестиционной программы при внесении изменений.</t>
    </r>
  </si>
  <si>
    <r>
      <rPr>
        <u/>
        <sz val="18"/>
        <rFont val="Times New Roman"/>
        <family val="1"/>
        <charset val="204"/>
      </rPr>
      <t>Выполнение работ по зимнему содержанию проездов к жилым строениям и строениям, приспособленным для проживания:</t>
    </r>
    <r>
      <rPr>
        <sz val="18"/>
        <rFont val="Times New Roman"/>
        <family val="1"/>
        <charset val="204"/>
      </rPr>
      <t xml:space="preserve">
2 455,80 тыс. руб. - экономия по результатам размещения муниципального заказа (бюджет МО). Средства планируются к перераспределению. </t>
    </r>
  </si>
  <si>
    <r>
      <t xml:space="preserve">Канализационный коллектор от КНС-12:
</t>
    </r>
    <r>
      <rPr>
        <sz val="18"/>
        <rFont val="Times New Roman"/>
        <family val="1"/>
        <charset val="204"/>
      </rPr>
      <t>Средства планируются к снятию назаседании Думы города в апреле (15140,82 тыс.руб.). 
Финансирование окружного бюджета осуществляется по факту выполненных работ.
 Письмо в Департамент жилищно-коммунального комплекса и энергетики ХМАО-Югры (от 31.03.2014 № 01-11-1727/14) о перераспределении экономии на иной объект.</t>
    </r>
  </si>
  <si>
    <r>
      <rPr>
        <u/>
        <sz val="18"/>
        <rFont val="Times New Roman"/>
        <family val="1"/>
        <charset val="204"/>
      </rPr>
      <t>Загородный специализированный (профильный) военно-спортивный лагерь "Барсова гора":</t>
    </r>
    <r>
      <rPr>
        <sz val="18"/>
        <rFont val="Times New Roman"/>
        <family val="1"/>
        <charset val="204"/>
      </rPr>
      <t xml:space="preserve">
Выполнение проектно-изыскательских работ осуществляется в соответствии с заключенным контрактом с ООО "ЭКСПроект" МК №04/П-2014 от 09.01.2014г. Сумма по контракту 8 700,00 тыс.руб Срок выполнения работ по контракту 9 месяцев с даты подписания. В адрес Департамента соцразвития ХМАО-Югры направлено предложение о внесении изменений в программу и уточнении объема доведенной субсидии от 06.03.14г №01-11-1241/14-0-0.</t>
    </r>
  </si>
  <si>
    <r>
      <rPr>
        <u/>
        <sz val="18"/>
        <rFont val="Times New Roman"/>
        <family val="1"/>
        <charset val="204"/>
      </rPr>
      <t>ПИР "Олимпия":</t>
    </r>
    <r>
      <rPr>
        <sz val="18"/>
        <rFont val="Times New Roman"/>
        <family val="1"/>
        <charset val="204"/>
      </rPr>
      <t xml:space="preserve">
Выполнение проектно-изыскательских работ осуществляется в соответствии с заключенным контрактом с ООО "Стройуслуга" МК №01/П-2014 от 09.01.2014г  Сумма по контракту 6 016,56 тыс.руб. Срок выполнения работ по контракту 9 месяцев с даты подписания. В адрес Департамента социального развития ХМАО-Югры направлено предложение о внесении изменений в программу и уточнении объема доведенной субсидии от 06.03.2014г №01-11-1241/14-0-0.
</t>
    </r>
  </si>
  <si>
    <r>
      <rPr>
        <u/>
        <sz val="18"/>
        <rFont val="Times New Roman"/>
        <family val="1"/>
        <charset val="204"/>
      </rPr>
      <t xml:space="preserve">СЮН в лесопарк.зоне, междуречье р.Сайма:
</t>
    </r>
    <r>
      <rPr>
        <sz val="18"/>
        <rFont val="Times New Roman"/>
        <family val="1"/>
        <charset val="204"/>
      </rPr>
      <t xml:space="preserve">Проектно-изыскательские работы выполняются в соответствии с заключенным МК с  ООО "Сибпроектстрой 1" №18/П-2013 от 31.12.2013г. Сумма по контракту - 12 042,38 тыс.руб. срок выполнения работ - 9 месяцев с даты заключения контракта. 882,33 тыс.руб. -экономия по итогам торгов. Средства  предложены к снятию, вынесены на заседание Думы в апреле. 
</t>
    </r>
    <r>
      <rPr>
        <u/>
        <sz val="18"/>
        <rFont val="Times New Roman"/>
        <family val="1"/>
        <charset val="204"/>
      </rPr>
      <t xml:space="preserve">Предоставление субсидии на выполнение муниципального задания подведомственным учреждениям, оказывающим муниципальную услугу «Организация и обеспечение отдыха и оздоровления детей»:
</t>
    </r>
    <r>
      <rPr>
        <sz val="18"/>
        <rFont val="Times New Roman"/>
        <family val="1"/>
        <charset val="204"/>
      </rPr>
      <t xml:space="preserve">12 269,12 тыс.руб. - остаток от доведенного объема средств на оплату стоимости питания детям школьного возраста в оздоровительных лагерях с дневным пребыванием детей. В Департамент социального развития ХМАО-Югры направлено письмо с просьбой перераспределения данных средств на организацию отдыха и оздоровления детей на приобретение путевок (от 20.12.2013 № 12-15-9423/13).
</t>
    </r>
    <r>
      <rPr>
        <u/>
        <sz val="18"/>
        <rFont val="Times New Roman"/>
        <family val="1"/>
        <charset val="204"/>
      </rPr>
      <t xml:space="preserve">Финансовое обеспечение организации отдыха и оздоровления детей, проживающих на территории муниципального образования:
</t>
    </r>
    <r>
      <rPr>
        <sz val="18"/>
        <rFont val="Times New Roman"/>
        <family val="1"/>
        <charset val="204"/>
      </rPr>
      <t>1 496,10 тыс.руб. - на основании справок Департамента финансов ХМАО № 500/05/51 от 18.03.2014 на данную сумму доведенный объем на организацию отдыха и оздоровления уменьшен. 
9,28 - экономия после проведения конкурса.</t>
    </r>
  </si>
  <si>
    <t>5.2.2.3.</t>
  </si>
  <si>
    <t>12.3.</t>
  </si>
  <si>
    <t>Всего по подпрограмме:</t>
  </si>
  <si>
    <t>Муниципальная программа функционирования «Управление муниципальными финансами города Сургута на 2014-2016 годы» (ДФ)</t>
  </si>
  <si>
    <t>Муниципальная программа "Развитие муниципальной службы в муниципальном образовании городской округ город Сургут на 2014-2016 годы" (УКиМС)</t>
  </si>
  <si>
    <t xml:space="preserve">Организация проведения оценки рыночной стоимости объектов </t>
  </si>
  <si>
    <t xml:space="preserve">Освобождение муниципальных жилых помещений от выморочного имущества  </t>
  </si>
  <si>
    <t xml:space="preserve">Возмещение затрат по содержанию сетей газоснабжения и газового оборудования </t>
  </si>
  <si>
    <t>6.1.4.</t>
  </si>
  <si>
    <t>Средства предусмотрены на обеспечение функционирования и развития 7-ми муниципальных учреждений (детских школ искусств).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</si>
  <si>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Средства предусмотрены на обеспечение функционирования и развития 3-х муниципальных учреждений (МБУК "СХМ", МБУК "СКМ", МБУК "ГСИ "Стерх").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</si>
  <si>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Средства предусмотрены на обеспечение функционирования и развития МБУК "ЦБС".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</si>
  <si>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 xml:space="preserve"> 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комплексного содержания объектов муниципальных учреждений, подведомственных департаменту культуры, молодёжной политики и спорта (Администрация города - ДГХ)</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</si>
  <si>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установки и обслуживания временных мобильных туалетов (ДГХ)</t>
  </si>
  <si>
    <t>Обеспечение комплексного содержания зданий муниципальных образовательных учреждений, реализующих основную общеобразовательную программу (ДГХ)</t>
  </si>
  <si>
    <t>19.4.2.</t>
  </si>
  <si>
    <t xml:space="preserve"> </t>
  </si>
  <si>
    <t>11.</t>
  </si>
  <si>
    <t>14.</t>
  </si>
  <si>
    <t>Приобретение жилых помещений для обеспечения граждан жильем, а также для формирования маневренного жилищного фонда (ДАиГ)</t>
  </si>
  <si>
    <t>Подпрограмма 2 «Автомобильный транспорт»</t>
  </si>
  <si>
    <t>Ремонт муниципальных жилых помещений, предназначенных для повторного предоставления гражданам по договорам найма муниципального жилого помещения</t>
  </si>
  <si>
    <t>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t>
  </si>
  <si>
    <t xml:space="preserve">Подпрограмма  «Улучшение условий и охраны труда в городе Сургуте» </t>
  </si>
  <si>
    <t xml:space="preserve">Поддержание муниципального долга на экономически безопасном уровне, обеспечение полного и своевременного исполнения обязательств по муниципальным заимствованиям </t>
  </si>
  <si>
    <t>Организация предоставления муниципальных гарантий с соблюдением установленных требований Бюджетного кодекса Российской Федерации и муниципальных правовых актов</t>
  </si>
  <si>
    <t>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</si>
  <si>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12.3.1.</t>
  </si>
  <si>
    <t>Организация установки и обслуживания временных мобильных туалетов при проведении городских массовых мероприятий (ДГХ)</t>
  </si>
  <si>
    <t>Обустройство пониженных бордюров на подходах к пешеходным переходам</t>
  </si>
  <si>
    <t>Устройство посадочных площадок на остановочных пунктах на автодорогах местного значения</t>
  </si>
  <si>
    <t>Оборудование регулируемых пешеходных переходов табло обратного отсчета времени и звуковой сигнализацией</t>
  </si>
  <si>
    <t xml:space="preserve">Поэтапная замена городских автобусов на  низкопольные автобусы, адаптированные для перевозки инвалидов и  маломобильных групп населения, осуществляющих перевозку пассажиров на 5 регулярных автобусных маршрутах       </t>
  </si>
  <si>
    <t>Иные расходы на реализацию мероприятий в составе муниципальной программы (ДГХ)</t>
  </si>
  <si>
    <t>23.</t>
  </si>
  <si>
    <t>23.1.1.</t>
  </si>
  <si>
    <t>23.1.2.</t>
  </si>
  <si>
    <t>23.1.3.</t>
  </si>
  <si>
    <t>23.4.</t>
  </si>
  <si>
    <t>24.2.</t>
  </si>
  <si>
    <t>24.3.</t>
  </si>
  <si>
    <t>25.1.1.</t>
  </si>
  <si>
    <t>25.1.2.</t>
  </si>
  <si>
    <t>25.4.1.</t>
  </si>
  <si>
    <t>25.4.2.</t>
  </si>
  <si>
    <t>25.4.3.</t>
  </si>
  <si>
    <t>25.4.4.</t>
  </si>
  <si>
    <t>25.4.5.</t>
  </si>
  <si>
    <t>25.4.6.</t>
  </si>
  <si>
    <t>25.5.</t>
  </si>
  <si>
    <t>25.6.</t>
  </si>
  <si>
    <t>25.7.</t>
  </si>
  <si>
    <t>25.7.1.</t>
  </si>
  <si>
    <t>25.7.2.</t>
  </si>
  <si>
    <t>25.8.</t>
  </si>
  <si>
    <t>25.9.</t>
  </si>
  <si>
    <t>25.10.</t>
  </si>
  <si>
    <t>25.11.</t>
  </si>
  <si>
    <t>25.12.</t>
  </si>
  <si>
    <t>26.2.1.</t>
  </si>
  <si>
    <t>26.2.2.</t>
  </si>
  <si>
    <t>26.2.3.</t>
  </si>
  <si>
    <t>27.3.</t>
  </si>
  <si>
    <t>27.4.</t>
  </si>
  <si>
    <t>28.4.1.</t>
  </si>
  <si>
    <t>28.4.2.</t>
  </si>
  <si>
    <t>30.1.1.</t>
  </si>
  <si>
    <t>30.1.1.1.</t>
  </si>
  <si>
    <t>30.1.1.2.</t>
  </si>
  <si>
    <t>30.1.1.3.</t>
  </si>
  <si>
    <t>30.1.1.4.</t>
  </si>
  <si>
    <t>30.1.2.</t>
  </si>
  <si>
    <t>30.1.2.1.</t>
  </si>
  <si>
    <t>30.1.3.</t>
  </si>
  <si>
    <t>30.1.3.1.</t>
  </si>
  <si>
    <t>30.2.1.1.</t>
  </si>
  <si>
    <t>30.2.2.1.</t>
  </si>
  <si>
    <t>30.2.2.2.</t>
  </si>
  <si>
    <t>30.2.2.3.</t>
  </si>
  <si>
    <t>30.2.2.4.</t>
  </si>
  <si>
    <t>30.2.3.</t>
  </si>
  <si>
    <t>30.2.3.1.</t>
  </si>
  <si>
    <t>30.2.3.2.</t>
  </si>
  <si>
    <t>30.2.4.</t>
  </si>
  <si>
    <t>30.2.4.1.</t>
  </si>
  <si>
    <t>30.3.</t>
  </si>
  <si>
    <t>30.3.1.</t>
  </si>
  <si>
    <t>30.3.1.1.</t>
  </si>
  <si>
    <t>30.3.1.1.1.</t>
  </si>
  <si>
    <t>30.3.1.1.2.</t>
  </si>
  <si>
    <t>30.3.2.</t>
  </si>
  <si>
    <t>30.3.2.1.</t>
  </si>
  <si>
    <t>30.3.3.</t>
  </si>
  <si>
    <t>30.3.3.1.</t>
  </si>
  <si>
    <t>30.3.4.</t>
  </si>
  <si>
    <t>30.3.4.1.</t>
  </si>
  <si>
    <t>4.5.5.</t>
  </si>
  <si>
    <t>Мероприятия по ликвидации несанкционированных свалок в промышленных районах и местах общего пользования</t>
  </si>
  <si>
    <t>19.2.2.</t>
  </si>
  <si>
    <t>19.2.3.</t>
  </si>
  <si>
    <t>19.2.4.</t>
  </si>
  <si>
    <t>8.1.1.2.</t>
  </si>
  <si>
    <t>11.1.5.</t>
  </si>
  <si>
    <t>Мероприятия по очистке акваторий реки Черная, реки Оби и прилегающих береговых полос от затонувших судов</t>
  </si>
  <si>
    <t>Средства предусмотрены на организацию работы лагерей дневного пребывания, включая обеспечение питанием на базе 3-х муниципальных учреждений (2-х школ искусств, 1-ого учреждения культуры).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 за первую и вторую смены (2 школы искусств и 1 учреждение культуры - МБУ ИКЦ "Старый Сургут").</t>
  </si>
  <si>
    <t>Сводная информация о реализации муниципальных программ 
 город Сургут на 01.10.2014 года</t>
  </si>
  <si>
    <t>на 01 октября 2014 года</t>
  </si>
  <si>
    <t>Подпрограмма 1. «Обеспечение деятельности Администрации города»</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</si>
  <si>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t>
  </si>
  <si>
    <t>МКУ «Многофункциональный центр предоставления государственных и муниципальных услуг города Сургута»</t>
  </si>
  <si>
    <t>3.1.3.2.</t>
  </si>
  <si>
    <t>3.2.4.</t>
  </si>
  <si>
    <t>3.2.4.1.</t>
  </si>
  <si>
    <t>3.2.4.2.</t>
  </si>
  <si>
    <t xml:space="preserve">          </t>
  </si>
  <si>
    <t>Обеспечение функционирования МКУ "ЕДДС города Сургута", оказывающего муниципальную услугу</t>
  </si>
  <si>
    <t>15.5.</t>
  </si>
  <si>
    <t>Выплата земельного налога за участок, разрешенный для строительства нового кладбища</t>
  </si>
  <si>
    <t>примечания из аип, факт финансирования=кассе</t>
  </si>
  <si>
    <t>Средства могут быть использованы при возникновении гарантийных случаев по представленным муниципальным гарантиям</t>
  </si>
  <si>
    <t xml:space="preserve">Текущие расходы на обеспечение функционирования и развития учреждений.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t>
  </si>
  <si>
    <t>3.2.4.3.</t>
  </si>
  <si>
    <t>Муниципальная программа «Создание условий для развития муниципальной политики в отдельных секторах экономики города Сургута на 2014 — 2020 годы» (ДЭП)</t>
  </si>
  <si>
    <t>Муниципальная программа функционирования «Управление муниципальными финансами 
города Сургута на 2014-2020 годы» (ДФ)</t>
  </si>
  <si>
    <t>Муниципальная программа «Развитие образования города Сургута на 2014 — 2020 годы» (ДО)</t>
  </si>
  <si>
    <t>Муниципальная программа «Развитие культуры и туризма в городе Сургуте на 2014-2020 годы» (ДКМПиС)</t>
  </si>
  <si>
    <t>Муниципальная программа "Развитие физической культуры и спорта в городе Сургуте на 2014-2020 годы" (ДКМПиС)</t>
  </si>
  <si>
    <t>Муниципальная программа "Молодёжная политика Сургута на 2014 - 2020 годы" (ДКМПиС)</t>
  </si>
  <si>
    <t>Муниципальная программа «Обеспечение деятельности департамента культуры, молодёжной политики и спорта Администрации города на 2014-2020 годы» (ДКМПиС)</t>
  </si>
  <si>
    <t>Муниципальная программа «Развитие коммунального комплекса в городе Сургуте на 2014-2020 годы"</t>
  </si>
  <si>
    <t xml:space="preserve"> Муниципальная программа «Управление муниципальным имуществом в сфере жилищно-коммунального хозяйства в городе Сургуте на 2014 — 2020 годы» (ДГХ)</t>
  </si>
  <si>
    <t>Муниципальная программа «Комфортное проживание в городе Сургуте на 2014 — 2020 годы» (ДГХ)</t>
  </si>
  <si>
    <t>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2020 годы» (ДГХ)</t>
  </si>
  <si>
    <t>Муниципальная программа «Профилактика правонарушений в городе Сургуте на 2014 — 2020 годы» (ООБ)</t>
  </si>
  <si>
    <t>Муниципальная программа «Охрана окружающей среды города Сургута на 2014 — 2020 годы» (УПиЭ)</t>
  </si>
  <si>
    <t>Муниципальная программа "Обеспечение жильем отдельных категорий граждан, проживающих в городе Сургуте, на 2014 - 2020 годы и на период до 2018 года" (УУиРЖ)</t>
  </si>
  <si>
    <t>Муниципальная программа «Обеспечение деятельности департамента архитектуры и градостроительства на 2014 — 2020 годы» (ДАиГ)</t>
  </si>
  <si>
    <t>Муниципальная программа "Управление муниципальным имуществом и земельными ресурсами в городе Сургуте на 2014-2020 год" (ДИиЗО)</t>
  </si>
  <si>
    <t>Муниципальная программа "Развитие агропромышленного комплекса в городе Сургуте на 2014-2020 годы" (ДИиЗО)</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</si>
  <si>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2020 годы» (УБУиО)</t>
  </si>
  <si>
    <t>Муниципальная программа "Реализация отдельных государственных полномочий в сфере опеки и попечительства на 2014 – 2020 годы" (КОиП)</t>
  </si>
  <si>
    <t>Муниципальная программа "Профилактика экстремизма в городе Сургуте на 2014-2020 годы" (ООБ)</t>
  </si>
  <si>
    <t>Муниципальная программа "Сургутская семья на 2014-2020 годы" (МБУ "Дворец торжеств")</t>
  </si>
  <si>
    <t xml:space="preserve"> Муниципальная программа «Развитие муниципальной службы в городе Сургуте на 2014 — 2020 годы»</t>
  </si>
  <si>
    <t>Муниципальная программа «Развитие гражданского общества в городе Сургуте на 2014 — 2020 годы» (МКУ "Наш город")</t>
  </si>
  <si>
    <t>Расходы будущих периодов. Выплата приурочена к празднованию Дня Победы.</t>
  </si>
  <si>
    <t>В 2015 году предусмотрены средства на  оплату проезда к месту проведения мероприятий, приуроченных к празднованию 50-летия  преобразования рабочего поселка Сургут в город окружного подчинения и 70-й годовщины Победы в Великой Отечественной войне 1941 – 1945 годов . Оплата планируется во 2-3 квартале.</t>
  </si>
  <si>
    <t>Расходы будут произведены по мере необходимости, носят не системный характер.</t>
  </si>
  <si>
    <t>Расходы будущих периодов. Расходы планируются на 3 квартал 2015 года</t>
  </si>
  <si>
    <t>Предоставление компенсаций расходов по оплате содержания, текущего ремонта жилых помещений и коммунальных услуг отдельным категориям граждан (ДХГ)</t>
  </si>
  <si>
    <t>Возмещение расходов на оплату стоимости найма жилых помещений приглашенным врачам - специалистам государственных учреждений здравоохранения.</t>
  </si>
  <si>
    <t>25.13.</t>
  </si>
  <si>
    <t>Предоставление компенсации расходов на покупку и подключение электрических плит отдельным категориям граждан, проживающих в многоквартирных домах, подлежащих переводу с газоснабжения на электроснабжение</t>
  </si>
  <si>
    <t>Обеспечение страховой защиты муниципального имущества</t>
  </si>
  <si>
    <t xml:space="preserve">Улучшение жилищных условий молодых семей в соответствии с федеральной целевой программой "Жилище" </t>
  </si>
  <si>
    <t xml:space="preserve">  </t>
  </si>
  <si>
    <t>20.4.</t>
  </si>
  <si>
    <t>Подпрограмма  "Улучшение жилищных условий ветеранов ВОВ"</t>
  </si>
  <si>
    <t>Создание условий деятельности народных дружин (Наш город)</t>
  </si>
  <si>
    <t>«Размещение (в том числе разработки проектов, приобретения, установки, монтажа, подключения) в наиболее криминогенных общественных местах и на улицах населенных пунктов, местах массового пребывания граждан систем видеообзора,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t>
  </si>
  <si>
    <t>Реализация переданного отдельного государственного полномочия по образованию и организации деятельности комиссий по делам несовершеннолетних и защите их прав (содержание аппарата управления)»</t>
  </si>
  <si>
    <t>17.1.3.1</t>
  </si>
  <si>
    <t>Содержание аппарата управления связи и информатизации</t>
  </si>
  <si>
    <t>Расходы на содержание управления связи и информатизации за 2015 год</t>
  </si>
  <si>
    <t>18.1.2.1</t>
  </si>
  <si>
    <t>Осуществление отдельных государственных полномочий по созданию и обеспечению деятельности административных комиссий</t>
  </si>
  <si>
    <t>18.1.2.2</t>
  </si>
  <si>
    <t>Организация деятельности по опеке и попечительству</t>
  </si>
  <si>
    <t>18.1.2.3</t>
  </si>
  <si>
    <t>Организация деятельности комиссии по делам несовершеннолетних и защите их прав</t>
  </si>
  <si>
    <t>Оказание услуг по аттестации и проведению поверочных мероприятий на соответствие объектов информатизации требованиям ФСТЭК по защите государственной тайны запланировано на III квартал 2015 года</t>
  </si>
  <si>
    <t>18.1.3</t>
  </si>
  <si>
    <t>18.2.2.1</t>
  </si>
  <si>
    <t>Приобретение товаров, выполнение работ, оказание услуг  в сфере информатизации для нужд органов местного самоуправления  и муниципальных учреждений</t>
  </si>
  <si>
    <t>18.2.2.2</t>
  </si>
  <si>
    <t>18.2.2.3</t>
  </si>
  <si>
    <t>18.2.2.4</t>
  </si>
  <si>
    <t>18.2.2.5</t>
  </si>
  <si>
    <t>Осуществление полномочий                                                по государственному управлению охраной труда</t>
  </si>
  <si>
    <t>18.2.2.6</t>
  </si>
  <si>
    <t>Осуществление полномочий по государственной регистрации актов гражданского состояния</t>
  </si>
  <si>
    <t>18.2.3</t>
  </si>
  <si>
    <t>18.2.3.1</t>
  </si>
  <si>
    <t>Обеспечение защиты информации в органах местного самоуправления и муниципальных учреждениях</t>
  </si>
  <si>
    <t>18.2.3.2</t>
  </si>
  <si>
    <t xml:space="preserve">Осуществление отдельных государственных полномочий по созданию  и обеспечению деятельности административных комиссий </t>
  </si>
  <si>
    <t>Осуществление полномочий по государственному управлению охраной труда</t>
  </si>
  <si>
    <t>Приобретение, разработка  и модернизация информационных систем, направленных на автоматизацию деятельности структурных подразделений Администрации города (департамент имущественных  и земельных отношений, департамент по экономической политике, управление кадров и муниципальной службы, правовое управление)</t>
  </si>
  <si>
    <t>Подпрограмма 2 "Обеспечение эффективного функционирования Муниципальной Информационной Системой"</t>
  </si>
  <si>
    <t>"Обеспечение защиты информации в Муниципальной Информационной Системе"</t>
  </si>
  <si>
    <t>Денежные средства будут освоены в случае приема на работу или перевода на вышестоящую должность муниципальных служащих в Думе города.</t>
  </si>
  <si>
    <t>Задача 1.1.Обеспечение выполнения функций департамента финансов в целях решения вопросов местного значения по установлению, изменению и отмене местных налогов и сборов, составлению и рассмотрению проекта бюджета городского округа, утверждению и исполнению бюджета городского округа, осуществлению контроля за его исполнением, составлению и утверждению отчета об исполнении бюджета городского округа</t>
  </si>
  <si>
    <t xml:space="preserve">Задача 2.1. Поддержание муниципального долга на экономически безопасном уровне, обеспечение полного и своевременного исполнения обязательств по муниципальным заимствованиям </t>
  </si>
  <si>
    <t xml:space="preserve">Задача 2.2. Организация предоставления муниципальных гарантий с соблюдением установленных требований Бюджетного кодекса Российской Федерации и муниципальных правовых актов
</t>
  </si>
  <si>
    <t>Задача 3.1. Обеспечение формирования и использования средств резервного фонда Администрации города в соответствии с требованиями, установленными Бюджетным Кодексом Российской Федерации и муниципальным правовым актом</t>
  </si>
  <si>
    <t>Формирование в бюджете города резервного фонда Администрации города в соответствии с требованиями Бюджетного кодекса Российской Федерации</t>
  </si>
  <si>
    <t xml:space="preserve">Резервирование бюджетных ассигнований с целью последующего их распределения между главными распорядителями бюджетных средств
</t>
  </si>
  <si>
    <t>Задача 4.1. Обеспечение функционирования и развития автоматизированных систем управления бюджетным процессом, в том числе в целях функционирования  Интернет-портала «Бюджет для граждан»</t>
  </si>
  <si>
    <t>Модернизация автоматизированных систем управления бюджетным процессом с учётом изменений действующего законодательства и в целях усовершенствования отдельных технологических процессов обработки информации</t>
  </si>
  <si>
    <t>2.4.2.</t>
  </si>
  <si>
    <t>Формирование открытого информационного пространства в сфере управления муниципальными финансами</t>
  </si>
  <si>
    <t>Мероприятие 1.1.1 Выполнение функций департамента финансов:  
- по обеспечению установления, изменения и отмены местных налогов и сборов;
- по осуществлению в рамках компетенции нормативно - правового регулирования по вопросам организации бюджетного процесса;
- по формированию проекта бюджета города, внесению изменений в бюджет города;
- по организации исполнения бюджета города;
- по формированию и предоставлению отчетности об исполнении бюджета города;
- по осуществлению кассового обслуживания бюджетных и автономных учреждений;
- по обеспечению открытости информации о бюджете и бюджетном процессе города;
- по администрированию автоматизированных систем управления бюджетным процессом;
- главного администратора бюджетных средств</t>
  </si>
  <si>
    <t>Организация мероприятий экологической направленности</t>
  </si>
  <si>
    <t>Привлечение населения к практической природоохранной деятельности</t>
  </si>
  <si>
    <t>Обеспечение деятельности и развития учреждения, выполняющего муниципальную работу «Благоустройство рекреационных зон» в т.ч.: - содержание территорий общего пользования, занятых зелеными насаждениями; - содержание объектов благоустройства (парки, скверы и набережные)</t>
  </si>
  <si>
    <t>19.3.2.1.</t>
  </si>
  <si>
    <t>Средства субсидий на иные цели не связанные с финансовым обеспечением выполнения муниципального задания, капитальные вложения в объекты капитального строительства. Средства будут освоены в течение года.</t>
  </si>
  <si>
    <t>Сквер в микрорайоне 40</t>
  </si>
  <si>
    <t>Сквер в 31 мкр.</t>
  </si>
  <si>
    <t>Сквер "Старожилов"</t>
  </si>
  <si>
    <t>Парк "За Саймой"</t>
  </si>
  <si>
    <t>Обеспечение деятельности и развития учреждения, выполняющего муниципальную работу «Обустройство, использование, защита и охрана городских лесов» в т.ч.: - содержание зеленых зон активного отдыха населения на территории городских лесов; - патрулирование территории городских лесов</t>
  </si>
  <si>
    <t>Санитарные рубки и рубки по очистке леса от захламленности</t>
  </si>
  <si>
    <t>19.4.3.</t>
  </si>
  <si>
    <t>19.3.2.2.</t>
  </si>
  <si>
    <t>19.3.2.3.</t>
  </si>
  <si>
    <t>19.3.2.4.</t>
  </si>
  <si>
    <t>Оформление участка городских лесов города Сургута в муниципальную собственности</t>
  </si>
  <si>
    <t>Содержание аппарата управления по природопользованию и экологии</t>
  </si>
  <si>
    <t>19.6.</t>
  </si>
  <si>
    <t>Подпрограмма 6 "Организация сбора, вывоза, утилизации и переработки твердых бытовых и промышленных отходов"</t>
  </si>
  <si>
    <t>19.6.1.</t>
  </si>
  <si>
    <t>Приобретение жилья(ДАиГ)</t>
  </si>
  <si>
    <t>12.1.6.</t>
  </si>
  <si>
    <t>Поселок Кедровый База ОРСа</t>
  </si>
  <si>
    <t xml:space="preserve"> Приобретение жилых помещений для предоставления участникам программы на условиях договора коммерческого найма</t>
  </si>
  <si>
    <t>Поселок Звездный</t>
  </si>
  <si>
    <t>Территория линии охранной зоны ВЛ-110-кВ в поселке Кедровый-1</t>
  </si>
  <si>
    <t>Поселок Кедровый-2</t>
  </si>
  <si>
    <t>Поселок РЭБ флота</t>
  </si>
  <si>
    <t>Поселок СМП-330 улица Чернореченская</t>
  </si>
  <si>
    <t>Поселок Таежный улицы Железнодорожная и Тупиковая</t>
  </si>
  <si>
    <t>Поселок Юность улица Линейная</t>
  </si>
  <si>
    <t>Подпрограмма «Адресная подпрограмма по переселению граждан из аварийного жилищного фонда на 2013 — 2017 годы» муниципальной программы «Улучшение жилищных условий населения города Сургута на 2014 — 2020 годы» (ДАиГ)</t>
  </si>
  <si>
    <t>12.1.6.1.</t>
  </si>
  <si>
    <t>12.2.1.</t>
  </si>
  <si>
    <t>12.2.1.1.</t>
  </si>
  <si>
    <t>12.2.1.2.</t>
  </si>
  <si>
    <t>12.2.2.</t>
  </si>
  <si>
    <t>12.2.2.1.</t>
  </si>
  <si>
    <t>12.2.3.</t>
  </si>
  <si>
    <t>12.2.3.1.</t>
  </si>
  <si>
    <t>12.2.3.2.</t>
  </si>
  <si>
    <t>12.2.4.</t>
  </si>
  <si>
    <t>12.2.4.1.</t>
  </si>
  <si>
    <t>12.2.4.2.</t>
  </si>
  <si>
    <t>12.2.5.</t>
  </si>
  <si>
    <t>12.2.5.1.</t>
  </si>
  <si>
    <t>12.2.5.2.</t>
  </si>
  <si>
    <t>12.2.6.</t>
  </si>
  <si>
    <t>12.2.6.1.</t>
  </si>
  <si>
    <t>12.2.6.2.</t>
  </si>
  <si>
    <t>12.2.7.</t>
  </si>
  <si>
    <t>12.2.7.1.</t>
  </si>
  <si>
    <t>12.2.7.2.</t>
  </si>
  <si>
    <t>12.2.8.</t>
  </si>
  <si>
    <t>12.2.8.1.</t>
  </si>
  <si>
    <t>12.2.8.2.</t>
  </si>
  <si>
    <t>─ сети электроснабжения (КЛ-0,4 кВ)  от ТП-275 до административного здания Управления Федерального Казначейства по ХМАО - Югре по проспекту  Ленина, 48</t>
  </si>
  <si>
    <t>Расходы запланированы на 2-4 кварталы 2015.</t>
  </si>
  <si>
    <t>8.1.1.1</t>
  </si>
  <si>
    <t xml:space="preserve"> Реконструкция,  расширение, модернизация  объектов коммунального комплекса  </t>
  </si>
  <si>
    <t>─ наружные сети электроснабжения больничного комплекса МГБ-1</t>
  </si>
  <si>
    <t>8.1.1.3.</t>
  </si>
  <si>
    <t>─ трансформаторная  подстанция  ТП-238</t>
  </si>
  <si>
    <t>─ КЛ-10 кВ ПС-Северная РП-129</t>
  </si>
  <si>
    <t>8.1.2.2</t>
  </si>
  <si>
    <t>─ наружные сети холодного водоснабжения и теплоснабжения.  Участок от УТ-2 сущ. до ТК-3 поселок Лунный.</t>
  </si>
  <si>
    <t>─ КНС. Поселок Мостотряд-94</t>
  </si>
  <si>
    <t>Выполнение капитального ремонта объектов коммунального комплекса</t>
  </si>
  <si>
    <t>Предоставление субсидии на капитальный ремонт (с заменой) газопроводов, систем теплоснабжения, водоснабжения  и водоотведения  для подготовки к осенне-зимнему периоду</t>
  </si>
  <si>
    <t>─ групповые установки сжиженного газа № 11, № 15 (демонтаж)</t>
  </si>
  <si>
    <t>8.1.1.4.</t>
  </si>
  <si>
    <t>Возмещение недополученных доходов организациям, осуществляющим реализацию населению сжиженного газа   по социально-ориентированным розничным ценам, в том числе:</t>
  </si>
  <si>
    <t>8.2.1.1.</t>
  </si>
  <si>
    <t>Предоставление субсидии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t>
  </si>
  <si>
    <t>8.3.</t>
  </si>
  <si>
    <t>Подпрограмма 3 «Технологические разработки»</t>
  </si>
  <si>
    <t>8.3.1.</t>
  </si>
  <si>
    <t xml:space="preserve"> Разработка схем водоснабжения и водоотведения муниципального образования городской округ город Сургут</t>
  </si>
  <si>
    <t xml:space="preserve">Содержание аппарата управления департамента городского хозяйства 
</t>
  </si>
  <si>
    <t>Затраты на содержание ДГХ</t>
  </si>
  <si>
    <t xml:space="preserve">Обеспечение объектов социальной сферы услугами нормативного качества, надежной  и эффективной работы коммунальной инфраструктуры </t>
  </si>
  <si>
    <t xml:space="preserve"> Обеспечение надежного,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</si>
  <si>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Содержание объектов похоронного обслуживания (кладбища, крематорий, колумбарий с автостоянкой) (ДГХ)</t>
  </si>
  <si>
    <t>Развитие общественной инфраструктуры и реализация приоритетных направлений развития
Новое кладбище «Чернореченское-2» в городе Сургуте. I пусковой комплекс. 1 этап строительства
(ДГХ)</t>
  </si>
  <si>
    <t xml:space="preserve"> Организация изготовления, корректировки и внесения изменений в техническую документацию длительного хранения на объекты муниципального имущества</t>
  </si>
  <si>
    <t xml:space="preserve">Возмещение затрат на содержание муниципальных жилых и нежилых помещений </t>
  </si>
  <si>
    <t xml:space="preserve">Накопление взносов на капитальный ремонт многоквартирных домов в части муниципальной собственности
</t>
  </si>
  <si>
    <t>Возмещение затрат на проведение работ по постановке на государственный кадастровый учет многоквартирных домов в части муниципальной собственности</t>
  </si>
  <si>
    <t>Подпрограмма 1: «Осуществление отдельных государственных полномочий  по опеке и попечительству на 2014 – 2020 годы»</t>
  </si>
  <si>
    <t>26.1.1.1</t>
  </si>
  <si>
    <t>Содержание аппарата комитета по опеке и попечительству</t>
  </si>
  <si>
    <t>Подпрограмма 2: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 за счет средств субвенций, поступающих из федерального бюджета, бюджета Ханты-Мансийского автономного округа – Югры на 2014 – 2020 годы»</t>
  </si>
  <si>
    <t>26.2.1.1</t>
  </si>
  <si>
    <t>26.2.1.2</t>
  </si>
  <si>
    <t>12 750 тыс.руб. - осуществляется подготовка конкурсной документации на приобретение путевок для детей-сирот и детей, оставшихся без попечения родителей.
Планируемый срок освоения средств;
5 370,60 тыс.руб. - 1 полугодие;
7 379,40 тыс.руб. - 2 полугодие.</t>
  </si>
  <si>
    <t>26.2.1.3</t>
  </si>
  <si>
    <t>Производство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 за исключением помещений, предоставленных собственниками в пользование гражданам, юридическим лицам в соответствии с законодательством Российской Федерации</t>
  </si>
  <si>
    <t>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</si>
  <si>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Работы носят сезонный характер. Расходы запланированы на 3 квартал 2015.</t>
  </si>
  <si>
    <t>Работы носят сезонный характер и связаны с подготовкой системы теплоснабжения ветхого жилищного фонда к отопительному сезону. Оплата производится по факту выполненных работ.</t>
  </si>
  <si>
    <t>Выполнение работ по летнему содержанию проездов к жилым строениям и строениям, приспособленным для проживания (в рамках муниципальной работы «Обеспечение комфортных и безопасных условий проживания в жилищном фонде»)</t>
  </si>
  <si>
    <t xml:space="preserve">Содействие проведению капитального ремонта многоквартирных домов </t>
  </si>
  <si>
    <t xml:space="preserve"> Организация и обеспечение условий для проведения капитального ремонта общего имущества в многоквартирных домах</t>
  </si>
  <si>
    <t xml:space="preserve"> Обеспечение осуществления отлова, транспортировки, учета, содержания, умерщвления, утилизации безнадзорных и бродячих животных:</t>
  </si>
  <si>
    <t>13.3.1.1</t>
  </si>
  <si>
    <t xml:space="preserve"> - субсидия на возмещение затрат по отлову и содержанию безнадзорных  животных</t>
  </si>
  <si>
    <t>13.3.1.2</t>
  </si>
  <si>
    <t xml:space="preserve"> - оплата труда муниципального служащего органов местного самоуправления, осуществляющего переданное отдельное государственное полномочие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t>
  </si>
  <si>
    <t>9.5.</t>
  </si>
  <si>
    <t>11.1.1.1.</t>
  </si>
  <si>
    <t>" Объездная автомобильная дорога к дачным кооперативам "Черемушки", "Север-1", "Север-2" в обход гидротехнических сооружений ГРЭС-1 и ГРЭС-2</t>
  </si>
  <si>
    <t xml:space="preserve"> Строительство дорог общего пользования местного значения, в том числе:</t>
  </si>
  <si>
    <t xml:space="preserve"> Выполнение работ по строительству внутриквартальных проездов, в том числе:</t>
  </si>
  <si>
    <t>11.1.2.1.</t>
  </si>
  <si>
    <t>11.1.2.2.</t>
  </si>
  <si>
    <t>Внутриквартальные проезды в микрорайоне 31 г. Сургута</t>
  </si>
  <si>
    <t>Капитальный ремонт и ремонт автомобильных дорог</t>
  </si>
  <si>
    <t xml:space="preserve"> Капитальный ремонт линий уличного освещения
</t>
  </si>
  <si>
    <t xml:space="preserve">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</si>
  <si>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Обследование пассажиропотока на городских пассажирских регулярных перевозках</t>
  </si>
  <si>
    <t xml:space="preserve"> Изготовление и размещение маршрутных указателей на остановочных пунктах общественного транспорта</t>
  </si>
  <si>
    <t>Заключено соглашение от 16.06.2014 № 15/17-10-3240/5 о предоставлении субсидии из бюджета ХМАО-Югры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Данное соглашение действует до 31.12.2015. 
До 01.10.2015 будет направлена заявка в Департамент гражданской защиты населения ХМАО-Югры на финансирование для перечисления субсидий в 4 кв.
Планируется приобретение имущества для оснащения поста на сумму 208,7 тыс.руб. в 4 кв.</t>
  </si>
  <si>
    <t>Задача 1: Осуществление возложенных на Администрацию города отдельных вопросов местного значения (части вопросов местного значения) в соответствии с уставом города, положениями о структурных подразделениях Администрации города и переданных в установленном порядке отдельных государственных полномочий (УБУиО)</t>
  </si>
  <si>
    <t>1.1.1.1.</t>
  </si>
  <si>
    <t>Мероприятие 1.1. Содержание аппарата управления структурных подразделений Администрации города без образования юридического лица</t>
  </si>
  <si>
    <t>1.1.1.2.</t>
  </si>
  <si>
    <t>Мероприятие 1.2. Обеспечение взаимосвязанности документов стратегического планирования, характеризующих приоритеты социально-экономического развития  Российской Федерации, субъекта Российской Федерации в рамках реализации полномочий в сфере экономики, прогнозирования социально-экономического развития, стратегического развития  города</t>
  </si>
  <si>
    <t>1.1.1.3.</t>
  </si>
  <si>
    <t>Мероприятие 1.7.1. Осуществление полномочий по организации сбора и обработки информации о состоянии условий и охраны труда у работодателей</t>
  </si>
  <si>
    <t>1.1.1.4.</t>
  </si>
  <si>
    <t>1.1.1.5.</t>
  </si>
  <si>
    <t>Мероприятие 1.14. Обеспечение деятельности Администрации города в сфере международных, межмуниципальных, общественных связей</t>
  </si>
  <si>
    <t>1.1.1.6.</t>
  </si>
  <si>
    <t>Мероприятие 1.18. Оформление и ведение учета правоустанавливающих документов на жилые помещения муниципального жилищного фонда</t>
  </si>
  <si>
    <t>1.1.1.7.</t>
  </si>
  <si>
    <t>Мероприятие 1.19.1. Реализация переданных государственных полномочий  в области государственной регистрации актов гражданского состояния: рождения, смерти, заключения брака, расторжения брака, установления отцовства, усыновления (удочерения), перемены имени</t>
  </si>
  <si>
    <t>1.1.1.8.</t>
  </si>
  <si>
    <t>1.1.1.9.</t>
  </si>
  <si>
    <t xml:space="preserve">Мероприятие 1.20. Обеспечение   единства  правовой  политики  и  законности Администрации города и ее структурных подразделениях       </t>
  </si>
  <si>
    <t>1.1.1.10.</t>
  </si>
  <si>
    <t>Мероприятие  1.22. Обеспечение  ведения бюджетного учета  и  иной отчетности, предусмотренной Бюджетным кодексом Российской Федерации в Администрации города</t>
  </si>
  <si>
    <t>1.1.1.11.</t>
  </si>
  <si>
    <t>Мероприятие  1.26. Осуществление деятельности по исполнению наградного законодательства РФ и ХМАО-Югры, муниципальных правовых актов по награждению наградами городского округа</t>
  </si>
  <si>
    <t>1.1.1.12.</t>
  </si>
  <si>
    <t>Мероприятие 1.31. Проведение муниципальных выборов</t>
  </si>
  <si>
    <t>1.1.1.13.</t>
  </si>
  <si>
    <t>Мероприятие 1.32. Муниципальное негосударственное пенсионное обеспечение работников органов местного самоуправления и муниципальных организаций города Сургута</t>
  </si>
  <si>
    <t>Задача 2: Развитие материально-технической базы органов местного самоуправления</t>
  </si>
  <si>
    <t>1.1.2.1.</t>
  </si>
  <si>
    <r>
      <t xml:space="preserve">Мероприятие 2.1. 
Обеспечение деятельности  муниципального казенного учреждения </t>
    </r>
    <r>
      <rPr>
        <b/>
        <i/>
        <sz val="14"/>
        <rFont val="Times New Roman"/>
        <family val="1"/>
        <charset val="204"/>
      </rPr>
      <t>"Хозяйственно-эксплуатационное управление"</t>
    </r>
  </si>
  <si>
    <t>Заключены муниципальные контракты и договора на первоочередные работы, услуги, закупку товаров. Заработная плата, страховые взносы, выплаты социального характера за текущий период выплачены в полном объеме. Закупки на поставку товаров, выполнение работ, оказание услуг запланированных на 2015 год осуществляются  в соответствии  с планом-графиком.</t>
  </si>
  <si>
    <t>1.1.2.2.</t>
  </si>
  <si>
    <t>Мероприятие 2.3. Осуществление отдельных государственных полномочий по созданию и обеспечению деятельности административных комиссий</t>
  </si>
  <si>
    <t>1.1.2.2.1.</t>
  </si>
  <si>
    <t>Мероприятие 2.3.1. Материально-техническое обеспечение деятельности  по осуществлению отдельных государственных полномочий по созданию и обеспечению деятельности административных комиссий</t>
  </si>
  <si>
    <t>1.1.2.4.</t>
  </si>
  <si>
    <t xml:space="preserve">Мероприятие 2.4. Организация деятельности по опеке и попечительству </t>
  </si>
  <si>
    <t>1.1.2.5.</t>
  </si>
  <si>
    <t>Мероприятие 2.5. Осуществление полномочий по государственному управлению охраной труда</t>
  </si>
  <si>
    <t>1.1.2.6.</t>
  </si>
  <si>
    <t>Мероприятие 2.6. Осуществление отдельных государственных полномочий в области архивного дела</t>
  </si>
  <si>
    <t>1.1.2.7.</t>
  </si>
  <si>
    <t>Мероприятие 2.7. Материально-техническое обеспечение деятельности по осуществлению полномочий по образованию и организации деятельности комиссий по делам несовершеннолетних и защите их прав</t>
  </si>
  <si>
    <t>1.1.2.8.</t>
  </si>
  <si>
    <t>Мероприятие 2.9. 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</si>
  <si>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1.1.2.9.</t>
  </si>
  <si>
    <t>Мероприятие 2.10. Иные расходы на  материально-техническое обеспечение деятельности органов местного самоуправления</t>
  </si>
  <si>
    <t>1.1.3.1.</t>
  </si>
  <si>
    <t>Мероприятие 3.1. Обеспечение деятельности  муниципального казенного учреждения "Многофункциональный центр предоставления государственных и муниципальных услуг города Сургута"</t>
  </si>
  <si>
    <t>Финансовая поддержка</t>
  </si>
  <si>
    <t>1.2.4.1.</t>
  </si>
  <si>
    <t>Финансовая поддержка организаций, осуществляющих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</si>
  <si>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1.2.4.2.</t>
  </si>
  <si>
    <t xml:space="preserve">Финансовая поддержка Субъектов, осуществляющих производство, реализацию товаров и услуг в социально значимых видах деятельности, определённых в приложении 3 к программе, в части компенсации арендных платежей за нежилые помещения и по предоставленным консалтинговым услугам </t>
  </si>
  <si>
    <t>1.2.4.3.</t>
  </si>
  <si>
    <t>Финансовая поддержка субъектов по обязательной и добровольной сертификации пищевой продукции и продовольственного сырья</t>
  </si>
  <si>
    <t>1.2.4.4.</t>
  </si>
  <si>
    <t>Финансовая поддержка субъектов по приобретению оборудования (основных средств) и лицензионных программных продуктов</t>
  </si>
  <si>
    <t>1.2.4.5.</t>
  </si>
  <si>
    <t>Создание условий для развития субъектов, осуществляющих деятельность в направлениях: экология, быстровозводимое домостроение, крестьянские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</si>
  <si>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1.2.4.6.</t>
  </si>
  <si>
    <t>Возмещение затрат социальному предпринимательству и семейному бизнесу</t>
  </si>
  <si>
    <t>1.2.4.7.</t>
  </si>
  <si>
    <t>1.2.4.8.</t>
  </si>
  <si>
    <t>1.2.4.9.</t>
  </si>
  <si>
    <t>Осуществление полномочий по государственному управлению охраной труда.</t>
  </si>
  <si>
    <t>Освоение средств запланировано на 3 и 4 кварталы.</t>
  </si>
  <si>
    <t>Осуществление методического руководства работой служб охраны труда и организаций города</t>
  </si>
  <si>
    <t>Обучение  по охране труда руководителей и специалистов:</t>
  </si>
  <si>
    <t>1.3.2.2.1.</t>
  </si>
  <si>
    <t xml:space="preserve">МКУ "Управление капитального строительства", подведомственного департаменту архитектуры и градостроительства </t>
  </si>
  <si>
    <t>1.3.2.2.2.</t>
  </si>
  <si>
    <t>Средства планируется освоить в следующих отчетных периодах: 
в 1 полугодии - 607,5 тыс. руб.,
во 2 полугодии - 279 тыс. руб.</t>
  </si>
  <si>
    <t>1.3.2.2.3.</t>
  </si>
  <si>
    <t>1.3.2.2.4.</t>
  </si>
  <si>
    <t>1.3.2.2.5.</t>
  </si>
  <si>
    <t>в муниципальных учреждениях, подведомственных департаменту культуры, молодежной политики и спорта</t>
  </si>
  <si>
    <t>Организация проведения специальной оценки условий труда:</t>
  </si>
  <si>
    <t>1.3.2.3.1.</t>
  </si>
  <si>
    <t>Освоение финансовых средств планируется на 2-3 квартал.</t>
  </si>
  <si>
    <t>1.3.2.3.2.</t>
  </si>
  <si>
    <t>Средства планируется освоить в следующих отчетных периодах: 
в 1 полугодии - 415 тыс. руб.,
во 2 полугодии - 295 тыс. руб.</t>
  </si>
  <si>
    <t>1.3.2.3.3.</t>
  </si>
  <si>
    <t>в муниципальных учреждениях, подведомственных департаменту городского хозяйства</t>
  </si>
  <si>
    <t>111,08 тыс.руб. - расходы запланированы на 2 квартал 2015 (МКУ "КГХ").</t>
  </si>
  <si>
    <t>1.3.2.3.4.</t>
  </si>
  <si>
    <t>1.3.2.3.5.</t>
  </si>
  <si>
    <t>Освоение средств планируется на 4 квартал.</t>
  </si>
  <si>
    <t>8,19 тыс. руб. - расходы запланированы на 3 квартал 2015 (МКУ "ДЭАЗиИС").</t>
  </si>
  <si>
    <t>1.3.2.4.5.</t>
  </si>
  <si>
    <t>Средства планируется освоить в следующих отчетных периодах: 
- 65,00 тыс. руб. - 2 квартал 2015 года;
- 121,70 тыс.руб.- 4 квартал 2015 года.</t>
  </si>
  <si>
    <t>1.3.2.4.6.</t>
  </si>
  <si>
    <t>в департаменте архитектуры и градостроительства</t>
  </si>
  <si>
    <t>Средства предусмотрены на проведение аттестации рабочих мест по условиям труда. Ориентировочно средства будут использованы во 2-3 кварталах 2015 года.</t>
  </si>
  <si>
    <t>1.3.2.4.7.</t>
  </si>
  <si>
    <t>в МКУ "Управление капитального строительства", подведомственном департаменту архитектуры и градостроительства</t>
  </si>
  <si>
    <t>1.3.2.4.8.</t>
  </si>
  <si>
    <t>5,33 тыс.руб. - расходы запланированы на 3 квартал 2015 (МКУ "ДДТиЖКК").</t>
  </si>
  <si>
    <t>1.3.2.5.3</t>
  </si>
  <si>
    <t>Средства планируется освоить в следующих отчетных периодах: 
- 582,20  тыс. руб. - 4 квартал 2015 года.</t>
  </si>
  <si>
    <t>1.3.2.5.4.</t>
  </si>
  <si>
    <t>Приобретение спецодежды и других средств индивидуальной защиты  запланировано на 2 и 3 кварталы.</t>
  </si>
  <si>
    <t>1.3.2.5.5.</t>
  </si>
  <si>
    <t>МКУ "Управление капитального строительства", подведомственного департаменту архитектуры и градостроительства</t>
  </si>
  <si>
    <t>2,59 тыс. руб.  - средства предназначенные для приобретения спец. одежды и др. ср-в. индивидуальной защиты. Оплата будет производиться в во 2 квартале.</t>
  </si>
  <si>
    <t>1.3.2.5.6.</t>
  </si>
  <si>
    <t>Муниципальных учреждений, подведомственных департаменту культуры, молодежной политики и спорта</t>
  </si>
  <si>
    <t>11,21 тыс.руб. - расходы запланированы на 3 квартал 2015 (МКУ "ДДТиЖКК").</t>
  </si>
  <si>
    <t>Перезарядка огнетушителей, проверка пожарных гидрантов, техническое обслуживание охранно-пожарной сигнализации в  МКУ "Управление капитального строительства", подведомственном департаменту архитектуры и градостроительства</t>
  </si>
  <si>
    <t>Предоставление субсидии на выполнение муниципального задания и на иные цели подведомственным учреждениям, оказывающим муниципальную услугу «Дошкольное образование в образовательных учреждениях, реализующих основную образовательную программу дошкольного образования»</t>
  </si>
  <si>
    <t>3.1.3.2.1.</t>
  </si>
  <si>
    <t>3.1.3.2.2.</t>
  </si>
  <si>
    <t>Детский сад в микрорайоне ПИКС г. Сургута</t>
  </si>
  <si>
    <t>3.1.3.2.3.</t>
  </si>
  <si>
    <t>Детский сад №1 на 300 мест в микрорайоне № 24 г. Сургута</t>
  </si>
  <si>
    <t>3.1.3.2.4.</t>
  </si>
  <si>
    <t xml:space="preserve">Детский сад в микрорайоне 37 г. Сургута </t>
  </si>
  <si>
    <t>Средства планируется освоить в 1,2,3,4 кварталах.
(заработная плата (в том числе за классное руководство); начисления на выплаты по оплате труда, приобретение учебных пособий, расходных материалов, спортивного инвентаря, робототехники, программного обеспечения)
Неизрасходованный остаток профинансированных средств 20 148,27 тыс. руб. - срок выплаты заработной платы и начислений на выплаты по оплате труда до 15 числа месяца, следующего за расчетным.</t>
  </si>
  <si>
    <t>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по созданию условий для организации образовательного процесса, обеспечению безопасности обучающихся</t>
  </si>
  <si>
    <t>Развитие инфраструктуры образовательных учреждений, реализующих основную общеобразовательную программу:</t>
  </si>
  <si>
    <t>Выполнение работ по строительству МБОУ СОШ №10 (пристрой)</t>
  </si>
  <si>
    <t>Заключен инвестиционный договор № 10/2014 от 23.05.2014 ООО "Сургутстройцентр"  для реализации инвестиционного проекта по созданию объекта. Сумма договора 234 2641,98 тыс.  руб. Реализация проекта  до 30.09.2015.</t>
  </si>
  <si>
    <t>Выполнение работ по строительству МБОУ СОШ №20 (столовая)</t>
  </si>
  <si>
    <t>Заключен инвестиционный договор № 09/2014 от 23.05.2014 с ООО "ВОРТ" для реализации инвестиционного проекта по созданию объекта. Сумма договора 76 637,13 тыс. руб. Реализация проекта до 15.07.2015.</t>
  </si>
  <si>
    <t xml:space="preserve">Повышение оплаты труда педагогических работников муниципальных образовательных организаций дополнительного образования </t>
  </si>
  <si>
    <t>Организация отдыха и оздоровления детей, проживающих в городе Сургуте</t>
  </si>
  <si>
    <t>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учебе,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</si>
  <si>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49 108,10 тыс. руб. - осуществляется подготовка конкурсной документации на приобретение путевок за счет средств субвенции на организацию отдыха и оздоровления детей.
Планируемый срок освоения средств:
24 508,10 тыс.руб. - 1 полугодие;
24 600 тыс.руб. - 2 полугодие.</t>
  </si>
  <si>
    <t>4.1.1.</t>
  </si>
  <si>
    <t>Повышение оплаты труда работников муниципальных учреждений культуры</t>
  </si>
  <si>
    <t>4.2.4.</t>
  </si>
  <si>
    <t>Средства запланированы на реализацию следующих мероприятий:
1) Комплектование книжных фондов - 1 546,6 тыс. руб. (90,700 тыс. руб. из федерального бюджета, 1 237,5 тыс. руб. из средств окружного бюджета, 218,4 тыс. руб. из средств местного бюджета);
2) Приобретение электронных баз данных - 100,0 тыс. руб. (85 тыс. руб. из средств окружного бюджета, 15 тыс. руб. из средств местного бюджета);
3) Модернизация детских библиотек - 300 тыс. руб. (255 тыс. руб. из средств окружного бюджета, 45 тыс. руб. из средств местного бюджета);
4) Модернизация программно-аппаратных комплексов общедоступных библиотек - 47 тыс. руб. (40 тыс. руб. из средств окружного бюджета, 7 тыс. руб. из средств местного бюджета)</t>
  </si>
  <si>
    <t>Повышение оплаты труда педагогических работников муниципальных образовательных организаций дополнительного образования детей</t>
  </si>
  <si>
    <t>4.4.4.</t>
  </si>
  <si>
    <t>1) Обновление материально-технической базы учреждений муниципальных детских школ искусств (по видам искусств) в сфере культуры 581,4 тыс. руб. (приобретение музыкальных инструментов: 494,2 тыс. руб. - бюджет округа, 87,2 тыс. руб. - местный бюджет). 
2) Освоение ожидается в соответствии с планом-графиком закупок.</t>
  </si>
  <si>
    <t>4.5.6.</t>
  </si>
  <si>
    <t>«Строительство объектов, предназначенных для размещения муниципальных учреждений культуры»</t>
  </si>
  <si>
    <t>4.7.1.1.</t>
  </si>
  <si>
    <t xml:space="preserve">Хореографическая школа в микрорайоне ПИКС </t>
  </si>
  <si>
    <t>Заключен инвестиционный договор №03/2014 г. от 12.05.14  для реализации инвестиционного проекта по созданию объекта. Сумма договора 104 542,28 тыс. руб. Реализация проекта до 15.07.2015.</t>
  </si>
  <si>
    <t>4.7.1.2.</t>
  </si>
  <si>
    <t>Детская школа искусств, мкр.ПИКС</t>
  </si>
  <si>
    <t xml:space="preserve">Работы выполняются в соответствии с заключенным МК с ООО "Сибвитосервис"  №18/2014 от 04.10.2014. Сумма по контракту 323 245,56 тыс. руб., сумма выполненных и оплаченных в 2014 году работ  - 50 796,00 тыс. руб. Срок выполнения работ 15.06.2016. Готовность объекта - 15%.
Оплата за осуществление технологического присоединения объекта к электрическим сетям в размере 7,54 тыс. руб. будет осуществляться согласно договора от 20.03.2012  №56/2012/ТП. В соответствии с условиями договора оплата производится по факту оказания услуг.   </t>
  </si>
  <si>
    <t>4.7.2.</t>
  </si>
  <si>
    <t>«Реконструкция и капитальный ремонт объектов, предназначенных для размещения муниципальных учреждений культуры»</t>
  </si>
  <si>
    <t>4.7.2.1.</t>
  </si>
  <si>
    <t>Выполнение работ по капитальному ремонту внутренних инженерных систем отопления объекта МАУ «Городской культурный центр»</t>
  </si>
  <si>
    <t>4.7.2.2.</t>
  </si>
  <si>
    <t xml:space="preserve">Выполнение работ по капитальному ремонту объекта «Библиотека по адресу: Комсомольский,12» </t>
  </si>
  <si>
    <t>Подпрограмма «Развитие внутреннего и въездного туризма»</t>
  </si>
  <si>
    <t>Создание условий для развития туризма в Сургуте, расширения спектра туристических услуг для жителей и гостей города</t>
  </si>
  <si>
    <t>Средства предусмотрены на участие в региональных, российских, международных выставках, конференциях, семинарах, круглых столах и прочих мероприятиях, направленных на развитие внутреннего и въездного туризма, а также на разработку и изготовление рекламно-информационной продукции о туристской привлекательности города Сургута МБУ ИКЦ "Старый Сургут"</t>
  </si>
  <si>
    <t>Средства предусмотрены на обеспечение функционирования и развития 7-х спортивных школ.</t>
  </si>
  <si>
    <t>Повышение оплаты труда педагогических работников муниципальных образовательных организаций дополнительного образования детей (в сфере физической культуры и спорта) (государственная программа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2014–2020 годы»</t>
  </si>
  <si>
    <t xml:space="preserve">Строительство, реконструкция и капитальный ремонт объектов физической культуры и спорта </t>
  </si>
  <si>
    <t>Устройство фундамента для установки модульного здания лыжной базы в мкр. Жд</t>
  </si>
  <si>
    <t>Средства запланированы на:
 Выполнение работ на устройство фундамента для установки модульного здания лыжной базы в мкр. жд.. - 271,15 тыс. руб. (МБОУ ДОД СДЮСШОР "Кедр")</t>
  </si>
  <si>
    <t xml:space="preserve">Установка ограждения на объекте «Лыжная трасса» </t>
  </si>
  <si>
    <t>Средства запланированы на:
Выполнение работ на установку ограждения на объекте "Лыжная трасса"- 13 408,76 тыс. руб. (МБОУ ДОД СДЮСШОР "Аверс")</t>
  </si>
  <si>
    <t>Средства предусмотрены на организацию работы лагерей дневного пребывания, включая обеспечение питанием на базе 9-х учреждений (7 спортивных школ, 2 учреждения физической культуры и спорта).</t>
  </si>
  <si>
    <t xml:space="preserve">Средства предусмотрены на обеспечение функционирования и развития 3-х учреждений молодёжной политики
</t>
  </si>
  <si>
    <t>Выполнение работ по капитальному ремонту объекта «Встроенно-пристроенное помещение, ул. Просвещения, 29»</t>
  </si>
  <si>
    <t>Работы выполняются в соответствии с заключенным МК с ООО "ЮграСтройиндустрия" №19/2014 от 23.10.2014 на сумму 14 821,49 тыс. руб. Сумма выполненных и оплаченных в 2014 году работ - 6 896,75 тыс. руб. Срок выполнения работ - 30.08.2015.</t>
  </si>
  <si>
    <t>Выполнение работ по строительству объекта «Мототрасса на «Заячьем острове»</t>
  </si>
  <si>
    <t>Срок размещения извещения о  проведении аукциона на выполнение работ по капитальному ремонту объекта согласно плана-графика - апрель 2015 года. Начальная (максимальная) цена контракта - 19 979,39 тыс. руб. Лимит на  2015  - 10 000,00 тыс. руб. Ориентировочный срок заключения контракта - июнь 2015, при условии, что аукцион состоится.</t>
  </si>
  <si>
    <t>Средства предусмотрены на организацию работы лагерей дневного пребывания, включая обеспечение питанием на базе одного учреждения молодёжной политики.</t>
  </si>
  <si>
    <t xml:space="preserve">Содержание аппарата управления департамента культуры, молодёжной политики и спорта </t>
  </si>
  <si>
    <t>7.2.</t>
  </si>
  <si>
    <t xml:space="preserve">Реализация переданного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 </t>
  </si>
  <si>
    <t>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t>
  </si>
  <si>
    <t>Капитальный ремонт объектов физической культуры и спорта</t>
  </si>
  <si>
    <t>МБОУ СДЮСШОР "Аверс", 50 лет ВЛКСМ, 1а</t>
  </si>
  <si>
    <t>Проектно-изыскательские работы выполняются в соответствии с  заключенным МК с ООО "Сибпроектстрой1" №17/П-2014 от 23.12.2014 на сумму 475,05 тыс. руб. Срок выполнения работ - 10 месяцев.</t>
  </si>
  <si>
    <t xml:space="preserve"> Проектно-изыскательские работы выполняются в соответствии с заключенным муниципальным контрактом с ООО "Стройуслуга" №13/П-2014 от 11.08.2014. Сумма по контракту - 905,48 тыс. руб., сумма выполненных и оплаченных в 2014 работ  - 500,00 тыс. руб. Срок выполнения работ - 11 месяцев с даты заключения контракта. </t>
  </si>
  <si>
    <t>Капитальный ремонт объектов молодежной политики.</t>
  </si>
  <si>
    <t>МАУ ПРСМ "Наше время"</t>
  </si>
  <si>
    <t>Проектно-изыскательские работы выполняются в соответствии с выполняются в соответствии с заключенным МК с ООО "ПромНефтеСтрой" №12/П-2014 от 11.08.2014 на сумму 373,34 тыс. руб. Срок выполнения работ - 11 месяцев.</t>
  </si>
  <si>
    <t>22.1.3.</t>
  </si>
  <si>
    <t>Капитальный ремонт объектов культуры и искусства</t>
  </si>
  <si>
    <t>22.1.3.1.</t>
  </si>
  <si>
    <t>Проектно-изыскательские работы выполняются в соответствии с заключенным муниципальным контрактом с ООО "Стройуслуга" №13/П-2014 от 11.08.2014. Сумма по контракту - 373,33 тыс. руб. Срок выполнения работ - 11 месяцев с даты заключения контракта.</t>
  </si>
  <si>
    <t>22.1.3.2.</t>
  </si>
  <si>
    <t>22.1.3.3.</t>
  </si>
  <si>
    <t>22.1.3.4.</t>
  </si>
  <si>
    <t>22.1.3.5.</t>
  </si>
  <si>
    <t>22.1.3.6.</t>
  </si>
  <si>
    <t>22.1.3.7.</t>
  </si>
  <si>
    <t>22.1.3.8.</t>
  </si>
  <si>
    <t xml:space="preserve"> Проектно-изыскательские работы выполняются в соответствии с  заключенным МК с ООО "Стройуслуга" №15/П-2014 от 01.10.2014 на сумму 948,02 тыс. руб. Срок выполнения работ - 01.07.2015.  Работы, предусмотренные на 2014 год в сумме 670,55 тыс. руб., выполнены и оплачены.    </t>
  </si>
  <si>
    <t>22.1.3.9.</t>
  </si>
  <si>
    <t>22.1.3.10.</t>
  </si>
  <si>
    <t>22.1.4.</t>
  </si>
  <si>
    <t>Капитальный ремонт зданий и помещений административного назначение</t>
  </si>
  <si>
    <t>22.1.4.1.</t>
  </si>
  <si>
    <t>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 (ДО)</t>
  </si>
  <si>
    <t>Средства планируется освоить во 2 полугодии.</t>
  </si>
  <si>
    <t>Средства планируется освоить в следующих отчетных периодах: 
в 1 полугодии - 111,25 тыс. руб.,
во 2 полугодии - 111,25 тыс. руб.</t>
  </si>
  <si>
    <t>22.4.1.</t>
  </si>
  <si>
    <t>22.4.2.</t>
  </si>
  <si>
    <t>22.4.3.</t>
  </si>
  <si>
    <t>22.4.4.</t>
  </si>
  <si>
    <t>Подпрограмма 1 «Пропаганда семейных ценностей в учреждениях образования, культуры и искусства»</t>
  </si>
  <si>
    <t>28.1.1.</t>
  </si>
  <si>
    <t>Поведение в образовательных организациях мероприятия, посвященные "Дню ребенка" (ДО)</t>
  </si>
  <si>
    <t>Средства планируется освоить в 1 полугодии 2015 года</t>
  </si>
  <si>
    <t>28.1.2.</t>
  </si>
  <si>
    <t>28.1.2.1.</t>
  </si>
  <si>
    <t>28.1.2.2.</t>
  </si>
  <si>
    <t>28.1.2.3.</t>
  </si>
  <si>
    <t>28.1.2.4.</t>
  </si>
  <si>
    <t>28.1.3.</t>
  </si>
  <si>
    <t>Средства планируется освоить в течение 2015 года</t>
  </si>
  <si>
    <t>28.1.4.</t>
  </si>
  <si>
    <t>Организация и проведение церемонии награждения Городского конкурса «Семья года» (муниципальный этап окружного конкурса)</t>
  </si>
  <si>
    <t>Подпрограмма 2. "Организация торжественных церемоний и культурных, досуговых мероприятий".</t>
  </si>
  <si>
    <t xml:space="preserve">Средства будут освоены в течение года. </t>
  </si>
  <si>
    <t>31.1.1.</t>
  </si>
  <si>
    <t xml:space="preserve">Инженерные сети в посёлке Снежный (кварталы С46,С47) </t>
  </si>
  <si>
    <t>Срок размещения извещения о проведении закупки у единственного исполнителя на проведение госэкспертизы проектной документации и результатов инженерных изысканий по объекту согласно утвержденного план-графика - июнь 2015 года. Стоимость закупки - 373,22 тыс. руб. Ориентировочный срок заключения контракта - июнь 2015.</t>
  </si>
  <si>
    <t xml:space="preserve">Оплата за осуществление технологического присоединения объекта к электрическим сетям в размере 1,19  тыс. руб. будет осуществляться согласно договора от 17.11.2014  
№ 308/2014/ТП.
Срок размещения извещения о проведении открытого конкурса на выполнение работ по корректировке проектной и рабочей документации на выполнение дополнительных работ согласно утвержденного план-графика - март 2015 года. Начальная (максимальная) цена контракта - 758,57 тыс. руб. Ориентировочный срок заключения контракта -  май 2015 при условии, что открытый конкурс состоится. 
</t>
  </si>
  <si>
    <t>31.2.2.</t>
  </si>
  <si>
    <t>Организация праздничного оформления города (в т.ч. изготовление и размещение социальной рекламы и информации,  и  новогоднего оформления города)</t>
  </si>
  <si>
    <t>Изготовление и установка  монументальных и скульптурно-декоративных объектов (в том числе мемориальных досок)</t>
  </si>
  <si>
    <t>Организация и проведение творческих конкурсов</t>
  </si>
  <si>
    <t xml:space="preserve">Срок размещения извещения о  проведении электронного аукциона на оказание услуг по организации конкурсов  согласно плана-графика - март 2015 года. Начальная максимальная цена контракта - 2 464,17 тыс. руб. </t>
  </si>
  <si>
    <t>Демонтаж средств наружной рекламы (незаконно  эксплуатируемых на территории города)</t>
  </si>
  <si>
    <t>Изготовление и установка в городской среде объектов для размещения социальной рекламы и информации</t>
  </si>
  <si>
    <t xml:space="preserve"> Срок размещения извещения о  проведении электронного аукциона на выполнение работ по установке объектов соцрекламы,  согласно плана-графика - май 2015 года. Начальная максимальная цена контракта - 950,0 тыс. руб. </t>
  </si>
  <si>
    <t>Предоставление субсидии на возмещение затрат по световому оформлению улиц города</t>
  </si>
  <si>
    <t xml:space="preserve"> Возмещение расходов производится по факту. На 2015 год предусмотрена сумма в размере 4430,78 тыс.руб, средства запланированы на IV квартал.  </t>
  </si>
  <si>
    <t xml:space="preserve">Срок размещения извещения о  проведении электронного аукциона на разработку проекта согласно плана-графика - апрель 2015 года. Начальная максимальная цена контракта -7 778,14 тыс. руб. </t>
  </si>
  <si>
    <t>Проекты планировки и проекты межеваний территорий индустриальных парков</t>
  </si>
  <si>
    <t xml:space="preserve">Срок размещения извещения о  проведении электронного аукциона на разработку проекта согласно плана-графика - апрель 2015 года. Начальная максимальная цена контракта -9 771,72 тыс. руб. </t>
  </si>
  <si>
    <t xml:space="preserve">Работы выполняются в соответствии с заключенным МК №133/2013 от 16.08.2013г с ООО "ИТП "Град". Сумма по контракту - 62 012,02 тыс .руб. В 2013-2014 годах были выполнены и оплачены работы на сумму 30 000,0 тыс. руб. Срок выполнения работ - 16.07.2015.  </t>
  </si>
  <si>
    <t>Срок размещения извещения о  проведении электронного аукциона на оказание услуг по подготовке схем расположения земельных участков на кадастровом плане территорий согласно плана-графика - июнь 2015 года. Начальная максимальная цена контракта -172,56 тыс. руб.                                                                    
 Срок размещения извещения о  проведении электронного аукциона на оказание услуг по межеванию и постановке земельных участков на государственный кадастровый учет согласно плана-графика - июль 2015 года. Начальная максимальная цена контракта - 4 062,92 тыс. руб.</t>
  </si>
  <si>
    <t>Мероприятие 1.11 . Осуществление муниципального контроля за соблюдением требований законодательства в области розничной продажи алкогольной продукции в части соблюдения требований законодательства, определяющего границы прилегающих территорий к организациям и (или) объектам, на которых не допускается розничная продажа алкогольной продукции</t>
  </si>
  <si>
    <t>Подпрограмма 2. "Развитие малого и среднего предпринимательства"</t>
  </si>
  <si>
    <t>104,00 тыс. руб. - средства предназначенные на проведение медосвидетельствований. Оплата будет производиться в течение года по факту оказания услуг;
37,89 тыс. руб. - средства предназначены на проведение медосмотров. Оплата будет производиться в течение года по факту оказания услуг.</t>
  </si>
  <si>
    <t>2,91 тыс. руб. - средства для проведения ТО огнетушителей. Оплата будет осуществляться в 4 квартале 2015г.;
30,00 тыс. руб. - средства для проведения ТО ОПС. Оплата будет осуществляться ежемесячно в течении 2015 года.</t>
  </si>
  <si>
    <t xml:space="preserve">Задача 3.2. Управление бюджетными ассигнованиями, иным образом зарезервированными в бюджете города
</t>
  </si>
  <si>
    <t>Детский сад по ул. Профсоюзов, д. 38</t>
  </si>
  <si>
    <t>Приобретение объектов общего образования: Средняя школа на 801 учащегося в 40 микрорайоне г. Сургута</t>
  </si>
  <si>
    <t xml:space="preserve">Внутриквартальные проезды для обеспечения подъезда к общеобразовательным учреждениям в микрорайоне 24 в г. Сургуте                       </t>
  </si>
  <si>
    <t>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</si>
  <si>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Средства, предусмотренные на ликвидацию несанкционированных свалок в промышленных районах и местах общего пользования, будут освоены в течении года</t>
  </si>
  <si>
    <t>Средства, предусмотренные на организацию мероприятий по очистке акваторий р. Чёрная, р. Обь и прилегающих береговых полос от затонувших судов, будут освоены в течении года</t>
  </si>
  <si>
    <t>Средства предусмотренные на организацию мероприятий экологической направленности, будут освоены в течении года</t>
  </si>
  <si>
    <t>Проектирование, обустройство (строительство) объектов благоустройства (парки, скверы и набережные), в том числе</t>
  </si>
  <si>
    <t>Сбор, вывоз и утилизация твердых бытовых отходов от муниципальных учреждений, подведомственных департаментам образования, культуры, молодежной политики и спорта и МКУ "ХЭУ"</t>
  </si>
  <si>
    <t xml:space="preserve">Данное мероприятие включает в себя следующие объекты: 
1. "Изготовление техпаспортов, справок о принадлежности объектов" предусмотрены средства в сумме 50,0 тыс. руб,   используются по мере возникновения расходов, запланированы на 3-4 кварталы 2015. 
2. "Оценка имущества изымаемого для муниципальных нужд".  По данному объекту средства предусмотрены на заключение договоров до 100 тыс. руб.  (Общая сумма на год 420,0 тыс. руб.), будут  использованы по мере  необходимости. 
3."Экспертиза проектов, цен, смет".  По данному объекту также средства предусмотрены на заключение договоров до 100 тыс. руб.  (Общая сумма на год 400,0 тыс. руб.)  
4. "Хранение градостроительного архива" средства в сумме 1 358,33 тыс. руб. запланированы на проведение закупки у единственного поставщика, размещение ориентировочно - февраль 2015 года.    
5. Оставшаяся сумма средств предусмотрена на оплату расходов по выполнению департаментом архитектуры своих полномочий. </t>
  </si>
  <si>
    <t xml:space="preserve"> Заключен МК с ИП Елькиной М.В. №187/2014 от 12.11.2014 на изготовление въездного знака. Сумма по контракту - 9 800 тыс. руб.; сумма выполненных и оплаченных в 2014 работ - 500 тыс. руб. Сумма на 2015 - 9 300 тыс. руб. Срок выполнения работ - 10.06.2015. 
Заключен МК  по изготовлению и установке памятника геологам с ИП Елькиной М.В. №199/2014 от 10.12.14.  Сумма - 5 670 тыс. руб., сумма выполненных и оплаченных в 2014 году работ  - 1 045 тыс. руб., сумма 2015 года - 4 625 тыс. руб.                                                                                            
Срок размещения извещения о проведении открытого конкурса на реставрацию монумента "Мужеству рыбаков", согласно плана - графика - апрель 2015. Начальная максимальная цена контракта - 3 774,96 тыс. руб. </t>
  </si>
  <si>
    <t>Срок размещения извещения о  проведении запроса котировок на выполнение работ по демонтажу согласно плана-графика - март  2015 года. Начальная максимальная цена контракта - 492,66 тыс. руб.                         
100 тыс. руб. предусмотрены на заключение договоров до 100 тыс. руб.</t>
  </si>
  <si>
    <t>Срок размещения извещения о проведении открытого конкурса на оказание услуг по сопровождению автоматизированной информационной системы обеспечения градостроительной деятельности согласно плана-графика - март 2015 года. Начальная максимальная цена контракта -9 000 тыс. руб. ( на 2015 год 2 999,80 тыс. руб.).</t>
  </si>
  <si>
    <t>МБОУ ДОД СДЮШОР "Ермак", СОК "Энергетик", ул. Энергетиков, 47</t>
  </si>
  <si>
    <t>МБОУ ДОД "ДХШ ДПИ" ул. Ленинградская, 10а</t>
  </si>
  <si>
    <t>МБОУ ДОД "ДХШ №1 им.Л.А.Горды", ул. Энгельса, 7</t>
  </si>
  <si>
    <t>Работы выполняются в соответствии с заключенным МК на выполнение работ по капитальному ремонту объекта с ООО "ЮграСтройиндустрия" от 05.09.2014 №14/2014. Сумма по контракту 8 001,36 тыс. руб., сумма выполненных и оплаченных в 2014 году работ  - 582,85 тыс. руб. Срок выполнения работ - 15.08.2015 года.</t>
  </si>
  <si>
    <t>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</si>
  <si>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включая выплату единовременного пособия при передаче ребенка на воспитание в семью (усыновлении (удочерении), установлении опеки или попечительства, передаче на воспитание в приемную семью)</t>
  </si>
  <si>
    <t>Предоставление детям-сиротам и детям, оставшимся без попечения родителей, лицам из числа детей-сирот и детей, оставшихся без попечения родителей, обучающимся в общеобразова-тельных организациях (за исключением находящихся в организациях автономного округа для детей-сирот и детей, оставшихся без попечения родителей, и обучающихся в профессиональных образовательных организациях автономного округа или образовательных организациях высшего образования автономного округа), путевок в оздоровительные лагеря 
или санаторно-курортные организации (при наличии медицинских пока-заний) и по оплате проезда к месту 
лечения (оздоровления) и обратно</t>
  </si>
  <si>
    <t>Расходы запланированные на 3, 4 кварталы 2015 года.</t>
  </si>
  <si>
    <t>Средства будут освоены в 1 квартале 2015 года в соответствии с МК, заключенным по результатам проведения аукционов, в соответствии с кассовым планом.</t>
  </si>
  <si>
    <t>Ожидаемый остаток средств на 01.01.2016</t>
  </si>
  <si>
    <r>
      <t xml:space="preserve">Финансовые затраты на реализацию программы в </t>
    </r>
    <r>
      <rPr>
        <u/>
        <sz val="14"/>
        <rFont val="Times New Roman"/>
        <family val="1"/>
        <charset val="204"/>
      </rPr>
      <t>2015</t>
    </r>
    <r>
      <rPr>
        <sz val="14"/>
        <rFont val="Times New Roman"/>
        <family val="1"/>
        <charset val="204"/>
      </rPr>
      <t xml:space="preserve"> г.  </t>
    </r>
  </si>
  <si>
    <t xml:space="preserve">Утвержденный план 
на 2015 год </t>
  </si>
  <si>
    <t xml:space="preserve">Уточненный план 
на 2015 год </t>
  </si>
  <si>
    <t>Пояснения представлены в соответствии с информацией СПАГ.</t>
  </si>
  <si>
    <t>на 01.04.2015 года</t>
  </si>
  <si>
    <r>
      <t xml:space="preserve">Задача 3. Оптимизация предоставления  государственных и муниципальных услуг, в том числе путем организации их предоставления по принципу "одного окна" </t>
    </r>
    <r>
      <rPr>
        <b/>
        <i/>
        <sz val="14"/>
        <rFont val="Times New Roman"/>
        <family val="1"/>
        <charset val="204"/>
      </rPr>
      <t>(МФЦ)</t>
    </r>
  </si>
  <si>
    <t>Срок размещения заявки на данную закупку 03.03.15. Рассмотрены первые части заявок аукциона в электронной форме 23.03.15. Средства будут исполнены во 2 квартале 2015 года по МК, заключенным по результатам проведения аукционов, в соответствии с кассовым планом и планом-графиком размещения заказов на 2015 год.</t>
  </si>
  <si>
    <t>В соответствии с Административным регламентом, принятым постановлением Администрации города от № 139 от 13.01.2014 «Об утверждении административного регламента предоставления муниципальной услуги «Предоставление мер дополнительной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произведена выплата за 1 квартал 2015 года., согласно полученных заявлений  граждан для назначения данной выплаты.</t>
  </si>
  <si>
    <t>Ведется работа по формированию адресного списка, планируемый срок утверждения - апрель 2015. Расходы запланированы на 3,4 кварталы 2015.
2 520,0 тыс.руб. – уменьшены лимиты бюджетных ассигнований согласно приказу департамента финансов Администрации города от 16.01.2015 №3.</t>
  </si>
  <si>
    <t xml:space="preserve">Зарегистрированы бюджетные обязательств на сумму 285,66 тыс.руб.
133,23  тыс.руб. - предоставлена компенсация расходов за жилищно-коммунальные услуги за декабрь 2014 года, январь-февраль 2015 года.
Оплата производится ежемесячно согласно ведомостям начисления, предоставляемым управляющими организациями в соответствии с заключенными договорами. </t>
  </si>
  <si>
    <t>Согласно постановления Администрации города от 19.12.2013 №9236 "Об утверждении порядка предоставления мер социальной поддержки гражданам, которым присвоено звание "Почетный гражданин города Сургута" данная выплата носит заявительный характер. По состоянию на 31.03.2015 поступило 3 заявления, произведена компенсация расходов за январь-февраль.</t>
  </si>
  <si>
    <t>Согласно постановления Администрации города от 19.12.2013 №9236 "Об утверждении порядка предоставления мер социальной поддержки гражданам, которым присвоено звание "Почетный гражданин города Сургута" данная выплата носит заявительный характер. По состоянию на 31.03.2015 поступило 4 заявления, произведена компенсация расходов за I квартал 2015 года.</t>
  </si>
  <si>
    <t>33,45 тыс.руб. - предоставлена компенсация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 за декабрь 2014, январь-февраль 2015.</t>
  </si>
  <si>
    <t>Зарегистрированы бюджетные обязательств на сумму 10,44 тыс.руб.
2,01 тыс.руб. - оплачены  услуги организации по оформлению и начислению компенсаций гражданам, проживающим в бесхозяйных жилых помещениях и временном жилищном фонде, в том числе погашена кредиторская задолженность 2014 года  - 0,63 тыс.руб.</t>
  </si>
  <si>
    <t>Ведется работа по подготовке технического задания (до 15.04.2015). Расходы запланированы на 3 квартал 2015.</t>
  </si>
  <si>
    <t>6 000 тыс.руб. - конкурсная документация на приобретение и предоставление санаторно-курортных путевок по типу «Мать и дитя» для лечения детей-инвалидов размещена в системе МЗ,  дата проведения аукциона назначена на 06.04.2015 года.</t>
  </si>
  <si>
    <t>Зарегистрировано бюджетных обязательств на сумму 14 497,78 тыс.руб. для предоставления компенсации на оплату жилищно-коммунальных услуг отдельным категориям граждан.
Предоставлена компенсация расходов по оплате содержания и текущего ремонта на сумму 411,33 тыс.руб., коммунальных услуг  на сумму 1 787,62 тыс.руб.
Оплата производится ежемесячно согласно ведомостям начисления, предоставляемым управляющими организациями в соответствии с заключенными договорами.</t>
  </si>
  <si>
    <t>В соответствии с Порядком предоставления данная выплата носит заявительный характер. По состоянию на 31.03.2015 произведена компенсация за ноябрь-декабрь 2014 года, январь-февраль 2015 года согласно поступивших заявлений.</t>
  </si>
  <si>
    <t>В 2015 году планируется произвести купить и подключить электроплиты в 3 домах: ул. Энергетиков, 41, ул. Нагорная, 13,15. В настоящее время департаментом городского хозяйства проводится разъяснительная работа с жителями домов, проводятся собрания собственников жилья.
 Расходы запланированы на 4  квартал 2015.</t>
  </si>
  <si>
    <t>18.2.4.</t>
  </si>
  <si>
    <t>Расходы за 2015 год  на обеспечение выполнения функций "МКУ "УИТС г. Сургута"</t>
  </si>
  <si>
    <t>18.2.3.3.</t>
  </si>
  <si>
    <t>18.2.3.4.</t>
  </si>
  <si>
    <t>18.2.3.5.</t>
  </si>
  <si>
    <t>18.2.3.6.</t>
  </si>
  <si>
    <t>Оплата на организацию работы комиссии осуществляется ежемесячно по текущему финансированию.
Произведена выплата за январь - март 2015 г.
Средства планируется освоить в течение года.</t>
  </si>
  <si>
    <t>Содержание аппарата управления административной комиссии</t>
  </si>
  <si>
    <t>Оплата на организацию работы комиссии осуществляется ежемесячно по текущему финансированию.
Произведена выплата за  январь - март 2015 года.
Средства планируется освоить в течение года.</t>
  </si>
  <si>
    <t xml:space="preserve">В списке граждан, имеющих право на получение субсидии за счет средств федерального бюджета по городу Сургуту состоит 553 человека. 
По  состоянию 01.01.2015 от общего числа состоящих на учёте граждан, имеющих право на получение субсидии из федерального бюджета, желание на получение субсидии в 2015 году выразили 39 человек. </t>
  </si>
  <si>
    <r>
      <t xml:space="preserve">С учетом доведенных плановых ассигнований на 2015 год планируется предоставить социальную выплату 11 молодым семьям. 
Соглашение о порядке финансирования данного мероприятия на 2015 год между Департаментом строительства ХМАО-Югры и Администрацией города Сургута не заключалось, ориентировочный срок заключения сентябрь - ноябрь текущего года. 
В рамках переходящих обязательств с 2014 года, при </t>
    </r>
    <r>
      <rPr>
        <sz val="14"/>
        <rFont val="Times New Roman"/>
        <family val="1"/>
        <charset val="204"/>
      </rPr>
      <t>восстановлении</t>
    </r>
    <r>
      <rPr>
        <sz val="14"/>
        <color indexed="8"/>
        <rFont val="Times New Roman"/>
        <family val="1"/>
        <charset val="204"/>
      </rPr>
      <t xml:space="preserve"> средств федерального, окружного и местного бюджетов в бюджете города Сургута, планируется предоставить социальную выплату одной молодой семье. </t>
    </r>
  </si>
  <si>
    <t>1. Заключен договор на изготовление технического плана, оценку муниципального имущества  на общую  сумму  163,922 тыс.руб. со сроком исполнения до конца 2015 года.
Исполнены договоры на общую сумму 147,921 руб.
2. Заключены договоров на жилищно-коммунальные услуги на общую сумму 1 859,680 тыс.руб. со сроками исполнения до конца года.
Исполнение по договорам на оказание жилищно-коммунальных услуг составило 1 523,884 тыс.руб.
Заключено договоров на охрану муниципального имущества на общую сумму 288,0 тыс.руб. 
Исполнение по договорам на оказание услуг по охране муниципального имущества составило 141,6 тыс.руб.
3.Заключен договор на аренду помещения для размещения пункта участковой полиции на сумму 139,470 тыс. руб. со сроком исполнения до 31.08.2015 года. Договор исполнен на сумму 39,849 тыс.руб.
4. Заключен договор на оценку муниципального имущества на сумму 92,0 тыс.ру.  Договор исполнен.
Заключен договор на оказание услуг аукциониста по проведению торгов на сумму 3,0 тыс.руб. Договор исполнен.
Исполнено по исполнительным листам на сумму 28,298 тыс.руб. 
Произведены прочие расходы без заключения договоров на сумму 2,7 тыс.руб.</t>
  </si>
  <si>
    <t>В настоящее время идет подготовка документации на проведение аукциона на оказание услуг по страхованию муниципального имущества.
Проведение аукциона планируется во 2 квартале 2015 года.</t>
  </si>
  <si>
    <t>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определен получатель субсидий на  развитие животноводства, переработки и реализации продукции  животноводства: Конев В.М.
Перечисление субсидии получателю будет производится после заключения соглашения с ним о предоставлении субсидии и предоставления необходимой документации.</t>
  </si>
  <si>
    <t>Осуществлено  изменение лимитов бюджетных обязательств по обеспечению жильем ветеранов Великой Отечественной войны на 2015 год (справка Департамента финансов ХМАО-Югры от 500/03/53 от 10.03.2015).</t>
  </si>
  <si>
    <t xml:space="preserve">Отклонение утвержденного плана от уточненного на 287,61 тыс. руб. обусловлено увеличением средств в соответствии с приказом ДФ № 20 от 20.02.2015.
План на 2015 год 11 289,31 тыс. руб., в том числе:
- 4 573,08 тыс. руб. - заключено 12 муниципальных контрактов на оказание услуг по техническому обслуживанию АПК "Безопасный город", из них оплачено - 1 260,16 тыс. руб. Оплата средств в сумме 3 312,92 тыс. руб. по условиям контрактов - до 31.07.2015 года;
- 2 499 тыс. руб. - состоялся аукцион 10.03.2015 на оказание услуг по техническому обслуживанию АПК "Безопасный город" . Ориентировочный срок заключения контракта - апрель 2015 года;
- 1 589,39 тыс. руб. - объявлен аукцион на текущий ремонт  сети передачи данных  для восстановления работоспособности объектов АПК «Безопасный город» . Дата проведения - 06.04.2015, ориентировочный срок заключения контракта - апрель 2015 года;
- 2 627,84 тыс. руб. - экономия, возникшая по результатам проведения аукционов на оказание технического обслуживания, планируется на:
1) 2 400 тыс. руб. - техническое обслуживание фоторадарных комплексов АПК "Безопасный город" в течении 4 месяцев (июнь-сентябрь 2015 года). Ориентировочный срок заключения контракта 01.06.2015;
2) 227,84 тыс. руб. - ремонтно-восстановительные работы оборудования АПК "Безопасный город". Срок заключения контракта/договоров 2-3 кварталы 2015 года 
</t>
  </si>
  <si>
    <t xml:space="preserve">Во 2 квартале 2015 года запланировано приобретение материальных запасов на сумму 200 тыс. руб.
В 3 квартале 2015 года запланировано приобретение основных средств на сумму 2 303,888 тыс. руб.
В 3 квартале 2015 года запланировано приобретение материальных запасов на общую сумму 510, 161 тыс. руб.
В 4 квартале 2015 года запланировано приобретение основных средств на сумму 157,700 тыс. руб.
В 4 квартале 2015 года запланировано приобретение материальных запасов на сумму 276,294 тыс. руб.
                                                                                                                                                                              </t>
  </si>
  <si>
    <t xml:space="preserve">Заключено  муниципальных контрактов и договоров на сумму    3 063,77 тыс. руб. исполнено на сумму 493,57 тыс. руб. (без учета затрат на заработную плату и мероприятий п. 16.1.2).                                                       </t>
  </si>
  <si>
    <r>
      <t xml:space="preserve">Зарегистрировано бюджетных обязательств на сумму 2 054,52 тыс.руб.
286,40 тыс.руб. - оплачены коммунальные услуги за январь-февраль 2015 года.
140,41 тыс.руб. - оплачены расходы по содержанию объектов соц.сферы за январь-февраль 2015 года.
Оплата работ осуществляется в соответствии с заключенными муниципальными контрактами.
</t>
    </r>
    <r>
      <rPr>
        <sz val="14"/>
        <color rgb="FFFF0000"/>
        <rFont val="Times New Roman"/>
        <family val="1"/>
        <charset val="204"/>
      </rPr>
      <t>235,0 тыс.руб. - уменьшены лимиты бюджетных ассигнований согласно приказу департамента финансов Администрации города от 16.01.2015 № 3.</t>
    </r>
  </si>
  <si>
    <t xml:space="preserve">Подготовка (переподготовка) работников запланирована на 2-4 кварталы  2015 года. </t>
  </si>
  <si>
    <t>16.2.4.</t>
  </si>
  <si>
    <t>Модернизации существующей системы оповещения населения города.</t>
  </si>
  <si>
    <t xml:space="preserve">Расходы на обеспечение деятельности МКУ "ЕДДС города Сургута" осуществляются согласно поквартальному распределению 2015 года (содержание службы, заработная плата). Оплата произведена за период с 01.01.2015 по 31.03.2015.      </t>
  </si>
  <si>
    <t>Обеспечение деятельности управления (заработная плата). Оплата произведена за период с 01.01.2015 по 31.03.2015</t>
  </si>
  <si>
    <t xml:space="preserve">1. Заключен договор на обучение №10/62-В от 10.03.2015 на сумму 30,0 тыс. руб., обучение прошёл 1 работник (выполнение 100%), оплата во 2 кв. 2015г.                                                                                           2. Заключен договор на обучение № 16 от 16.02.2015 на сумму 41,00 тыс. руб. 100%  предоплата. Срок обучения с 16.03.2015 - 30.04.2015 г. Сложилась экономия бюджетных ассигнований в размере 2,3 тыс. руб. (план 43,3 тыс. руб.).                                                                                                                     3. Заключен договор №03-ЮР от 26.01.2015 на сумму 15,66 тыс. руб. Срок обучения со 02.02.2015 по 02.04.2015 г, оплата  во 2 кв. 2015г.                                                                                                                     </t>
  </si>
  <si>
    <t>В рамках реализации мероприятия предусмотрено:
 -133,63 тыс. руб. - приобретение служебной документации;
- 260 тыс. руб. - приобретение форменной одежды;
- 217,54 тыс. руб. - приобретение проездных билетов в общественном транспорте;
- 42,64 тыс. руб. - страхование на период участия в охране общественного порядка;
- 332,19 тыс. руб. - материальное стимулирование деятельности народных дружин. 
Ожидаемое исполнение 3, 4 квартал 2015 года</t>
  </si>
  <si>
    <t>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 предусматривается материальное стимулирование граждан, являющихся членами народных дружин, осуществляется в соответствии с муниципальной программой «Профилактика правонарушений в городе Сургуте на 2014-2020 годы» Выплата производиться ежеквартально. За 1 квартал выплата будет произведена в апреле 2015 года.</t>
  </si>
  <si>
    <t>Документация на проектно-изыскательские работы на сумму 327,85 тыс.руб. размещена на электронной площадке, срок окончания подачи заявок - 30.03.2015, торги - 06.04.2015.  Расходы запланированы на 2-4 кварталы 2015.</t>
  </si>
  <si>
    <t>Документация на выполнение работ на сумму 4 770,87 тыс.руб.  размещена на электронной площадке, срок окончания подачи заявок - 13.04.2015, торги - 20.04.2015. Расходы запланированы на 3-4 кварталы 2015.</t>
  </si>
  <si>
    <t>Документация на выполнение работ на сумму 848,64 тыс.руб.  размещена на электронной площадке, срок окончания подачи заявок - 06.04.2015, торги - 13.04.2015. Расходы запланированы на 4 квартал 2015.</t>
  </si>
  <si>
    <t>Ведется подготовка конкурсной документации, размещение на электронной площадке по плану графику  - май 2015. Расходы запланированы на 3,4 кварталы 2015.</t>
  </si>
  <si>
    <t>Аукционная документация на демонтаж групповой установки сниженного газа № 11 на сумму 1 212,72 тыс.руб. размещена на электронной площадке, срок окончания подачи заявок - 30.03.2015, торги - 06.04.2015. 
Аукционная документация на демонтаж групповой установки сжиженного газа № 15 в стадии подготовки, размещение на электронной площадке по плану графику - май 2015. 
Расходы запланированы на 2,4 кварталы 2015.</t>
  </si>
  <si>
    <t>Утверждён распоряжением Администрации от 26.01.2015 №167 перечень получателей субсидий и объема предоставляемых субсидий.
Зарегистрированы бюджетные обязательства для погашения кредиторской задолженности 2014 года  в сумме 1 081,25 тыс.руб. Оплата кредиторской задолженности будет произведена после поступления средств из окружного бюджета в бюджет муниципального образования, что возможно после внесения изменений в распоряжение Правительства ХМАО-Югры от 26.02.2015 №83-рп «Об остатках межбюджетных трансфертов, подлежащих передаче из бюджета Ханты-Мансийского автономного округа – Югры в бюджеты муниципальных районов и городских округов Ханты-Мансийского автономного округа – Югры».
Между ОАО «Сургутгаз» и муниципальным образованием заключено  соглашение на  предоставление субсидии на возмещение недополученных доходов организациям, осуществляющим реализацию населению сжиженного газа 02.02.2015 № 3 на сумму 23 982,49 тыс.руб., которое направлено в округ (письмо ДГХ от 20.02.2015 № 09-02-1186/15). По состоянию на 01.04.2015 для оплаты расходов 2015 года в бюджет МО поступили средства окружного бюджета в сумме 8 200,6 тыс.руб. Оплачены фактические расходы ОАО «Сургутгаз» в сумме 5 741,15 тыс.руб.
20 657,26 тыс.руб. – свободные средства окружного бюджета по причине снижения объема потребляемого газа на 2015 год в связи с переводом жилых домов с газоснабжения на электроснабжение. Ожидается  увеличение суммы заключенного соглашения с ОАО «Сургутгаз»  в связи с изменением  стоимости 1 кг. газа  со второго полугодия 2015 года (устанавливается  РСТ ХМАО-Югры).</t>
  </si>
  <si>
    <t>На муниципальный заказ работы заявлены на сумму 19 353,33 тыс.руб. Конкурс состоялся 28.01.2015. По результатам конкурса определен победитель - ООО "Невская Энергетика", о чем был проинформирован ДЖККиЭ (письмо ДГХ от 05.02.2015 №09-02-713/15). Заключен муниципальный контракт от 10.02.2015 №06-ГХ на сумму 10 000,00 тыс.руб. Срок выполнения работ  - до 30.10.2015. Выполняются работы по 1 этапу.
Экономия 13 902,0 тыс.руб.:  средства местного бюджета 1 960,80 тыс.руб. планируются к перераспределению на очередном заседании Думы города, средства окружного бюджета  11 941,20 тыс.руб.  – ожидаемая сумма экономии, готовится письмо для направления в ДЖККиЭ об уменьшении плановых ассигнований по данному мероприятию.</t>
  </si>
  <si>
    <t>Зарегистрированы бюджетные обязательства на сумму 510,51 тыс.руб.  
345,85 тыс.руб. - оплачены расходы за оказанные услуг по начислению, учету, сбору и перечислению платежей за социальный наем муниципальных помещений за январь-февраль 2015 года.</t>
  </si>
  <si>
    <t>Зарегистрированы бюджетные обязательства на сумму 153,86 тыс.руб.  
153,86 тыс.руб. - оплачены расходы за выполнение работ по изготовлению технических планов по объектам, расположенным по адресу: ул. Мечникова,11.</t>
  </si>
  <si>
    <t>Зарегистрированы бюджетные обязательства на сумму 62,99 тыс.руб.  (оказание услуг по выполнению горизонтальной съемки под ТП с изготовлением схем земельных участков. Срок оказания услуг с 19.03.2015-26.06.2015). Расходы запланированы на 2,4 кварталы 2015.</t>
  </si>
  <si>
    <t>Зарегистрированы бюджетные обязательства на сумму 34,5 тыс.руб.(оценка работ и материалов, необходимых для устранения ущерба, причиненного конструктивным элементам строений и подвергнувшихся воздействию пожара. Срок оказания услуг 10.02.2015-25.12.2015).</t>
  </si>
  <si>
    <t>Зарегистрированы бюджетные обязательства на сумму 86,77 тыс.руб. (выполнение работ по вскрытию входных дверей и  замены дверного замка в муниципальных жилых и нежилых помещениях, по освобождению  и утилизации выморочного имущества умерших нанимателей муниципальных жилых помещений. Срок 26.01.2015-31.12.2015). Работы оплачены на сумму 27,22 тыс.руб.</t>
  </si>
  <si>
    <t>Ведется работа по подготовке технического задания. Расходы запланированы на 2,3 кварталы 2015.</t>
  </si>
  <si>
    <t>Утвержден постановлением Администрации города от 26.01.2015 № 411 Порядок предоставления субсидии на возмещение затрат по содержанию сетей газоснабжения и газового оборудования. Соглашение заключено от 03.03.2015 №9 со СГМУП "Тепловик" со сроком исполнения 31.12.2015.</t>
  </si>
  <si>
    <t>Зарегистрированы бюджетные обязательства на сумму 8 405,52 тыс.руб.  
4 786,28 тыс.руб. - оплачены расходы за содержание муниципальных помещений.
Мероприятие носит заявительный характер и зависит от внешнего фактора. Возмещение затрат производится по факту обращения управляющих организаций в МКУ "Казна городского хозяйства". 
2 407,66 тыс.руб. - уменьшены лимиты бюджетных ассигнований согласно приказу департамента финансов Администрации города от 16.01.2015 №3.</t>
  </si>
  <si>
    <t>Зарегистрированы бюджетные обязательства на сумму 24 399,09 тыс.руб.  
5 774,05 тыс.руб. - внесены взносы на капитальный ремонт в части муниципальной собственности.</t>
  </si>
  <si>
    <t>Осуществление финансового обеспечения содержания МКУ "Казна городского хозяйства". 1 986,74 тыс.руб. -  уменьшены лимиты бюджетных ассигнований согласно приказу департамента финансов Администрации города от 16.01.2015 №3.</t>
  </si>
  <si>
    <t>8 028,29 тыс.руб. - погашена кредиторская задолженность 2014 года. 
Работы по восстановлению благоустройства территории начнутся при положительной температуре наружного воздуха. Планируется внесение изменений в муниципальную программу в части увеличения объема финансирования мероприятий.</t>
  </si>
  <si>
    <t>Ведется подготовка конкурсной документации, проведение закупочных процедур по поставке оборудования и материалов- апрель 2015, заключение  договора - май 2015, оплата по договору - 4 квартал 2015</t>
  </si>
  <si>
    <t>Ведется подготовка конкурсной документации, проведение закупочных процедур по выбору подрядных организаций на выполнение  СМР- апрель 2015, заключение  договора - май 2015, оплата по договору - 4 квартал 2015.</t>
  </si>
  <si>
    <t xml:space="preserve">Извещение о проведении открытого запроса цен на право заключения договора на поставку оборудования и материалов размещено на сайте СГМУП "ГТС" от 16.03.2015, заключение  договора  запланировано на апрель- май 2015, оплата по договору - 4 квартал 2015. </t>
  </si>
  <si>
    <t>В связи с изменением способа размещения закупки и необходимостью корректировки документации,  срок размещения извещения об осуществлении закупки  на выполнение работ по строительству объекта  согласно утвержденного план-графика перенесен на  апрель 2015 года. Начальная (максимальная) цена контракта - 530 663,30889тыс. руб. Ориентировочный срок заключения контракта 01.06.2015 г.  при условии, что конкурс состоится.
Предусмотрена оплата за осуществление технологического присоединения объекта к электрическим сетям в размере 2,331 тыс. руб.  
Срок размещения извещений о проведении закупок у единственного исполнителя по проведению государственной экспертизы проектной документации и результатов инженерных изысканий по 2,3,4 этапу согласно утвержденного план-графика - ноябрь 2015 года.  Стоимость закупок: 287,96723 тыс. руб., 195,45287 тыс. руб., 395,24914 тыс. руб. Ориентировочный срок заключений контрактов - ноябрь 2015 года.</t>
  </si>
  <si>
    <t>Строительные работы выполняются согласно инвестиционному договору с ООО СК "СОК" №13/2014 г. от 03.07.2014г. Сумма договора - 38 789,580 тыс. руб.  В 2014 году возмещены  затраты инвестора в сумме 21 427,852 тыс.руб. Для исполнения обязательств по договору необходимы средства в размере - 17 361,728 тыс. руб.  Остаток средств местного бюджета будет предложен к перераспределению и вынесен на рассмотрение заседания ДГ, которое состоится в  апреле 2015 года.</t>
  </si>
  <si>
    <t>Срок размещения извещения о проведении конкурса по подбору инвестора для реализации инвестиционного проекта по созданию объекта перенесен на апрель 2015г., в связи с длительным сроком подготовки конкурсной документации для проведения конкурса по подбору инвестора, соблюдением процедуры подготовки и издания распоряжения Администрации города "О проведении конкурса на право заключения инвестиционного договора". Распоряжение подписано 27.03.2015 г. Ориентировочный срок заключения инвестиционного договора - май 2015 года.</t>
  </si>
  <si>
    <t>Работы носят сезонный характер. Расходы запланированы на 3 квартал 2015. 
В настоящее время ведётся работа по проведению государственной экспертизы в округе по капитальному ремонту дорог по объекту ул. Грибоедова (от ул. Крылова до ул. Привокзальная).
СМР по капитальному ремонту  дорог по объекту ул. Грибоедова (от ул. Крылова до ул. Привокзальная) дата подачи заявки согласно плану-графику закупок – апрель 2015.
СМР по ремонту  дорог по объекту  пр. Комсомольский (на участке от ул. Геологической до ул. Федорова) дата подачи заявки согласно плану-графику закупок – апрель 2015.
ПИР по капитальному ремонту объектов от ул. Привокзальная,28 к МБОУ СОШ №29, ул. Мелик-Карамова ведется работа по подготовке технической документации, дата подачи заявки – май 2015.</t>
  </si>
  <si>
    <t>Утвержден постановлением Администрации города от 26.01.2015 № 410 Порядок предоставления субсидии на финансовое обеспечение (возмещение) затрат по содержанию и капитальному ремонту линии уличного освещения. 
Работы носят сезонный характер. Расходы были запланированы на 4 квартал 2015. В связи с сокращением лимитов бюджетных ассигнований на сумму 
7 398,05 тыс.руб. согласно приказу департамента финансов Администрации города от 16.01.2015 №3, работы не будут выполнены в 2015 году.</t>
  </si>
  <si>
    <t>Зарегистрированы бюджетные обязательства на сумму 843 408,90 тыс.руб. Работы ведутся согласно графика выполнения работ.
45 379,05 тыс.руб. -   уменьшены лимиты бюджетных ассигнований согласно приказу департамента финансов Администрации города от 16.01.2015 №3. 
126,15 тыс.руб. - уменьшение ассигнований от утвержденного  бюджета по корректировке проекта организации дорожного движения (снятие экономии по результатам проведения конкурсных процедур, на оплату прочих расходов по учреждению).</t>
  </si>
  <si>
    <t>Утвержден постановлением Администрации города от 26.01.2015 №414 Порядок предоставления субсидии на финансовое обеспечение (возмещение) затрат в связи с оказанием услуг по городским пассажирским перевозкам.
Зарегистрированы бюджетные обязательства на сумму 638 292,41 тыс.руб. 
116 483,83 тыс.руб. – предоставлена субсидия на оказание услуг по городским пассажирским перевозкам за январь-февраль, аванс за март 2015, в том числе погашена кредиторская задолженность 2014 – 2 797,52 тыс.руб.
14 543,74 тыс.руб. – оплата согласно исполнительного листа АС № 005162613от 06.11.14.
Возмещение затрат осуществляется согласно графика выполнения работ.
545,72 тыс.руб. – уменьшение ассигнований от утвержденного бюджета по субсидии на финансирование (возмещение затрат) в связи с оказанием услуг по городским пассажирским перевозкам на оплату прочих расходов по учреждению.</t>
  </si>
  <si>
    <t>Согласно план-графика закупок дата подачи заявки на выполнение работ - май 2015. Расходы запланированы на 4 квартал 2015.</t>
  </si>
  <si>
    <t>Согласно план-графика закупок дата подачи заявок на выполнение работ - апрель 2015. Расходы запланированы на 3 квартал 2015.</t>
  </si>
  <si>
    <t>На муниципальный заказ заявлены работы по обследованию 25 домов на сумму 171,20 тыс.руб. Конкурс состоялся. По результатам конкурса определён победитель - ООО "Проектно-строительная компания "Мегаполис" с суммой контракта 83,86 тыс.руб. Экономия составила 87,34 тыс.руб. (подлежит в дальнейшем перераспределению). 
Расходы запланированы на 2,3 кварталы 2015.</t>
  </si>
  <si>
    <t>Зарегистрированы бюджетные ассигнования на 30,0 тыс.руб. (оказание услуг по определению рыночной стоимости жилых помещений, находящихся в муниципальной собственности. Срок оказания услуг с 01.01. по 31.12.2015).
Услуги оплачены на сумму 12,0 тыс.руб.</t>
  </si>
  <si>
    <t>Выплата выкупной цены за изымаемое жилое помещение производится после заявлений, поступивших от собственников, проживающих в домах. Включенных в список домов, подлежащих сносу. По состоянию на 01.02.2015 заявлений от собственников не поступало. 5 226,19 тыс.руб. - уменьшены лимиты бюджетных ассигнований согласно приказу департамента финансов Администрации города от 16.01.2015 №3.</t>
  </si>
  <si>
    <t>Расходы запланированы на 3,4 кварталы 2015г. Техническое задание в соответствии с графиком на снос  5 домов, должно быть предоставлено до 01.06.2015г.</t>
  </si>
  <si>
    <t>Зарегистрированы бюджетные обязательства на сумму 99,33 тыс.руб. (оказание услуг по изготовлению межевых планов земельных участков под многоквартирными жилыми домами (МКД). Срок оказания услуг с 19.03.2015-11.05.2015). Расходы запланированы на 2 квартал 2015.</t>
  </si>
  <si>
    <t>Извещения о проведении электронных аукционов на приобретение жилых помещений для участников программы размещены 27.03.2015.Подведение итогов аукционов состоится 20.04.2015г на приобретение: 48 - 1 комнатных, 23 -2х комнатных, 37- 3х комнатных помещений (354193,170 тыс.руб, 6730 м2).</t>
  </si>
  <si>
    <t>Подпрограмма 3 "Ликвидация и расселение приспособленных для проживания строений" (ДГХ)</t>
  </si>
  <si>
    <t>Подпрограмма 2 "Адресная подпрограмма по переселению граждан из аварийного жилищного фонда на 2013-2017 годы"</t>
  </si>
  <si>
    <t xml:space="preserve"> Приобретение жилых помещений у застройщиков 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</si>
  <si>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 xml:space="preserve">Доведено уменьшение субсидий окружного бюджета ( Справка ДФ ХМАО №500/03/111 от 19.03.2015 "Об изменении лимитов бюджетных обязательств на 2015 и плановый период 2016-2017 годов"). Приведение уточненного плана в соответствие с утвержденным вынесено на рассмотрение заседания ДГ, которое состоится в апреле 2014г. Срок размещения извещений о проведении электронных аукционов на приобретение жилых помещений, ориентировочно - май 2015г.  </t>
  </si>
  <si>
    <t xml:space="preserve">В соответствии с приказом строительства ХМАО-Югры от 16.01.2014 №4-п муниципальному образованию выделена субсидия на реализацию данного мероприятия. </t>
  </si>
  <si>
    <t xml:space="preserve">Доведены субсидии окружного бюджета ( Справка ДФ ХМАО №500/03/115 от 18.03.2015 "Об изменении лимитов бюджетных обязательств на 2015 и плановый период 2016-2017 годов") на расселения жителей данного поселка. Срок размещения извещений о проведении электронных аукционов на приобретение жилых помещений, ориентировочно - май 2015г.                                                                                                         На приобретение жилых помещений для участников программы:                    553,146 тыс.руб. - средства местного бюджета, 1659,438 тыс.руб - средства окружного бюджета; На выплату субсидии участникам программы: 2363,442 тыс.руб. - средства местного бюджета, 21270,978 тыс.руб. средства окружного бюджета. </t>
  </si>
  <si>
    <t>Доведены субсидии окружного бюджета ( Справка ДФ ХМАО №500/03/115 от 18.03.2015 "Об изменении лимитов бюджетных обязательств на 2015 и плановый период 2016-2017 годов") на расселения жителей данного поселка. Срок размещения извещений о проведении электронных аукционов на приобретение жилых помещений, ориентировочно - май 2015г.                                                                                                                                           На приобретение жилых помещений для участников программы: 2031,554 тыс.руб - средства местного бюджета, 8025,646 тыс.руб средства окружного бюджета; На выплату субсидии участникам программы: 2447,252 тыс.руб. средства местного бюджета, 22025,338 тыс.руб. - средства окружного бюджета.</t>
  </si>
  <si>
    <t xml:space="preserve">Зарегистрированы бюджетные обязательства на сумму 1 715,78 тыс.руб.
285,96 тыс.руб. - оплачены услуги по содержанию и техническому обслуживанию пожарных водоемов за январь-февраль 2015.
650,42 тыс.руб. - уменьшены лимиты бюджетных ассигнований согласно приказу департамента финансов Администрации города от 16.01.2015 №3. </t>
  </si>
  <si>
    <t>Аукцион на выполнение работ по противопаводковым мероприятиям признан состоявшимся. В настоящее время контракт находится в стадии подписания. Планируется зарегистрировать обязательства на сумму 697 148,16 руб.
По результатам размещения муниципального заказа сложилась экономия -418 289,19 руб.
Расходы запланированы на 2,4 кварталы 2015.</t>
  </si>
  <si>
    <t>Зарегистрированы бюджетные обязательства на сумму 2 784,15 тыс.руб.
1 484,60 тыс.руб. – оплачены работы по зимнему содержанию проездов к жилым строениям и строениям, приспособленным для проживания, за январь- февраль 2015. Работы ведутся согласно графику работ. 
1 273,58 тыс.руб. - уменьшены лимиты бюджетных ассигнований согласно приказу департамента финансов Администрации города от 16.01.2015 №3.</t>
  </si>
  <si>
    <t>Работы носят сезонный характер. В настоящее время конкурсная документация находится в ДЭП. Расходы запланированы на 2,3 кварталы 2015.</t>
  </si>
  <si>
    <t>Утвержден постановлением Администрации города от 17.02.2015 № 1029 Порядок предоставления из местного бюджета субсидии на возмещение недополученных доходов в связи с оказанием услуг теплоснабжения населению, проживающему во временных поселках. Расходы запланированы на 2,4 квартал 2015.</t>
  </si>
  <si>
    <t>Утверждены постановлением Администрации города от 17.02.2015 № 1029 Порядок предоставления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соответствующим требованиям СаНПиН, распоряжением Администрации города от 10.03.2015 № 834 Перечень получателей субсидии и объема предоставляемой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соответствующим требованиям СаНПиН.
Зарегистрированы бюджетные обязательства на сумму  1 059,17 тыс.руб. 
163,24 тыс.руб. - предоставлена субсидия, в том числе погашена кредиторская задолженность 2014 - 77,03 тыс.руб.</t>
  </si>
  <si>
    <t>Во исполнение постановления ХМАО-Югры от 25.12.2013 № 568 - на основании результатов мониторинга проводятся мероприятия по актуализации программы капитального ремонта общего имущества в многоквартирных домах с внесением сведений о техническом состоянии  МКД в АИС "Барс".  Вносятся корректировки в список помещений, находящихся в муниципальной собственности, и заключаются дополнительные соглашения к договору о формировании фонда  капитального ремонта и об организации проведения капитального ремонта общего имущества в МКД.</t>
  </si>
  <si>
    <t xml:space="preserve">От управляющих организаций принимаются заявки на выполнения работ для  формирования адресного перечня муниципальных  домов, в которых необходимо проведение капитального ремонта.
Расходы запланированы на 3,4 квартал 2015. 
8 000,0  тыс.руб. - уменьшены лимиты бюджетных ассигнований согласно приказу департамента финансов Администрации города от 16.01.2015 №3.  </t>
  </si>
  <si>
    <t>ДГХ – 9 512,90 тыс.руб.: Утверждены постановлением Администрации города от 26.01.2015 № 409 Порядок предоставления субсидии на возмещение затрат по  отлову и содержанию безнадзорных животных, распоряжением Администрации города от 17.02.2015 № 503 Перечень получателей субсидии и объема предоставляемой субсидии на возмещение затрат по отлову и содержанию безнадзорных животных. Соглашение на предоставление субсидии на возмещение затрат по отлову и содержанию безнадзорных животных на сумму 9 512,895 тыс.руб. (в том числе: ОБ - 917,90 тыс.руб., МБ - 8 594,995 тыс.руб.) заключено от 02.03.2015 №7. Срок  исполнения соглашения  - 31.12.2015. 
1 195,54 тыс.руб. – предоставлена субсидия на выполнение работ по отлову и содержанию безнадзорных животных за январь-февраль 2015.
999,60 тыс.руб. -  уменьшены лимиты бюджетных ассигнований согласно приказу департамента финансов Администрации города от 16.01.2015 №3.</t>
  </si>
  <si>
    <t>УБУиО – 29,30 тыс.руб. планируются к освоению в 4 квартале  2014 на оплату труда работнику за выполнение функции по учету. Срок оплаты - декабрь 2015 года.</t>
  </si>
  <si>
    <t>Затраты на содержание МКУ "ДЭАЗиИС". 1 581,80 тыс.руб. -  уменьшены лимиты бюджетных ассигнований согласно приказу департамента финансов Администрации города от 16.01.2015 №3.</t>
  </si>
  <si>
    <t>Затраты на содержание МКУ "ДДТиЖКК".
-5 273,41 тыс.руб. - уменьшены лимиты бюджетных ассигнований согласно приказа Департамента Финансов Администрации города от 16.01.2015 № 3.
671,87 тыс.руб. - увеличение ассигнования по прочим расходам для возмещения вреда (545,72 тыс.руб., 126,15 тыс.руб.)</t>
  </si>
  <si>
    <t>Утверждены постановлением Администрации города от 26.01.2015 № 412 Порядок предоставления субсидии на возмещение затрат по  содержанию кладбищ, крематория, колумбария и автостоянки на кладбище, распоряжением Администрации города от 04.03.2015 № 788 Перечень получателей субсидии и объема предоставляемой субсидии на возмещение затрат по  содержанию кладбищ, крематория, колумбария и автостоянки на кладбище.
Соглашение заключено от 16.03.2015 №12 на сумму 98 591,1 тыс.руб.
8 837,06 тыс.руб. - предоставлена субсидия за январь-февраль 2015, в том числе 337,06 тыс.руб. - погашена кредиторская задолженность 2014.</t>
  </si>
  <si>
    <t>Зарегистрированы бюджетные обязательства на сумму 6 590,0 тыс.руб.
1 065,18 тыс.руб. – оплачены услуги по транспортировке тел умерших за январь-февраль 2015.
173,51 тыс.руб. -  уменьшены лимиты бюджетных ассигнований согласно приказу департамента финансов Администрации города от 16.01.2015 №3.</t>
  </si>
  <si>
    <t>Утверждены постановлением Администрации города от 17.02.2015 № 1030 Порядок предоставления субсидии на возмещение затрат по  погребению согласно гарантированному перечню ритуальных услуг, распоряжением Администрации города от 10.03.2015 № 832 Перечень получателей субсидии и объема предоставляемой субсидии на возмещение затрат по  погребению согласно гарантированному перечню ритуальных услуг.
Заключено соглашение от 20.03.2015 №24 на сумму 10 296,57 тыс.руб.
2 413,45 тыс.руб. - предоставлена субсидия за январь-февраль 2015.</t>
  </si>
  <si>
    <t>Субсидии предоставляются муниципальным образованиям автономного округа на основании соглашения о предоставлении субсидий на развитие общественной инфраструктуры, заключенных между Депфином Югры и городским округом. Письмом от 12.02.2015 № 01-11-736/15 направлен в ДФ ХМАО-Югры проект соглашения, подписанный главой города Поповым Д.В., о предоставлении муниципальному образованию городской округ город Сургут субсидии на развитие общественной инфраструктуры  и реализацию приоритетных направлений развития на 2015 год. Соглашение подписано от 24.02.2015 №10.
Работы на сумму 79 605,34 тыс.руб. выставлены на торги, аукцион состоится 06.04.2015. 
Расходы запланированы на 3,4 кварталы 2015. 
598,86 тыс.руб. - экономия от уточнения сметной стоимости объекта.</t>
  </si>
  <si>
    <t>Расходы запланированы на 2-4 кварталы 2015. 3 150,54 тыс.руб. - уменьшены лимиты бюджетных ассигнований согласно приказу департамента финансов Администрации города от 16.01.2015 №3.</t>
  </si>
  <si>
    <t>Документация на проектно-изыскательские работы на сумму 367,72 тыс.руб. размещена на электронной площадке, срок окончания подачи заявок - 30.03.2015, торги - 06.04.2015.  Расходы запланированы на 2-4 кварталы 2015</t>
  </si>
  <si>
    <t>Сформирован и пописан главой города Поповым Д.В. план мероприятий по капитальному ремонту (замене) газопроводов, систем теплоснабжения, водоснабжения и водоотведения для подготовки объектов  муниципального образования город Сургут к осенне-зимнему периоду 2015-2016 годов. План мероприятий направлен  совместно с соглашением (письмо ДГХ от 27.02.2015 №09-02-1352/15).  Ведется подготовка конкурсной документации, размещение на электронной площадке по плану графику - май 2015.
Расходы запланированы на 3,4 кварталы 2015.</t>
  </si>
  <si>
    <t xml:space="preserve">Расходы запланированы на 3 квартал 2015. </t>
  </si>
  <si>
    <t>Средства будут израсходованы во 2-3 квартале по итогам размещения МЗ, оплата по заключенным контрактам будет осуществлена в следующих отчетных периодах.</t>
  </si>
  <si>
    <t>Аукцион в электронной форме на разработку ПСД по Объекту "Сквер в микрорайоне. 40" планируется провести в марте-апреле 2015 года</t>
  </si>
  <si>
    <t>Аукцион в электронной форме на выполнение работ по обустройству Объекта "Сквер "Старожилов" планируется провести в апреле 2015 года</t>
  </si>
  <si>
    <t xml:space="preserve">Дата проведения аукциона в электронной форме на выполнение работ по обустройству "Парка "За Саймой" неизвестна, так как в арбитражный суд ХМАО поступила  апелляционная жалоба от ООО "ПАТИОИ". Данная фирма являлась исполнителем работ по обустройству данного объекта в 2013 году. Работы по контракту не были выполнены в полном объеме, в связи с чем не были оплачены МБУ "УЛПХ иЭБ". 
Заседание суда по рассмотрению данного вопроса назначено на 30.03.2015 г. 
</t>
  </si>
  <si>
    <t>Денежные средства предусмотрены на обеспечение деятельности учреждений, будут освоены в течение года.</t>
  </si>
  <si>
    <t>Денежные средства будут освоены в течение года.</t>
  </si>
  <si>
    <t>1. Уточнены бюджетные ассигнования на основании Постановления АГ от 02.02.2015 №577
2. Использование средств резервного фонда осуществляется на основании постановлений Администрации города в случае возникновения чрезвычайных ситуаций.</t>
  </si>
  <si>
    <t xml:space="preserve">1. Уточнены бюджетные ассигнования в связи с распределением зарезервированных в смете департамента финансов средств на реализацию мероприятий по содействию трудоустройства граждан (приказ ДФ от 27.02.2015 №22)
2. Средства, зарезервированные в бюджетной росписи департамента финансов, будут распределяться по мере принятия соответствующих муниципальных правовых актов и определения исполнителей. </t>
  </si>
  <si>
    <t>Заключен муниципальный контракт на оказание услуг по сопровождению автоматизированной системы планирования и исполнения бюджета города на основании программного обеспечения "АЦК" на сумму - 1 747,2 тыс. рублей. (оплата услуг осуществляется ежеквартально);</t>
  </si>
  <si>
    <t>Заключен муниципальный контракт на выполнение услуг по доработке автоматизированной системы планирования и исполнения бюджета города на основе программного обеспечения "АЦК" в части автоматизации процесса размещения информации о бюджете города в доступной для граждан форме на отдельном информационном портале "Бюджет для граждан" в сети Интернет с предоставлением прав на использование нового функционала системы - 2 820,83 тыс. руб., (этапы выполнения работ - 30.05.2015,30.06.2015).</t>
  </si>
  <si>
    <t xml:space="preserve">Данное мероприятие включает в себя расходы на оплату труда специалистов, включая начисления на оплату труда, услуг связи, аренды, текущего содержания и ремонта имущества, гражданско-правовых договоров на выполнение работ и оказание услуг, командировочных расходов, курсов повышения квалификации специалистов, на приобретение и содержание транспортных средств, мебели, оргтехники, инвентаря, средств связи, материальных запасов. На текущую дату неисполненный остаток составляет 71 885,76 тыс. руб. Ожидаемое исполнение денежных средств до конца года составит 100 %  (при условии финансирования округом). </t>
  </si>
  <si>
    <t>Кредиторская задолженность на 01.01.2015 г. - 3 078,86 тыс. руб., в январе месяце 2015 года начислено - 288,58 тыс. руб., прогнозная численность устройства в семью несовершеннолетних детей до конца 2015 года составляет 122 чел., потребность в субвенции составляет 3 078,86 тыс. руб.
Данное мероприятие включает в себя расходы на ежемесячные выплаты на содержание детей-сирот и детей, оставшихся без попечения родителей, лиц из числа детей-сирот и детей, оставшихся без попечения родителей,  на ежемесячную выплату вознаграждения приемным родителям,  выплаты по предоставлению и обеспечению мер социальной поддержки указанной выше категории детей и лиц (на обеспечение по окончании ими общеобразовательной организации одеждой и обувью, а также единовременным денежным пособием, на проезд на городском, пригородном, в сельской местности на внутрирайонном транспорте (кроме такси), на приобретение путевок в оздоровительные лагеря или санаторно-курортные учреждения и оплату проезда к месту лечения (оздоровления) и обратно (предоставление денежных средств на оплату их стоимости) . На текущую дату неисполненный остаток составляет 359 386,35 тыс. руб. Ожидаемое исполнение денежных средств до конца года составит 100 %  (при условии финансирования округом).</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</si>
  <si>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</si>
  <si>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1. В соответствии с доведенными в 4 квартале 2014 года дополнительными ассигнованиями и по итогам размещенных в конце декабря 2014 года и в начале января 2015 года муниципальных заказов в форме аукционов на приобретение 24 однокомнатных квартир заключены муниципальные контракты от 26.01.2015 года №№6-29 на приобретение 22 однокомнатных квартир площадью 36,5 кв.м. каждая и стоимостью 1 873,59 тыс.руб, и 2-х однокомнатных квартир площадью 36 кв.м. каждая стоимостью 1 894,64 тыс.руб. на общую сумму 45 008,32 тыс.руб.
На сумму заключенных контрактов согласно переданной в департамент финансов информации об остатках межбюджетных трансфертов, сложившихся на 01.01.2015, ожидается, планируется возврат неиспользованных остатков из бюджета ХМАО-Югры и уточнения объемов ассигнований на сумму принятых бюджетных обязательств.
2. По ассигнованиям 2015 года идет подготовка документации на размещение муниципального заказа в форме аукционов.</t>
  </si>
  <si>
    <t>Данная мера включает в себя расходы на оплату жилого помещения и коммунальных услуг детям-сиротам и детям, оставшимся без попечения родителей, воспитывающихся в организациях для детей-сирот и детей, оставшихся без попечения родителей, а также лицам из числа детей-сирот и детей, оставшихся без попечения родителей, в период их нахождения в организациях для детей-сирот и детей, оставшихся без попечения родителей,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На текущую дату неисполненный остаток составляет 3 563,68 тыс. руб. Ожидаемое исполнение денежных средств до конца года составит 100 %  (при условии финансирования округом).</t>
  </si>
  <si>
    <t>По состоянию на 01.04.2015 произведена выплата заработной платы за январь-февраль и  первую половину марта месяца 2015 года., а также муниципальной пенсии за январь-февраль 2015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</si>
  <si>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По состоянию на 01.04.2015 произведена оплата расходов за услуги  по первоначальному определению и присвоению кредитного рейтинга за I квартал 2015 года. Оплата расходов за услуги по определению и присвоению кредитного рейтинга производится планомерно в течение года.</t>
  </si>
  <si>
    <t>По состоянию на 01.04.2015 произведена выплата заработной платы за январь-февраль и  первую половину марта месяца 2015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</si>
  <si>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Оплата расходов за услуги по организации и проведению городских мероприятий, встреч, официальных делегаций производится планомерно в течение года.</t>
  </si>
  <si>
    <t>Мероприятие 1.19.2. Создание надлежащих условий для реализации переданных государственных полномочий по государственной регистрации актов гражданского состояния (комплексное содержание объекта)(ДГХ)</t>
  </si>
  <si>
    <t>Зарегистрированы бюджетные обязательства на сумму 1 454,41 тыс.руб.  
27,11 тыс.руб. - оплачены коммунальные услуги за январь-февраль 2015 года.
54,21 тыс.руб. - оплачены расходы по содержанию объектов соц.сферы за январь-февраль 2015 года. 
Оплата работ осуществляется в соответствии с заключенными муниципальными контрактами.</t>
  </si>
  <si>
    <t>Оплата расходов по исполнительным документам производится по мере поступления в течение года.</t>
  </si>
  <si>
    <t>По состоянию на 01.04.2015 произведена выплата муниципальной пенсии за январь-март 2015 года. Выплата муниципальной пенсии производится планомерно в течение года.</t>
  </si>
  <si>
    <t>Заключены муниципальные контракты и договора на первоочередные работы, услуги, закупку товаров.  Закупки на поставку товаров, выполнение работ, оказание услуг запланированных на 2015 год осуществляются  в соответствии  с планом-графиком.</t>
  </si>
  <si>
    <t xml:space="preserve"> Закупки на поставку товаров, выполнение работ, оказание услуг запланированных на 2015 год осуществляются  в соответствии  с планом-графиком.</t>
  </si>
  <si>
    <t>Заключены муниципальные контракты и договора на первоочередные работы, услуги, закупку товаров. Закупки на поставку товаров, выполнение работ, оказание услуг запланированных на 2015 год осуществляются  в соответствии  с планом-графиком.</t>
  </si>
  <si>
    <t>- 180,51 тыс. руб. - муниципальный контракт на создание и трансляцию видеороликов о реализации подпрограммы «Развитие малого и среднего предпринимательства» - на стадии заключения; 
- 213,33 тыс. руб. - заключен МК №17-10-3261/5 от 03.03.15 на оказание услуг по организации ярмарок на территории города Сургута с участием субъектов малого и среднего предпринимательства в рамках реализации подпрограммы «Развитие малого и среднего предпринимательства»; 
- 174,39 тыс. руб. - муниципальный контракт на оказание услуг по созданию статьи, написанию для нее материалов и размещению в городском печатном издании о поддержке субъектов малого и среднего предпринимательства - на стадии заключения; 
- 388 тыс. руб. - заключен МК №17-10-3268/5 от 10.03.2015 на оказание услуг по организации и проведению ежегодного городского конкурса «Предприниматель года - 2014»;
- 1 004,07 тыс. руб. - остаток средств (образовавшаяся экономия средств местного бюджета и доведенные средства окружного бюджета) будет внесен в План-график размещения заказов на поставку товаров, выполнение работ, оказание услуг для обеспечения муниципальных нужд на 2015 год.</t>
  </si>
  <si>
    <t>- 357,98 тыс. руб. - контракт на оказание услуг по организации и проведению курсов «Основы ведения предпринимательской деятельности» в рамках реализации подпрограммы «Развитие малого и среднего предпринимательства» на стадии заключения; 
- 337,32 тыс. руб. - остаток средств (образовавшаяся экономия средств местного бюджета и доведенные средства окружного бюджета) будет внесен в План-график размещения заказов на поставку товаров, выполнение работ, оказание услуг для обеспечения муниципальных нужд на 2015 год.</t>
  </si>
  <si>
    <t>- 369 тыс. руб. - заключен МК №17-10-3293/5 от 24.03.215 на оказание услуг по организации и проведению форума для молодых предпринимателей в рамках реализации подпрограммы «Развитие малого и среднего предпринимательства»;
- 491,8 тыс. руб. - остаток средств (образовавшаяся экономия средств местного бюджета и доведенные средства окружного бюджета) будет внесен в План-график размещения заказов на поставку товаров, выполнение работ, оказание услуг для обеспечения муниципальных нужд на 2015 год</t>
  </si>
  <si>
    <t>С учетом запланированных средств поддержка будет оказана не менее чем 1 организации.</t>
  </si>
  <si>
    <t>С учетом запланированных средств и максимальной суммы субсидии в год для 1 субъекта (200 тыс. руб.) поддержка будет оказана не менее чем 3 субъектам МСП. В марте 2 субъекта получили поддержку на суммы 200 тыс. руб. и 50 тыс. руб., 4 субъектам подготовлены отказы</t>
  </si>
  <si>
    <t>С учетом запланированных средств и максимальной суммы субсидии в год для 1 субъекта (200 тыс. руб.) поддержка будет оказана не менее чем 1 субъекту МСП. Заявлений на получение поддержки не поступало, ведется работа по информированию субъектов МСП о возможности получения поддержки по данному  направлению.</t>
  </si>
  <si>
    <t>С учетом запланированных средств и максимальной суммы субсидии в год для 1 субъекта (300 тыс. руб.) поддержка будет оказана не менее чем 1 субъекту МСП.  В марте 1 субъект получил поддержку на сумму 50 тыс. руб., 2 субъектам подготовлены отказы</t>
  </si>
  <si>
    <t>С учетом запланированных средств и максимальной суммы субсидии в год для 1 субъекта (300 тыс. руб.) поддержка будет оказана не менее чем 6 субъектам МСП.  В настоящее время в работе 3 пакета документов, 1 субъекту подготовлен отказ.</t>
  </si>
  <si>
    <t>С учетом запланированных средств и максимальной суммы субсидии в год для 1 субъекта (500 тыс. руб.) поддержка будет оказана не менее чем 4 субъектам МСП. В настоящее время в работе 1 пакет документов</t>
  </si>
  <si>
    <t>С учетом запланированных средств и максимальной суммы субсидии для 1 субъекта (600 тыс. руб.) поддержка будет оказана не менее чем 3 субъектам МСП. Предоставление грантов в форме субсидии осуществляется по решению комиссии по предоставлению грантовой поддержки. Заседание комиссии запланировано на июль 2015 года.</t>
  </si>
  <si>
    <t>С учетом запланированных средств и максимальной суммы субсидии для 1 субъекта (1 000 тыс. руб.) поддержка будет оказана не менее чем 6 субъектам МСП. Предоставление грантов в форме субсидии осуществляется по решению комиссии по предоставлению грантовой поддержки. Заседание комиссии запланировано на июль 2015 года</t>
  </si>
  <si>
    <t>С учетом запланированных средств и максимальной суммы субсидии для 1 субъекта (300 тыс. руб.) поддержка будет оказана не менее чем 5 субъектам МСП. Предоставление грантов в форме субсидии осуществляется по решению комиссии по предоставлению грантовой поддержки. Заседание комиссии запланировано на июль 2015 года.</t>
  </si>
  <si>
    <t>1.3.1.1.</t>
  </si>
  <si>
    <t>Мероприятие планируется к исполнению в 4 квартале 2015.</t>
  </si>
  <si>
    <t>8,18 тыс.руб. - расходы запланированы на 3 квартал 2015 (МКУ "ДЭАЗиИС").
4 258,25 тыс.руб. мероприятие планируется к исполнению в 4 квартале 2015.</t>
  </si>
  <si>
    <t>Средства в размере 5 241,267 тыс.руб. запланированы на обучение по охране труда руководителей и специалистов, в том числе:
- в 1 квартале в сумме 277,667 тыс.руб. Средства в сумме 150,6 тыс. руб. не использованы по следующим причинам: 
 - увольнение планируемых к прохождению мед.осмотра сотрудников (14,055 тыс.руб.), 
 - с поздним  предоставлением контрагентом счета на оплату услуг 30.03.2015 (136,545 тыс.руб.)
 - во 2 квартале в сумме 1 440,015 тыс.руб.,
- в 3 квартале в сумме 1 243,879 тыс.руб.,
- в 4 квартале в сумме 2 279,706 тыс.руб.</t>
  </si>
  <si>
    <t>5,33 тыс.руб. - расходы запланированы на 3 квартал 2015 (МКУ "ДДТиЖКК").
7 614,11 тыс.руб. мероприятие планируется к исполнению в 4 квартале 2015.</t>
  </si>
  <si>
    <t>Средства в размере 454,243 тыс.руб. предусмотрены на приобретение спецодежды и  других средств индивидуальной защиты, в том числе:
- в 1 квартале в сумме 184,627 тыс.руб. Средства не использованы по следующим причинам:
- перерегистрации муниципального контракта, в связи с реорганизацией МБУ "Олимпия" путем присоединения к МБОУ ДОД СДЮСШОР "Кедр" (151,605 тыс.руб.)
 - уточнение расходов на приобретение спецодежды, в связи с изменением норм выдачи специальной одежды работникам (приказ Минтруда России от 09.12.2014 №997н)   (33,022 тыс.руб.)
- во 2 квартале в сумме 211,416 тыс.руб.,
- в 3 квартале в сумме 29,7 тыс.руб.,
- в 4 квартале в сумме 28,5 тыс.руб.</t>
  </si>
  <si>
    <t>Работы выполняются согласно заключенного МК с ЗАО "СУ-14" №17/2014 от 14.10.2014. Сумма по контракту 209 485,54 тыс. руб., сумма выполненных и оплаченных в 2014 году работ  - 57 530,44 тыс. руб. Срок выполнения работ - 15.12.2015 года. Готовность объекта 29%.
                                                                                                                                        Внесены изменения в АИП от 27.02.2015 в части выделения дополнительных средств окружного бюджета и корректировки доли местного бюджета. Приведение утвержденного плана в соответствие с уточненным вынесено на заседание ДГ, которое состоится в апреле 2015г.</t>
  </si>
  <si>
    <t>Выкуп данного объекта был произведен в декабре 2014 года. Направлено письмо Первому заместителю ХМАО-Югры А.М.Киму №01-11-896/15 от 18.02.15г о выделении средств в размере 74431,0 тыс.руб на проведение ремонтных работ для размещения дошкольного образовательного учреждения.</t>
  </si>
  <si>
    <t xml:space="preserve">Оплата части средств по выкупу дошкольного образовательного учреждения будет произведена после оформления объекта в муниципальную собственность.                                            Приведение утвержденного плана в соответствие с уточненным утверждено на внеочередном заседании ДГ состоявшемся в марте 2015г </t>
  </si>
  <si>
    <t>3.1.3.2.5.</t>
  </si>
  <si>
    <t xml:space="preserve">На внеочередном заседании ДГ состоявшемся в марте 2015г выделены средства местного бюджета для обеспечения доли к средствам окружного бюджета при выкупе дошкольного образовательного учреждения. Оплата будет произведена после оформления объекта в муниципальную собственность.    </t>
  </si>
  <si>
    <t>3.1.3.2.6.</t>
  </si>
  <si>
    <t xml:space="preserve">Оплата части средств по выкупу образовательного учреждения будет произведена после оформления объекта в муниципальную собственность.                                                                                               Приведение утвержденного плана в соответствие с уточненным утверждено на внеочередном заседании ДГ состоявшемся в марте 2015г </t>
  </si>
  <si>
    <t xml:space="preserve">Работы выполняются в соответствии с заключенным муниципальным контрактом с ООО "СК СОК" от 03.07.2014 № 12/2014.  Сумма по контракту - 429 464,05 тыс. руб.  Сумма выполненных и оплаченных в 2014 году работ - 118 889,0 тыс. руб. Срок выполнения работ по 30.11.2015.
Готовность объекта - 32%.
Срок размещения извещений о проведении электронных аукционов на поставку оборудования для комплектации и ввода в эксплуатацию объекта перенесен на апрель-май  2015 г., в связи с увеличением сроков подготовки аукционной документации по причине увеличения стоимости оборудования.  Ориентировочный срок заключения контрактов июнь 2015 года  при условии, что аукционы состоятся.                                                                                               Оплата за осуществление технологического присоединения объекта к электрическим сетям в размере 7,54 тыс. руб. будет осуществляться согласно договора от 11.02.2013 № 40/2013/ТП, по факту оказания услуг.       </t>
  </si>
  <si>
    <t>Лимиты,  предусмотренные на выполнение работ по строительству объекта, предложены к снятию, в целях сокращения лимитов бюджетных обязательств на 2015 год.</t>
  </si>
  <si>
    <t>В связи с увеличением стоимости работ по капитальному ремонту объекта средства в размере 2530 тыс. руб. предлагаются к перераспределению на объект "МБОУ СОШ №18" и вынесены на рассмотрение заседания ДГ, которое состоится в апреле 2015 года.</t>
  </si>
  <si>
    <t>В связи с увеличением стоимости работ по капитальному ремонту объекта средства в размере 2740 тыс. руб. предлагаются к перераспределению на объект "МБОУ СОШ №18" и вынесены на рассмотрение заседания ДГ, которое состоится в апреле 2015 года.</t>
  </si>
  <si>
    <t xml:space="preserve">В связи с увеличением стоимости работ по капитальному ремонту объекта средства в размере 4448,70 тыс. руб. предлагаются к перераспределению на объект "МБОУ СОШ №18" и вынесены на рассмотрение заседания ДГ, которое состоится в апреле 2015 года.
   </t>
  </si>
  <si>
    <t>Срок размещения извещения о  проведении аукциона на выполнение работ по капитальному ремонту объекта согласно плана-графика - апрель 2015 года. Начальная (максимальная) цена контракта - 26 104,30 тыс. руб. Ориентировочный срок заключения контракта - июнь 2015,  при условии, что аукцион состоится. 
Средства, необходимые для проведения аукциона по капитальному ремонту объекта предложены к перераспределению на рассмотрение заседания ДГ, которое состоится в апреле 2015 года.</t>
  </si>
  <si>
    <t>В связи с увеличением стоимости работ по капитальному ремонту объекта средства в размере 4448,70 тыс. руб. предлагаются к перераспределению на объект "МБОУ СОШ №18" и вынесены на рассмотрение заседания ДГ, которое состоится в апреле 2015 года.</t>
  </si>
  <si>
    <t xml:space="preserve">В связи с увеличением стоимости работ по капитальному ремонту объекта средства в размере 2530 тыс. руб. предлагаются к перераспределению на объект "МБОУ СОШ №18" и вынесены на рассмотрение заседания ДГ, которое состоится в апреле 2015 года.
   </t>
  </si>
  <si>
    <t>Согласно план-графика закупок месяц подачи заявки на выполнение работ апрель 2015. Расходы запланированы на 3 квартал 2015.</t>
  </si>
  <si>
    <t>Согласно план-графика закупок месяц подачи заявки на выполнение работ май 2015. Расходы запланированы на 3 квартал 2015.</t>
  </si>
  <si>
    <t>Мероприятие планируется исключить из муниципальной программы (письмо ДГХ в адрес ДАиГ от05.03.2015 №09-02-1510/15).</t>
  </si>
  <si>
    <t xml:space="preserve"> Средства планируется освоить во 2 квартале 2015 года путем заключения договоров на приобретение баннеров, блокнотов.</t>
  </si>
  <si>
    <t>Средства планируется освоить в 2 полугодии 2015 года по МК, заключенным по результатам проведения аукционов, в соответствии с кассовым планом.   Договоры на оказание услуг на проведение семинара находятся на стадии заключения, период оказания услуг - май 2015 года, оплата будет осуществлена по факту оказания услуг в июне 2015 года</t>
  </si>
  <si>
    <t>Средства планируется освоить в 1 полугодии 2015 года по МК, заключенным по результатам проведения аукционов, в соответствии с кассовым планом.         
102,33 тыс. руб. - договоры от 02.02.2015 № 11, 12, 13, 14 на оказание услуг по проведению курсов заключены, оплата будет осуществлена в июне 2015 года;
100,07 тыс. руб. - договоры на на оказание услуг по проведению курсов находятся на стадии заключения, планируемый срок оплаты - июнь 2015 года;
2,26 тыс. руб. - планируемая экономия</t>
  </si>
  <si>
    <t>Зарегистрированы бюджетные обязательства на сумму 1 512,33 тыс.руб.
239,72 тыс. руб. - оплачены коммунальные услуги за январь-февраль 2015 года.
275,61 тыс. руб. - оплачены расходы по содержанию инженерных систем здания "Дворец бракосочетания в городе Сургуте" за январь-февраль 2015 года.
Оплата работ осуществляется в соответствии с заключенными муниципальными контрактами.</t>
  </si>
  <si>
    <t xml:space="preserve">Срок размещения извещения о проведении конкурса по подбору инвестора для реализации инвестиционного проекта по созданию объекта - апрель 2015, в связи с длительным сроком подготовки конкурсной документации для проведения конкурса по подбору инвестора, соблюдением процедуры подготовки и издания распоряжения Администрации города "О проведении конкурса на право заключения инвестиционного договора". Ориентировочный срок заключения инвестиционного договора - май 2015 года.                     </t>
  </si>
  <si>
    <t>Зарегистрированы бюджетные обязательства на сумму 3 055,29 тыс. руб.
403,30 тыс. руб. - оплачены коммунальные услуги за январь-февраль 2015 года.
107,55 тыс. руб. - оплачены расходы по содержанию объектов соц.сферы за январь-февраль 2015 года.
Оплата работ осуществляется в соответствии с заключенными муниципальными контрактами.</t>
  </si>
  <si>
    <t>Аукционы на оказание услуг по проведению социологических исследований запланированы на апрель 2015</t>
  </si>
  <si>
    <t xml:space="preserve">Состоялся координационный совет по вопросам ТОС, одно из решений которого предусматривает выделение субсидии ТОСам в размере 15 625,03 тыс. руб. Произведено перечисление части субсидии на 1 квартал. Заключены МК по услугам аренды помещений на общую сумму 1 052,67 тыс. руб., оплата производится ежемесячно по факту оказания услуг. </t>
  </si>
  <si>
    <t>Проведение церемонии награждения конкурса "Журналист года - 2014" (вручение призов в денежной форме).</t>
  </si>
  <si>
    <t>Опубликование информационных материалов в газете "Сургутская трибуна", "Новый город".</t>
  </si>
  <si>
    <t>Печать и доставка до почтовых ящиков жителей города газеты "Сургутские ведомости".</t>
  </si>
  <si>
    <t>В настоящее время осуществляется прием заявлений  и проверка предоставленных общественными организациями документов. Соглашения о предоставлении субсидий планируются заключить во II квартале 2015 года</t>
  </si>
  <si>
    <t>Средства планируется освоить в 3, 4 квартале.</t>
  </si>
  <si>
    <t>Средства планируется освоить в 4 квартале.</t>
  </si>
  <si>
    <t xml:space="preserve">Работы выполняются в соответствии с заключенным  МК с ООО СК "ВОРТ" №15/2014 от 10.09.2014. Сумма по контракту - 101 569,69 тыс. руб., сумма выполненных и оплаченных в 2014 работ  - 61 027,0 тыс. руб. Срок выполнения работ -  30.06.2015.                                                                                            Готовность объекта 99% . По принятым в марте работам произведена оплата доли местного бюджета.    </t>
  </si>
  <si>
    <t>Повторное  извещение о проведении конкурса размещено 31.03.2015г. Оценка и рассмотрение заявок на участие в конкурсе - 06.05.2015г. Начальная (максимальная) цена контракта - 423 287,94210 тыс. руб. Ориентировочный срок заключения контракта 01.04.2015г.  при условии, что конкурс состоится.</t>
  </si>
  <si>
    <t>Средства субвенции по предоставлению завтраков и обедов обучающимся общеобразовательных организаций планируется освоить до конца 2015 года согласно принятым обязательствам.                                                                                                             Средства освоены: 
- 9 702,15 тыс. руб. - на оплату кредиторской задолженности за декабрь месяц, согласно МК №92/14/КЗ от 31.08.2014;
- 56 530,64 тыс. руб. - на оплату услуг по организации горячего питания для муниципальных бюджетных общеобразовательных учреждений по МК №153/14 от 29.12.2014, срок оказания услуг 01.01.2015 по 30.09.2015; 
Средства планируется освоить:
- 123 489,00 тыс. руб. - на оплату услуг по организации горячего питания для муниципальных бюджетных общеобразовательных учреждений по МК №153/14 от 29.12.2014,  срок  оказания услуг 01.01.2015 по 30.09.2015. Оплата  ежемесячно согласно условиям МК 10% - предоплата, 90% - по факту.
143 393,59 тыс.руб. - готовится конкурсная документация для размещения в системе МЗ на оказание услуги по обеспечению предоставления завтраков и обедов в учебное время обучающимся в период с 01.09.15 - 31.12.15 г.</t>
  </si>
  <si>
    <t xml:space="preserve">Зарегистрировано бюджетных обязательств на сумму 3 206,47  тыс.руб.
456,30 тыс.руб. - оплачены коммунальные услуги за январь-февраль 2015 года.
102,15 тыс.руб. - оплачены расходы по содержанию объектов соц.сферы за январь-февраль 2015 года. 
Оплата работ осуществляется в соответствии с заключенными муниципальными контрактами. 
245,0 тыс.руб. – уменьшены лимиты бюджетных ассигнований согласно приказу департамента финансов Администрации города от 16.01.2015 №3.
                                                               </t>
  </si>
  <si>
    <t xml:space="preserve">Заявка от 03.02.2015 №15/00831-005516 на проведение аукциона в электронной форме на оказание услуг по техническому обслуживанию копировально-множительной и компьютерной техники на сумму 2 494,15 тыс. руб. на согласовании в АИС "Горзакупки Сургут". </t>
  </si>
  <si>
    <t>Средства планируется освоить в 2, 3, 4 кварталах.</t>
  </si>
  <si>
    <t xml:space="preserve">Заключено Соглашение № с-17/15 от 30.01.2015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Отклонение уточненного плана от утвержденного на сумму 1233,2 тыс. руб. обусловлено уменьшением доведенного объёма средств субсидии на оплату стоимости питания детям школьного возраста в оздоровительных лагерях с дневным пребыванием детей, в связи с внесением изменений в постановление Правительства ХМАО-Югры от 09.10.2013 № 421-п, на основании справок Департамента финансов ХМАО-Югры от 22.01.2015 № 500/01/33 "Об изменении показателей сводной бюджетной росписи расходов на 2015 год и плановый период 2016 и 2017 годов", "Об изменении лимитов бюджетных обязательств на 2015 год и плановый период 2016 и 2017 годов".
Уточненный план на организацию отдыха и оздоровления детей, всего 42 329,16 руб., в том числе:
- 24 767,66 тыс.руб на организацию питания за счет средств окружного бюджета;
- 12 576,14 тыс. руб. на организацию питания за счет средств местного бюджета;
- 4 985,36 тыс. руб. на прочие расходы связанные с организацией отдыха.
Освоено:
- 2 589,27 тыс. руб. на организации лагерей с дневным пребыванием детей на базе образовательных учреждений в период школьных весенних каникул.
Планируется освоить:
- 21 505,12 тыс. руб. - осуществляется подготовка конкурсной документации на оказание услуг по организации питания детей в оздоровительных лагерях с дневным пребыванием на базе образовательных учреждений за счет средств местного и окружного бюджетов.
- 6 043,25 тыс. руб.  - осуществляется подготовка документации для заключения договоров на страхование детей, оказание транспортных  услуг, приобретения канцелярских и хозяйственных товаров, договоров возмездного оказания услуг.
12 191,51 тыс. руб. - остаток от доведенного объема средств субсидии на оплату стоимости питания детям школьного возраста в оздоровительных лагерях с дневным пребыванием детей. </t>
  </si>
  <si>
    <t>Зарегистрировано бюджетных обязательств на сумму 6 673,87 тыс.руб.
949,41 тыс.руб. - оплачены коммунальные услуги за январь-февраль 2015 года.
400,12 тыс.руб. - оплачены расходы по содержанию объектов соц.сферы за январь-февраль 2015 года. 
682,43 тыс.руб. - оплачены расходы по ремонту помещений МБОУ ДОД "СЮТ".
Оплата работ осуществляется в соответствии с заключенными муниципальными контрактами.
640,0 тыс.руб. – уменьшены лимиты бюджетных ассигнований согласно приказу департамента финансов Администрации города от 16.01.2015 №3.</t>
  </si>
  <si>
    <t>Отклонение уточненного плана от утвержденного обусловлено:
- 96,4 тыс. руб. - поступление иных межбюджетных трансфертов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Средства планируется освоить во 2,3,4 кварталах.</t>
  </si>
  <si>
    <t>Средства планируется освоить в 2,3,4 кварталах на повышение оплаты труда работников муниципальных учреждений дополнительного образования.</t>
  </si>
  <si>
    <t>Приобретение объектов недвижимого имущества для размещения дошкольных учреждений, в том числе:</t>
  </si>
  <si>
    <t>Зарегистрированы бюджетные обязательства на сумму 230 488,18 тыс.руб.
18 427,04 тыс.руб. - оплачены коммунальные услуги за январь-февраль 2015 года, в том числе 431,54  тыс.руб. погашена кредиторская задолженность 2014 года.
10 344,15 тыс.руб. - оплачены расходы по содержанию объектов соц.сферы за январь-февраль 2015 года. 
1 567,65 тыс.руб. – оплачены работы по капитальному ремонту МБ ДОУ №83 «Утиное гнездышко».
88,27 тыс.руб. – перечислены штрафные санкции.
Оплата работ осуществляется в соответствии с заключенными муниципальными контрактами.
12 290,0 тыс.руб. – уменьшены лимиты бюджетных ассигнований согласно приказу департамента финансов Администрации города от 16.01.2015 №3.</t>
  </si>
  <si>
    <t>Зарегистрировано бюджетных обязательств на сумму 255 622,49 тыс.руб.
25 825,78 тыс.руб. - оплачены коммунальные услуги за январь-февраль 2015 года.
13 834,39  тыс.руб. - оплачены расходы по содержанию объектов соц.сферы за январь-февраль 2015 года. 
99,86 тыс.руб. – оплачены проектные работы.
Оплата работ осуществляется в соответствии с заключенными муниципальными контрактами.
11 050,0 тыс.руб. – уменьшены лимиты бюджетных ассигнований согласно приказу департамента финансов Администрации города от 16.01.2015 №3.</t>
  </si>
  <si>
    <t>Аукцион признан состоявшимся, контракт в стадии подписания, планируется зарегистрировать обязательства на сумму 30,97 тыс.руб.
Сложилась экономия по результатам торгов в сумме 0,15 тыс.руб. Расходы запланированы на 3 квартал 2015.</t>
  </si>
  <si>
    <t>Зарегистрировано бюджетных обязательств на сумму 11 117,03 тыс.руб. 
1 488,87 тыс.руб. - оплачены коммунальные услуги за январь-февраль 2015 года.
560,67 тыс.руб. - оплачены расходы по содержанию объектов соц.сферы за январь-февраль 2015 года.
Оплата работ осуществляется в соответствии с заключенными муниципальными контрактами.
330,0 тыс.руб. – уменьшены лимиты бюджетных ассигнований согласно приказу департамента финансов Администрации города от 16.01.2015 №3.</t>
  </si>
  <si>
    <t xml:space="preserve">Зарегистрированы бюджетные обязательства на сумму 31 506,13 тыс.руб.
4 659,36 тыс.руб. - оплачены коммунальные услуги за январь-февраль 2015 года.
1 968,28 тыс.руб. - оплачены расходы по содержанию объектов соц.сферы за январь-февраль 2015 года.
Оплата работ осуществляется в соответствии с заключенными муниципальными контрактами.
2 500,0 тыс.руб. – уменьшены лимиты бюджетных ассигнований согласно приказу департамента финансов Администрации города от 16.01.2015 №3.
</t>
  </si>
  <si>
    <t>Зарегистрированы бюджетные обязательства на сумму 31,12 тыс.руб.  31,12 тыс.руб.- оплачены услуги за предоставление, установку и обслуживание биотуалетов при проведении городских мероприятий. 
Остаток средств планируется использовать в 3 квартале 2015: аукцион признан состоявшимся, контракт в стадии подписания, планируется зарегистрировать обязательства на сумму 9,29 тыс. руб.
Сложилась экономия по результатам торгов в сумме 0,05 тыс.руб.</t>
  </si>
  <si>
    <t>Освоение средств предусмотрено в 3 кв. 2015 года.</t>
  </si>
  <si>
    <t xml:space="preserve">Полное освоение предусмотрено в 3 кв. 2015 года (равными долями 2 кв. и 3 кв.). </t>
  </si>
  <si>
    <t>Аукцион признан состоявшимся, контракт в стадии подписания, планируется зарегистрировать обязательства на сумму 387,97 тыс.руб.
Сложилась экономия по результатам торгов в сумме 1,95 тыс.руб. Расходы запланированы на 2,3 квартала 2015.</t>
  </si>
  <si>
    <t>Аукцион признан состоявшимся, контракт в стадии подписания, планируется зарегистрировать обязательства на сумму 192,01 тыс.руб.
Сложилась экономия по результатам торгов в сумме 0,97 тыс.руб. Расходы запланированы на 2,3 квартала 2015.</t>
  </si>
  <si>
    <t>Зарегистрировано бюджетных обязательств на сумму 5 287,26 тыс.руб.
748,93 тыс.руб. - оплачены коммунальные услуги за январь-февраль 2015 года.
362,22 тыс.руб. - оплачены расходы по содержанию объектов соц.сферы за январь-февраль 2015 года.
Оплата работ осуществляется в соответствии с заключенными муниципальными контрактами.
270,0 тыс.руб. – уменьшены лимиты бюджетных ассигнований согласно приказу департамента финансов Администрации города от 16.01.2015 №3.</t>
  </si>
  <si>
    <t>Зарегистрировано бюджетных обязательств на сумму 9 121,96 тыс.руб.
808,24 тыс.руб. - оплачены коммунальные услуги за январь-февраль 2015 года.
885,82 тыс.руб. - оплачены расходы по содержанию объектов соц.сферы за январь-февраль 2015 года.
Оплата работ осуществляется в соответствии с заключенными муниципальными контрактами.
510,0 тыс.руб. – уменьшены лимиты бюджетных ассигнований согласно приказу департамента финансов Администрации города от 16.01.2015 №3.</t>
  </si>
  <si>
    <t>Средства запланированы на реализацию мероприятия "Создание информационной базы "Солдат Отечества". Полное освоение средств планируется в 4 кв. 2015 год (2 кв. - 83 020 рублей, 4 кв. - 16 980 рублей).</t>
  </si>
  <si>
    <t>Зарегистрировано бюджетных обязательств на сумму 6 550,91 тыс.руб.
827,84 тыс.руб. - оплачены коммунальные услуги за январь-февраль 2015 года.
418,13 тыс.руб. - оплачены расходы по содержанию объектов соц.сферы за январь-февраль 2015 года.
Оплата работ осуществляется в соответствии с заключенными муниципальными контрактами.
450,0 тыс.руб. – уменьшены лимиты бюджетных ассигнований согласно приказу департамента финансов Администрации города от 16.01.2015 №3.</t>
  </si>
  <si>
    <t>Зарегистрировано бюджетных обязательств на сумму 5 808,88 тыс.руб.
666,45 тыс.руб. - оплачены коммунальные услуги за январь-февраль 2015 года, в том числе 16,94  тыс.руб. погашена кредиторская задолженность 2014 года.
345,16 тыс.руб. - оплачены расходы по содержанию объектов соц.сферы за январь-февраль 2015 года.
Оплата работ осуществляется в соответствии с заключенными муниципальными контрактами.
300,0 тыс.руб. – уменьшены лимиты бюджетных ассигнований согласно приказу департамента финансов Администрации города от 16.01.2015 №3.</t>
  </si>
  <si>
    <t>Курсы повышения квалификации, плановые семинары (в т.ч.. Обучение в рамках Школы муниципального служащего)</t>
  </si>
  <si>
    <t>Организация акций по месту жительства для детей и подростков "Автобус добра" запланирована на следующие периоды
 2015 года:
 - май в сумме 105,6 тыс. руб.;
 - сентябрь в сумме 94,4 тыс. руб.
На данные мероприятия подготавливаются документы:              
- для аукциона в электронной форме (подача заявки планируется в марте месяце на сумму 183 257,00 руб.);      
 - заключение договоров с единственным поставщиком (планируется в апреле месяце на сумму 16 743,00 руб.).</t>
  </si>
  <si>
    <t xml:space="preserve">Информационное обслуживание ОМС в рамках заключенных контрактов по результатам проведения ОК: выпуск программ "Новости Сургута" и "Итоги недели", "ТОН" и "В центре событий". </t>
  </si>
  <si>
    <t>Информационное обслуживание ОМС в рамках заключенных контрактов по результатам проведения ОК: выпуск программы "Новости" на "Русское радио в Сургуте".</t>
  </si>
  <si>
    <t>По итогам проведенного конкурса в соответствии с постановлением Администрации города от 13.03.2015  № 1678  "О выделении грантов в форме субсидий некоммерческим организациям в целях поддержки общественно значимых инициатив" будет заключено 18 договоров с НКО на общую сумму 1 840 тыс. руб.  Перечисление средств состоится во II квартале 2015 года. Оставшиеся средства в размере 160 тыс. руб. планируется выделить на конкурсной основе в  IV квартале 2015 года.</t>
  </si>
  <si>
    <t>Заключено контрактов (договоров) в объеме 6 880,7 тыс. руб. со сроком исполнения в течение 2015 года. Средства будут исполнены в течение 2015 года на оплату труда, начисления, социальные выплаты работникам, и оплату поставленных услуг, товаров по договорам и МК заключенным по результатам проведения аукционов, в соответствии с кассовым планом и планом-графиком размещения заказов на 2015 год.</t>
  </si>
  <si>
    <t>Средства в размере 193,5 тыс.руб. запланированы на обучение  по охране труда руководителей и специалистов, в том числе:
- в 1 квартале в сумме 67,5 тыс.руб. По итогам 1 квартала средства в сумме 36,1 тыс.руб. не использованы по причинам:
 - длительного поиска контрагента по минимальной стоимости (4,5 тыс.руб.);
 - непредставления контрагентом счета на оплату услуг в соответствии с заключенным договором (31,6 тыс.руб.)
 - во 2 квартале в сумме 67,5 тыс.руб.,
- в 3 квартале в сумме 40,5 тыс.руб.,
- в 4 квартале в сумме 18 тыс.руб.</t>
  </si>
  <si>
    <t>Средства в размере 1 163 тыс.руб. запланированы на организацию проведения специальной оценки условий труда, в том числе:
- в 1 квартале в сумме 52,5 тыс.руб. Средства не использованы по причине непредставления контрагентом счета на оплату услуг, средства будут освоены во 2 квартале, 
- во 2 квартале в сумме 669,5 тыс. руб.,
- в 3 квартале в сумме 221 тыс. руб.,
- в 4 квартале в сумме 220 тыс. руб.</t>
  </si>
  <si>
    <t xml:space="preserve">Отклонение уточненного плана от утвержденного обусловлено:
- 96,40 тыс. руб. - поступление иных межбюджетных трансфертов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Средства планируется освоить во 2,3,4 кварталах. 
(заработная плата; начисления на выплаты по оплате труда; приобретение учебных пособий, игрового оборудования, уличного игрового оборудования, расходных материалов, спортивного инвентаря)
Неизрасходованный остаток профинансированных средств 1683,91 тыс. руб. - срок выплаты заработной платы и начислений на выплаты по оплате труда до 15 числа месяца, следующего за расчетным.
Отклонение уточненного плана от утвержденного на сумму 8560,55 тыс. руб. обусловлено увеличением бюджетных ассигнований в связи с перераспределением бюджетных средств, зарезервированных в смете департамента финансов по объекту «Детский сад в микрорайоне ПИКС г. Сургута», на департамент образования для финансового обеспечения выполнения муниципального задания вновь вводимого в эксплуатацию дошкольного образовательного учреждения детского сада № 36 «Яблонька» (распоряжение Администрации города от 13.02.2015 № 483 «О создании муниципального бюджетного дошкольного образовательного учреждения детского сада № 36 «Яблонька» и об утверждении его устава»).
Средства планируется освоить во 2,3,4 кварталах. 
</t>
  </si>
  <si>
    <t xml:space="preserve">Произведена оплата части средств по выкупу дошкольного образовательного учреждения согласно Соглашения №02/15.0013 от 13.02.2015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№235/2014 от 23.12.2014 с ООО "СК СОК". Приведение утвержденного плана в соответствие с уточненным утверждено на внеочередном заседании ДГ состоявшемся в марте 2015г </t>
  </si>
  <si>
    <t xml:space="preserve">Произведена оплата части средств по выкупу дошкольного образовательного учреждения согласно Соглашения №02/15.0013 от 13.02.2015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№234/2014 от 23.12.2014 с ООО "СК СОК". Приведение утвержденного плана в соответствие с уточненным утверждено на внеочередном заседании ДГ состоявшемся в марте 2015г </t>
  </si>
  <si>
    <t>Детский сад на 350 мест в 40 микрорайоне г. Сургута</t>
  </si>
  <si>
    <t>Жилой дом №32 в мкр.18-19-20 г. Сургут. Корректировка. Встроенно-пристроенные помещения детского сада на 71 место</t>
  </si>
  <si>
    <t>Освоены 4 600,2 тыс. руб. - средства на оплату расходов за оказание услуг по подвозу обучающихся.
Планируется освоить согласно кассовому плану:
2 квартал - 8 203,8 тыс. руб.;
3 квартал - 869,0 тыс. руб.;
4 квартал - 11 183,7 тыс. руб.
10 688,7 тыс. руб. - заключены контракты на оказание услуг по подвозу обучающихся в период с 12.01.2015 по 04.06.2015, оплата по факту оказания услуг;
9 567,80 тыс. руб. - готовится документация для размещения в системе муниципального заказа на оказание услуг по подвозу обучающихся в период с 01.09.2015 по 31.12.2015.</t>
  </si>
  <si>
    <t>Средства на выплату стипендий за высокие достижения в учебе планируется освоить согласно кассового плана:
2 квартал - 690,2 тыс. руб.;
3 квартал - 690,2 тыс. руб.;
4 квартал - 1 014,22 тыс. руб.</t>
  </si>
  <si>
    <t xml:space="preserve">Средства будут израсходованы до конца 2015 года на компенсацию части родительской платы за присмотр и уход за детьми в образовательных организациях, реализующих образовательные программы дошкольного образования и администрирование госполномочия.                                                                                                                                                        План: 
- 141 608,0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-8 112,11 тыс. руб. - заработная плата, начисления на выплаты по оплате труда персонала, осуществляющего администрирование госполномочия;
- 5,33 тыс. руб. - средства на приобретение расходных материалов.
Профинансировано:
- 25 945,0 тыс. руб. компенсация части родительской платы за присмотр и уход за детьми в образовательных учреждениях, реализующих программу дошкольного образования; 
1 179,0 тыс., руб. - средства на администрирование госполномочия. 
Освоено:
- 23 428,41 тыс. руб. на выплату компенсации части родительской платы за присмотр и уход за детьми в образовательных организациях;
- 713,61 тыс. руб. на администрирование госполномочия.  
Неизрасходовано:
 - 2 516,59 тыс. руб. экономия в связи со снижением фактических затрат по компенсации части родительской платы по причине уменьшения планируемого размера начисленной родительской платы по причине уменьшения фактического количества дней посещения детьми образовательных учреждений (отсутствие по причине болезни, закрытие дошкольных групп на карантин);
- 465,39 тыс. руб. - срок выплаты заработной платы и начислений на выплаты по оплате труда до 15 числа месяца, следующего за расчетным.
</t>
  </si>
  <si>
    <t>Зарегистрированы бюджетные обязательства на сумму 10 008,84 тыс.руб.
1 650,46 тыс.руб. - оплачены коммунальные услуги за январь-февраль 2015 года.
516,73 тыс.руб. - оплачены расходы по содержанию объектов соц.сферы за январь-февраль 2015 года.
Оплата работ осуществляется в соответствии с заключенными муниципальными контрактами.
670,0 тыс.руб. – уменьшены лимиты бюджетных ассигнований согласно приказу департамента финансов Администрации города от 16.01.2015 №3.</t>
  </si>
  <si>
    <t>МКУ "ХЭУ" ведется подготовка конкурсной документации, опубликование на сайте гос. закупок  - апрель 2015, заключение муниципального контракта - май 2015, оплата по контракту - 4 квартал 2015.</t>
  </si>
  <si>
    <t>МКУ "ДЭАЗиИС" - 33 032,50 тыс.руб.: зарегистрированы бюджетные обязательства на сумму 6 784,29 тыс.руб., 2 256,24 тыс.руб. – оплачены работы, исполнение мероприятия запланировано на 4 квартал 2015. 
МКУ "ХЭУ"  - 3 674,20 тыс.руб.: подготовлен договор на разработку ПИР по модернизации системы теплоснабжения по объекту: Гаражи, ул. 30 лет Победы, 19Б, заключение договора перенесено на апрель 2015 в связи с задержкой выдачи техусловий ресурсоснабжающими организациями; подготовлен конкурсная документация на выполнение работ по замене оконных блоков и гаражных ворот  по объекту: Гаражи, ул. 30 лет Победы, 19Б, опубликование на сайте гос. закупок - апрель 2015, заключение муниципального контракта - май 2015, оплата по контракту - IV квартал 2015.</t>
  </si>
  <si>
    <t>1) Для оказания услуг по сопровождению автоматизированного комплекса прогнозирования и оповещения города заключены следующие договора и контракты:
- № 879/14 от 01.01.2015 на 55,00 тыс. руб. Период оказания услуг: 01.01.2015-31.01.2015. Договор исполнен 100%. Оплата произведена 100%, но согласно финансовым кодом данная сумма разбита на 2 части:  40,00 тыс.руб. по данному мероприятию, а 15 тыс. руб. по мероприятию п. 16.2.5;
- № 32/15 от 26.01.2015 на 55,00 тыс. руб. Период оказания услуг: 01.02.2015-28.02.2015. Договор исполнен 100%. Оплата произведена 100%, но согласно финансовым кодом данная сумма разбита на 2 части:  40,00 тыс.руб. по данному мероприятию, а 15 тыс. руб. по мероприятию п. 16.2.5;
- № 3-15-МК от 03.03.2015 на 499,01 тыс. руб. Период оказания услуг: с 03.03.2015 по 31.12.2015. Оплата производится ежемесячно в размере 49,9 тыс. руб. На 01.04.2015 произведена оплата в размере: 0 тыс. руб.
2) Для оказания услуги по технической поддержки специализированного программного обеспечения СПО "ИСТОК-СМ" заключён договор № 841/14 от 01.01.2015 на сумму 99,8 тыс. руб. Период оказания услуг:  01.01.2015 - 31.12.2015. Оплата производится ежеквартально в размере 24,95 тыс. руб.
На 01.04.2015 произведена оплата в размере: 0 тыс. руб.
3) Запланировано заключение договоров в 3 квартале на интеграцию ПО АКПО и СПО "ИСТОК-СМ" на сумму 120,89 тыс. руб.</t>
  </si>
  <si>
    <t>Финансовые средства на 2015 год не предусмотрены</t>
  </si>
  <si>
    <r>
      <t>1. Оплата автотранспортных услуг по договору № 17-10-3245/5 от 27.01.2015 на сумму 12,382 тыс.руб. (выполнена в планируемом объёме).                                                                                  2</t>
    </r>
    <r>
      <rPr>
        <sz val="14"/>
        <color rgb="FFFF0000"/>
        <rFont val="Times New Roman"/>
        <family val="1"/>
        <charset val="204"/>
      </rPr>
      <t xml:space="preserve">. </t>
    </r>
    <r>
      <rPr>
        <sz val="14"/>
        <rFont val="Times New Roman"/>
        <family val="1"/>
        <charset val="204"/>
      </rPr>
      <t>Оплата поверки прибора по договору № 17-10-3155/4 от 12.11.2014 на сумму 3,173 (обязательства прошлого года, сумма перемещена с планируемой в 4 кв. 2015 года госповерки измерительных приборов на 7,2 тыс. руб.).                                                                 
3. Заключен договор № 17-10-3221/4 от 30.12.2014 на оказание услуг по устранению аварийной утечке газа на сумму 82,439 тыс.руб. Оплата не проводилась (по факту оказания услуг ежеквартально).  
4. Заключение договора на услуги по развертыванию аварийно-спасательных формирований службы торговли и питания на сумму 84,8 тыс.руб. перенесено на 4 кв..                  
5. Подготовлен договор и находится на согласовании на услуги транспорта при проведении учений на сумму 19,1 тыс. руб.                                                                                            6. Проведён конкурс на изготовление и прокат видеороликов социальной рекламы на телевидении. Подготовлен и находится на подписи контракт на сумму 39,2 тыс.руб., прокат с 01.06.2015 г. 
7. Объявлен конкурс на изготовление и поставку предупреждающих знаков на сумму 101 тыс.руб., заключение договора запланировано на 2 кв. 2015 г. 
8. Объявлен конкурс на приобретение средств индивидуальной защиты на сумму 1374,681 тыс.руб., заключение договора запланировано на 2 кв.                                                                                                         9.Заявка на замену оснащения комиссии по ЧС и ОПБ (приобретение носимых радиостанций с портативной гарнитурой) на сумму 146,8 тыс.руб. переносится со 2 на 3 кв., готовится документация.                                                                               10. Подготовлен проект распоряжения Администрации города и проходит согласование, осуществляется подготовка конкурсной документации на проведение соревнования на лучший санитарный пост и санитарную дружину города на сумму 19,6 тыс.руб., в том числе на приобретение соответствующих товаров. 
Заключение договора спланировано на 2 кв.                                                                      11. Заключен договор № 17-10-3318/5 от 30.03.2015 на поставку товаров (подушки, одеяла) для пополнения материального резерва города на сумму 32,473, оплата спланирована на апрель. Закупка раскладушек спланирована на июнь, осуществляется подготовка конкурсной документации на сумму 72,027 тыс.руб.                                                                                                                  12. Изготовление и поставка печатной продукции (памятки) на сумму 107,3 тыс.руб. спланировано на 3 кв.                                             13. Услуги по госповерке измерительных приборов на сумму 7,2 тыс.руб. запланированы на 4 кв.                                                                     14. Изготовление и прокат видеороликов социальной рекламы на светодиодных экранах (по противопожарной безопасности) на сумму 135 тыс.руб. запланированы на 4 кв.</t>
    </r>
  </si>
  <si>
    <t xml:space="preserve">Денежные средства в размере 174 505,30 предусмотрены на обеспечение деятельности учреждений, которые будут освоены в течении года, в том числе:
 - на выплату заработной платы, социальных выплат и налогов -115 822,844 тыс. руб.; 
- на приобретение товаров, работ, услуг  - 58682,455 руб. в том числе: путем заключения договоров ГПХ до 100 т.р. - 3862,251 тыс. руб., и путем проведения аукционов в эл. форме - 52820,20
По состоянию на 27.03.2015:
- заключено договоров ГПХ до 100 т.р. на сумму 1329,27 тыс.руб. Из которых, исполнено обязательств на сумму 830,34 тыс.руб.
- заключено договоров по итогам проведения аукциона в электронной форме на сумму 31 207 ,60 тыс.руб. Из которых, исполнено обязательств на сумму 4 567,81 тыс. руб. </t>
  </si>
  <si>
    <t>С учетом выделенных средств на реализацию подпрограммы в 2015 году ориентировочно планируется предоставить субсидию на приобретение жилья 20 семьям. Постановлением Администрации города от 27.02.2015 № 1370 утверждены списки граждан, состоящих на учете для получения дополнительных мер социальной поддержки в виде предоставления субсидий на строительство или приобретение жилья, на 2015 год. Постановлением Администрации города от 23.03.2015 № 1936 утвержден план по распределению субсидий на строительство или приобретение жилья за счет средств бюджета города на 2015 год.  Администрацией города  утверждены основные и дополнительные списки получателей субсидии в 2015 году. Гражданам, включенным в соответствующие списки, направлены уведомления о необходимости предоставления документов для рассмотрения и принятия решения о выдаче субсидии в текущем году. С начала года профинансировано 1 139,76 рублей, из них 313,48тыс. рублей (по переходящим обязательствам 2014 г.) и 826,27 тыс. рублей (по получателю 2015 г.).</t>
  </si>
  <si>
    <t xml:space="preserve">Данное мероприятие включает объекты:  
1. "Праздничное оформление города". Средства в сумме 3719,5 тыс. руб запланированы на оплату работ согласно заключенному в 2014 году МК №200/2014 от 09.12.2014 с ИП Шишминцев. Срок выполнения работ - 15.09.2015г. Срок размещения извещения о проведении электронного аукциона по выполнению работ по оформлению города, согласно плана- графика - апрель 2015г НМЦК - 3000 тыс.руб.  Срок размещения извещения о проведении открытого конкурса по выполнению работ по праздничному оформлению города, согласно плана - графика - май 2015 года. НМЦК -  9000 тыс. руб.(на 2015г -2 924,87 тыс. руб.
2."Новогоднее оформление города"  Средства в сумме 1690 тыс.руб. запланированы на оплату работ согласно заключенных МК №94,95 от 17.11.2014г с ИП Шишминцев, №93/14 от 05.11.14г с ООО "Индустрия рекламы". Срок выполнения работ - 30.032015г.  Срок размещения извещения о проведении открытых конкурсов на выполнение работ по новогоднему оформлению города , согласно плана - графика - июнь 2015г. НМЦК - 11600 тыс. руб. </t>
  </si>
  <si>
    <t>Работы выполняются в соответствии с заключенным МК с  ООО СК "СОК"  № 1/2014 от 03.02.2014г , сумма по контракту - 517 700,0 тыс.руб., сумма выполненных и оплаченных в 2014г работ  - 416 568,41963 тыс.руб.(на 2015г  - 101131,58037 тыс.руб.) Срок выполнения работ по контракту - 15.12.2015г. 
Процент готовности объекта - 93%.                                                                                                Срок размещения извещений о проведение электронных аукционов на поставку оборудования для комплектации и ввода в эксплуатацию объекта перенесен на  апрель 2015 г., в связи с корректировкой перечня товарных позиций в части замены импортного оборудования на товары российского производства и согласованием данного перечня с эксплуатирующей организацией. Ориентировочный срок заключения контрактов - май-июнь 2015 года  при условии, что аукционы состоятся.                                                                                                  Оплата за осуществление технологического присоединения объекта к электрическим сетям в размере 7,79036 тыс. руб. будет осуществляться согласно договора от 28.02.2013 г. № 46/2013/ТП
Срок размещения извещений о проведении закупок у единственного исполнителя на оказание услуг по подключению объекта к сетям водоснабжения (1 717,60446 тыс. руб.), к сетям водоотведения (2 811,10622тыс. руб.) согласно утвержденного плана-графика - июль 2015 г.  Ориентировочный срок заключения контрактов - июль 2015 г.                                                                   Внесены изменения в АИП от 27.02.2015 по уменьшению доли местного бюджета и финансированию окончания строительства объекта за счет окружных средств в соответствии с государственной программой "Развитие здравоохранения  на 2014-2020 годы". Уменьшение средств местного бюджета и приведение уточненного бюджета к утвержденному вынесено на рассмотрение ДГ, заседание  которой состоится в апреле.</t>
  </si>
  <si>
    <t xml:space="preserve">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определены следующие  получатели субсидий на повышение эффективности использования и развития ресурсного потенциала рыбохозяйственного комплекса: 1) ИП Патрушев Н.А., 2) ООО "Сургутский рыбхоз".
Заключены следующие доп. соглашения:
1) ДС  № 2 от 13.02.2015 к соглашению №03-АПК от 16.07.2014 с ИП Патрушев Н.А. 
2) ДС №2 от 13.02.2015 к соглашению №02-АПК от 23.06.2014 с ООО "Сургутский рыбхоз".
В соответствии с заявкой на перечисление субвенций из бюджета автономного округа в марте  2015  перечислена субсидия на реализованную пищевую рыбную продукцию ИП Патрушев Н.А. за февраль 2015 года.
</t>
  </si>
  <si>
    <t>40 тыс. руб. - договор на приобретение бандан с символикой фестиваля заключен, товар поставлен, оплата осуществлена.</t>
  </si>
  <si>
    <r>
      <t xml:space="preserve">Заключено контрактов на общую сумму: 43 770,65 т.руб.                                                                                                                                            1. Контракты на оказание услуг по предоставлению доступа СПД, интернет, абон. обслуживания ИС, для передачи отчетности СБИС++ . На сумму: 20 935,14. Произведена оплата:  3 358,41 тыс. руб., (по условиям МК оплата ежемесячно)                                                                                                      2. Контракты на оказание услуг по ТО СВТ КМТи Перо. На сумму: 3 766,61 тыс.руб.,  произведена оплата: 591,48 тыс. руб., (по условиям МК оплата ежемесячно)                                                                                                                                                                                             3. Заключены контракты на сопровождение финансовых систем на сумму: 19 068,9 тыс.руб.  Произведена оплата: 3 465,80 тыс. руб., (по условиям МК оплата ежемесячно).                                                     Планируется заключить: долгосрочный контакт "На передачу неисключительных прав на использование и воспроизведение лицензионного программного обеспечения",  планируется заключить МК на утилизацию ТС, поставку ТС, поставку оригинальных расходных материалов для копировально-множительной техники и периферийного оборудования" на сумму: </t>
    </r>
    <r>
      <rPr>
        <sz val="14"/>
        <rFont val="Times New Roman"/>
        <family val="1"/>
        <charset val="204"/>
      </rPr>
      <t xml:space="preserve">
15 850,04 тыс. руб.</t>
    </r>
  </si>
  <si>
    <t>Планируется заключить МК  на:                                                     1. Обновление программного продукта «ИНЭК - Анализ финансового состояния предприятия»," сумма: 126 т.руб.                                       2. Поставка и внедрение системы планирования и контроля закупок "АЦК-МС КС" для Администрации города Сургута ", на сумму 1800 тыс. руб.                                                                        3. "Реализация программных мероприятий по предпроектному обследованию бизнес-процессов департамента городского хозяйства и департамента образования Администрации города", сумма: 
1 016 тыс. руб.                                                                                     4. "Интеграция Системы электронного документооборота Администрации города (веб-версия) с Информационной системой организации градостроительной деятельности", на сумму  
280 тыс. руб.                                                                                                                            5. "Интеграция Системы электронного документооборота Администрации города (веб-версия) с КАС "ЗИО г. Сургута", на сумму 110 тыс. .руб.                                                                           
 6. Выполнение работ по разработке, поставке, внедрению, дальнейшей модернизации и гарантийному обслуживанию комплексной автоматизированной системы формирования и мониторинга целевых программ, показателей социально-экономического развития города "Аналитический центр города Сургута", на сумму 900 тыс. руб.                                                                                    7. Разработка и внедрение КАС «ЗИО г. Сургута» на. сумму  
2 000 тыс. руб.</t>
  </si>
  <si>
    <t xml:space="preserve">1. Заключен МК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2015 году" на сумму 2 024,7 тыс. руб. , Оплата произведена в полном объеме
2. Заключен МК на "Лицензионное обслуживание системы криптографической защиты информации (СКЗИ) в муниципальных учреждениях для сдачи отчётности в пенсионный фонд в электронном виде с использованием сертификатов ЭП"  на сумму 547,2 тыс. руб. Оплата произведена в полном объеме.
3.  Планируется приобретение средств защиты информации (ПО), и приобретение электронных подписей. </t>
  </si>
  <si>
    <t xml:space="preserve">Дата проведения аукциона в электронной форме на выполнение работ по обустройству "Сквера в 31 мкр" неизвестна, так как 04.12.2014 в арбитражный суд ХМАО поступила  апелляционная жалоба от ООО "РПИ". Данная фирма являлась исполнителем работ по обустройству "Сквера в 31 мкр" в 2013 году. Работы по контракту не были выполнены в полном объеме, в связи с чем не были оплачены МБУ "УЛПХ иЭБ". 
Заседание суда по рассмотрению данного вопроса проходило 11.03.2015, по итогам которого назначено повторное заседание суда на 07.04.2015 
</t>
  </si>
  <si>
    <t>Заключены контракты:                                                                                1) На оказание услуг по сопровождению системы учета отдельных категорий населения в 2015 году (ИС КДН), №0187300006514002211/ 17-10-3273/5 от 27.02.15; 440 тыс. руб.,                                                                                                     2) На оказание услуг по сопровождению системы учета отдельных категорий населения в 2015 году (ИС ОПЕКА)  № 0187300006514002210/17-10-3274/5 от 27.02.15, 726 тыс.руб.,                                                                                                                                         3) На оказание услуг по сопровождению системы учета отдельных категорий населения в 2015 году (ИС Административная комиссия) № 0187300006514002212/17-10-3272/5 от 27.02.15, 230 тыс.руб.,                                                         по условиям контрактов оплата производится ежемесячно, по факту оказанных услуг. Срок оказания услуг с 01.03.2015 по 31.12.2015 г.</t>
  </si>
  <si>
    <t xml:space="preserve">Информация о реализации муниципальных программ города Сургута  на 01.04.2015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</si>
</sst>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р_._-;\-* #,##0.00_р_._-;_-* &quot;-&quot;??_р_._-;_-@_-"/>
    <numFmt numFmtId="164" formatCode="#,##0.0"/>
    <numFmt numFmtId="165" formatCode="0.0"/>
    <numFmt numFmtId="166" formatCode="#,##0.0_ ;\-#,##0.0\ "/>
    <numFmt numFmtId="167" formatCode="0.0%"/>
    <numFmt numFmtId="168" formatCode="#,##0.0000"/>
    <numFmt numFmtId="169" formatCode="#,##0.00_ ;\-#,##0.00\ "/>
    <numFmt numFmtId="170" formatCode="&quot;$&quot;#,##0_);\(&quot;$&quot;#,##0\)"/>
    <numFmt numFmtId="171" formatCode="&quot;р.&quot;#,##0_);\(&quot;р.&quot;#,##0\)"/>
    <numFmt numFmtId="172" formatCode="#,##0.000"/>
    <numFmt numFmtId="173" formatCode="000000"/>
    <numFmt numFmtId="174" formatCode="0.000%"/>
    <numFmt numFmtId="175" formatCode="#,##0.00_р_."/>
    <numFmt numFmtId="176" formatCode="#,##0.00,"/>
  </numFmts>
  <fonts count="93"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b/>
      <sz val="28"/>
      <name val="Times New Roman"/>
      <family val="1"/>
      <charset val="204"/>
    </font>
    <font>
      <sz val="26"/>
      <color indexed="8"/>
      <name val="Calibri"/>
      <family val="2"/>
    </font>
    <font>
      <sz val="26"/>
      <name val="Times New Roman"/>
      <family val="1"/>
      <charset val="204"/>
    </font>
    <font>
      <sz val="26"/>
      <color indexed="8"/>
      <name val="Times New Roman"/>
      <family val="1"/>
      <charset val="204"/>
    </font>
    <font>
      <i/>
      <sz val="26"/>
      <name val="Times New Roman"/>
      <family val="1"/>
      <charset val="204"/>
    </font>
    <font>
      <sz val="12"/>
      <color indexed="8"/>
      <name val="Times New Roman"/>
      <family val="2"/>
      <charset val="204"/>
    </font>
    <font>
      <sz val="14"/>
      <color indexed="8"/>
      <name val="Times New Roman"/>
      <family val="1"/>
      <charset val="204"/>
    </font>
    <font>
      <sz val="8"/>
      <name val="Times New Roman"/>
      <family val="2"/>
      <charset val="204"/>
    </font>
    <font>
      <sz val="14"/>
      <name val="Times New Roman"/>
      <family val="1"/>
      <charset val="204"/>
    </font>
    <font>
      <i/>
      <sz val="26"/>
      <color indexed="8"/>
      <name val="Times New Roman"/>
      <family val="1"/>
      <charset val="204"/>
    </font>
    <font>
      <sz val="26"/>
      <color indexed="10"/>
      <name val="Times New Roman"/>
      <family val="1"/>
      <charset val="204"/>
    </font>
    <font>
      <i/>
      <sz val="14"/>
      <name val="Times New Roman"/>
      <family val="1"/>
      <charset val="204"/>
    </font>
    <font>
      <b/>
      <sz val="14"/>
      <name val="Times New Roman"/>
      <family val="1"/>
      <charset val="204"/>
    </font>
    <font>
      <b/>
      <i/>
      <sz val="14"/>
      <name val="Times New Roman"/>
      <family val="1"/>
      <charset val="204"/>
    </font>
    <font>
      <b/>
      <sz val="16"/>
      <name val="Times New Roman"/>
      <family val="1"/>
      <charset val="204"/>
    </font>
    <font>
      <u/>
      <sz val="14"/>
      <name val="Times New Roman"/>
      <family val="1"/>
      <charset val="204"/>
    </font>
    <font>
      <sz val="9"/>
      <color indexed="81"/>
      <name val="Tahoma"/>
      <family val="2"/>
      <charset val="204"/>
    </font>
    <font>
      <b/>
      <sz val="9"/>
      <color indexed="81"/>
      <name val="Tahoma"/>
      <family val="2"/>
      <charset val="204"/>
    </font>
    <font>
      <b/>
      <sz val="14"/>
      <color theme="0"/>
      <name val="Times New Roman"/>
      <family val="1"/>
      <charset val="204"/>
    </font>
    <font>
      <sz val="14"/>
      <color theme="0"/>
      <name val="Times New Roman"/>
      <family val="1"/>
      <charset val="204"/>
    </font>
    <font>
      <sz val="12"/>
      <color theme="1"/>
      <name val="Times New Roman"/>
      <family val="2"/>
      <charset val="204"/>
    </font>
    <font>
      <sz val="10"/>
      <name val="Arial Cyr"/>
      <charset val="204"/>
    </font>
    <font>
      <b/>
      <sz val="14"/>
      <color rgb="FF000000"/>
      <name val="Times New Roman"/>
      <family val="1"/>
      <charset val="204"/>
    </font>
    <font>
      <b/>
      <sz val="14"/>
      <color theme="1"/>
      <name val="Times New Roman"/>
      <family val="1"/>
      <charset val="204"/>
    </font>
    <font>
      <sz val="14"/>
      <color theme="1"/>
      <name val="Times New Roman"/>
      <family val="1"/>
      <charset val="204"/>
    </font>
    <font>
      <sz val="14"/>
      <color theme="8" tint="0.79998168889431442"/>
      <name val="Times New Roman"/>
      <family val="1"/>
      <charset val="204"/>
    </font>
    <font>
      <b/>
      <sz val="14"/>
      <color theme="8" tint="0.79998168889431442"/>
      <name val="Times New Roman"/>
      <family val="1"/>
      <charset val="204"/>
    </font>
    <font>
      <i/>
      <sz val="14"/>
      <color theme="0"/>
      <name val="Times New Roman"/>
      <family val="1"/>
      <charset val="204"/>
    </font>
    <font>
      <sz val="14"/>
      <color indexed="9"/>
      <name val="Times New Roman"/>
      <family val="1"/>
      <charset val="204"/>
    </font>
    <font>
      <i/>
      <sz val="14"/>
      <color indexed="8"/>
      <name val="Times New Roman"/>
      <family val="1"/>
      <charset val="204"/>
    </font>
    <font>
      <b/>
      <sz val="14"/>
      <color indexed="8"/>
      <name val="Times New Roman"/>
      <family val="1"/>
      <charset val="204"/>
    </font>
    <font>
      <b/>
      <i/>
      <sz val="14"/>
      <color theme="1"/>
      <name val="Times New Roman"/>
      <family val="1"/>
      <charset val="204"/>
    </font>
    <font>
      <i/>
      <sz val="14"/>
      <color theme="1"/>
      <name val="Times New Roman"/>
      <family val="1"/>
      <charset val="204"/>
    </font>
    <font>
      <b/>
      <i/>
      <sz val="14"/>
      <color theme="0"/>
      <name val="Times New Roman"/>
      <family val="1"/>
      <charset val="204"/>
    </font>
    <font>
      <sz val="10"/>
      <name val="Arial"/>
      <family val="2"/>
      <charset val="204"/>
    </font>
    <font>
      <sz val="10"/>
      <name val="Helv"/>
      <family val="2"/>
      <charset val="204"/>
    </font>
    <font>
      <sz val="11"/>
      <color indexed="8"/>
      <name val="Calibri"/>
      <family val="2"/>
      <charset val="204"/>
    </font>
    <font>
      <i/>
      <sz val="14"/>
      <color rgb="FFFF0000"/>
      <name val="Times New Roman"/>
      <family val="1"/>
      <charset val="204"/>
    </font>
    <font>
      <b/>
      <i/>
      <sz val="14"/>
      <color indexed="8"/>
      <name val="Times New Roman"/>
      <family val="1"/>
      <charset val="204"/>
    </font>
    <font>
      <sz val="18"/>
      <name val="Times New Roman"/>
      <family val="1"/>
      <charset val="204"/>
    </font>
    <font>
      <sz val="14"/>
      <color rgb="FFFF0000"/>
      <name val="Times New Roman"/>
      <family val="1"/>
      <charset val="204"/>
    </font>
    <font>
      <b/>
      <sz val="14"/>
      <color rgb="FFFF0000"/>
      <name val="Times New Roman"/>
      <family val="1"/>
      <charset val="204"/>
    </font>
    <font>
      <sz val="14"/>
      <color rgb="FFFFFF00"/>
      <name val="Times New Roman"/>
      <family val="1"/>
      <charset val="204"/>
    </font>
    <font>
      <b/>
      <i/>
      <sz val="14"/>
      <color rgb="FFFF0000"/>
      <name val="Times New Roman"/>
      <family val="1"/>
      <charset val="204"/>
    </font>
    <font>
      <b/>
      <sz val="18"/>
      <name val="Times New Roman"/>
      <family val="1"/>
      <charset val="204"/>
    </font>
    <font>
      <sz val="14"/>
      <name val="Calibri"/>
      <family val="2"/>
    </font>
    <font>
      <sz val="18"/>
      <name val="Calibri"/>
      <family val="2"/>
    </font>
    <font>
      <sz val="20"/>
      <name val="Times New Roman"/>
      <family val="1"/>
      <charset val="204"/>
    </font>
    <font>
      <sz val="20"/>
      <name val="Calibri"/>
      <family val="2"/>
    </font>
    <font>
      <sz val="22"/>
      <name val="Times New Roman"/>
      <family val="1"/>
      <charset val="204"/>
    </font>
    <font>
      <b/>
      <sz val="24"/>
      <name val="Times New Roman"/>
      <family val="1"/>
      <charset val="204"/>
    </font>
    <font>
      <b/>
      <sz val="22"/>
      <name val="Times New Roman"/>
      <family val="1"/>
      <charset val="204"/>
    </font>
    <font>
      <b/>
      <sz val="18"/>
      <name val="Calibri"/>
      <family val="2"/>
    </font>
    <font>
      <b/>
      <sz val="26"/>
      <name val="Times New Roman"/>
      <family val="1"/>
      <charset val="204"/>
    </font>
    <font>
      <sz val="18"/>
      <name val="Times New Roman"/>
      <family val="2"/>
      <charset val="204"/>
    </font>
    <font>
      <b/>
      <sz val="20"/>
      <name val="Times New Roman"/>
      <family val="1"/>
      <charset val="204"/>
    </font>
    <font>
      <b/>
      <u/>
      <sz val="26"/>
      <name val="Times New Roman"/>
      <family val="1"/>
      <charset val="204"/>
    </font>
    <font>
      <sz val="28"/>
      <name val="Times New Roman"/>
      <family val="1"/>
      <charset val="204"/>
    </font>
    <font>
      <sz val="24"/>
      <name val="Times New Roman"/>
      <family val="1"/>
      <charset val="204"/>
    </font>
    <font>
      <sz val="25"/>
      <name val="Times New Roman"/>
      <family val="1"/>
      <charset val="204"/>
    </font>
    <font>
      <u/>
      <sz val="26"/>
      <name val="Times New Roman"/>
      <family val="1"/>
      <charset val="204"/>
    </font>
    <font>
      <u/>
      <sz val="22"/>
      <name val="Times New Roman"/>
      <family val="1"/>
      <charset val="204"/>
    </font>
    <font>
      <b/>
      <i/>
      <sz val="24"/>
      <name val="Times New Roman"/>
      <family val="1"/>
      <charset val="204"/>
    </font>
    <font>
      <b/>
      <sz val="14"/>
      <name val="Calibri"/>
      <family val="2"/>
    </font>
    <font>
      <sz val="20"/>
      <name val="Times"/>
      <family val="1"/>
    </font>
    <font>
      <b/>
      <sz val="26"/>
      <color theme="0"/>
      <name val="Times New Roman"/>
      <family val="1"/>
      <charset val="204"/>
    </font>
    <font>
      <sz val="26"/>
      <color theme="0"/>
      <name val="Times New Roman"/>
      <family val="1"/>
      <charset val="204"/>
    </font>
    <font>
      <sz val="18"/>
      <color theme="0"/>
      <name val="Times New Roman"/>
      <family val="1"/>
      <charset val="204"/>
    </font>
    <font>
      <sz val="22"/>
      <color theme="0"/>
      <name val="Times New Roman"/>
      <family val="1"/>
      <charset val="204"/>
    </font>
    <font>
      <u/>
      <sz val="24"/>
      <name val="Times New Roman"/>
      <family val="1"/>
      <charset val="204"/>
    </font>
    <font>
      <u/>
      <sz val="18"/>
      <name val="Times New Roman"/>
      <family val="1"/>
      <charset val="204"/>
    </font>
    <font>
      <i/>
      <sz val="18"/>
      <name val="Times New Roman"/>
      <family val="1"/>
      <charset val="204"/>
    </font>
    <font>
      <sz val="18"/>
      <color theme="1"/>
      <name val="Times New Roman"/>
      <family val="1"/>
      <charset val="204"/>
    </font>
    <font>
      <sz val="22"/>
      <name val="Calibri"/>
      <family val="2"/>
    </font>
    <font>
      <sz val="13.5"/>
      <name val="Times New Roman"/>
      <family val="1"/>
      <charset val="204"/>
    </font>
    <font>
      <b/>
      <sz val="16"/>
      <color theme="0"/>
      <name val="Times New Roman"/>
      <family val="1"/>
      <charset val="204"/>
    </font>
    <font>
      <b/>
      <sz val="18"/>
      <name val="Times New Roman"/>
      <family val="2"/>
      <charset val="204"/>
    </font>
    <font>
      <sz val="14"/>
      <name val="Times New Roman"/>
      <family val="2"/>
      <charset val="204"/>
    </font>
    <font>
      <sz val="16"/>
      <name val="Times New Roman"/>
      <family val="1"/>
      <charset val="204"/>
    </font>
    <font>
      <i/>
      <sz val="12"/>
      <name val="Times New Roman"/>
      <family val="1"/>
      <charset val="204"/>
    </font>
    <font>
      <sz val="12"/>
      <name val="Times New Roman"/>
      <family val="1"/>
      <charset val="204"/>
    </font>
    <font>
      <b/>
      <sz val="12"/>
      <name val="Times New Roman"/>
      <family val="1"/>
      <charset val="204"/>
    </font>
    <font>
      <sz val="14"/>
      <color theme="1"/>
      <name val="Times New Roman"/>
      <family val="2"/>
      <charset val="204"/>
    </font>
    <font>
      <sz val="14"/>
      <color theme="2" tint="-0.249977111117893"/>
      <name val="Times New Roman"/>
      <family val="1"/>
      <charset val="204"/>
    </font>
    <font>
      <sz val="14"/>
      <color indexed="12"/>
      <name val="Times New Roman"/>
      <family val="1"/>
      <charset val="204"/>
    </font>
    <font>
      <b/>
      <sz val="16"/>
      <color indexed="81"/>
      <name val="Tahoma"/>
      <family val="2"/>
      <charset val="204"/>
    </font>
    <font>
      <b/>
      <i/>
      <sz val="14"/>
      <color theme="8" tint="0.79998168889431442"/>
      <name val="Times New Roman"/>
      <family val="1"/>
      <charset val="204"/>
    </font>
    <font>
      <sz val="13"/>
      <name val="Times New Roman"/>
      <family val="1"/>
      <charset val="204"/>
    </font>
    <font>
      <i/>
      <sz val="22"/>
      <name val="Times New Roman"/>
      <family val="1"/>
      <charset val="204"/>
    </font>
    <font>
      <sz val="16"/>
      <name val="Times New Roman"/>
      <family val="2"/>
      <charset val="204"/>
    </font>
  </fonts>
  <fills count="2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rgb="FF00B0F0"/>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s>
  <cellStyleXfs count="43">
    <xf numFmtId="0" fontId="0" fillId="0" borderId="0"/>
    <xf numFmtId="0" fontId="2" fillId="0" borderId="0"/>
    <xf numFmtId="43" fontId="8" fillId="0" borderId="0" applyFont="0" applyFill="0" applyBorder="0" applyAlignment="0" applyProtection="0"/>
    <xf numFmtId="9" fontId="23" fillId="0" borderId="0" applyFont="0" applyFill="0" applyBorder="0" applyAlignment="0" applyProtection="0"/>
    <xf numFmtId="0" fontId="24" fillId="0" borderId="0"/>
    <xf numFmtId="0" fontId="2" fillId="0" borderId="0"/>
    <xf numFmtId="43" fontId="2" fillId="0" borderId="0" applyFont="0" applyFill="0" applyBorder="0" applyAlignment="0" applyProtection="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24" fillId="0" borderId="0"/>
    <xf numFmtId="0" fontId="1" fillId="0" borderId="0"/>
    <xf numFmtId="0" fontId="24" fillId="0" borderId="0"/>
    <xf numFmtId="0" fontId="1" fillId="0" borderId="0"/>
    <xf numFmtId="0" fontId="37" fillId="0" borderId="0"/>
    <xf numFmtId="0" fontId="2" fillId="0" borderId="0"/>
    <xf numFmtId="0" fontId="37" fillId="0" borderId="0"/>
    <xf numFmtId="0" fontId="37" fillId="0" borderId="0"/>
    <xf numFmtId="0" fontId="37" fillId="0" borderId="0"/>
    <xf numFmtId="0" fontId="24" fillId="0" borderId="0"/>
    <xf numFmtId="0" fontId="1" fillId="0" borderId="0"/>
    <xf numFmtId="0" fontId="37" fillId="0" borderId="0"/>
    <xf numFmtId="9" fontId="24" fillId="0" borderId="0" applyFont="0" applyFill="0" applyBorder="0" applyAlignment="0" applyProtection="0"/>
    <xf numFmtId="0" fontId="38" fillId="0" borderId="0"/>
    <xf numFmtId="0" fontId="37"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37" fillId="0" borderId="0" applyFont="0" applyFill="0" applyBorder="0" applyAlignment="0" applyProtection="0"/>
    <xf numFmtId="171"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64"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cellStyleXfs>
  <cellXfs count="1324">
    <xf numFmtId="0" fontId="0" fillId="0" borderId="0" xfId="0"/>
    <xf numFmtId="0" fontId="4" fillId="0" borderId="0" xfId="0" applyFont="1" applyFill="1" applyBorder="1"/>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65" fontId="5" fillId="4" borderId="1" xfId="0" applyNumberFormat="1" applyFont="1" applyFill="1" applyBorder="1" applyAlignment="1" applyProtection="1">
      <alignment horizontal="center" vertical="center" wrapText="1"/>
      <protection locked="0"/>
    </xf>
    <xf numFmtId="165" fontId="5" fillId="4" borderId="2" xfId="0" applyNumberFormat="1" applyFont="1" applyFill="1" applyBorder="1" applyAlignment="1" applyProtection="1">
      <alignment horizontal="center" vertical="center" wrapText="1"/>
      <protection locked="0"/>
    </xf>
    <xf numFmtId="165" fontId="5" fillId="0" borderId="0" xfId="0" applyNumberFormat="1" applyFont="1" applyFill="1" applyBorder="1" applyAlignment="1" applyProtection="1">
      <alignment horizontal="center" vertical="center" wrapText="1"/>
      <protection locked="0"/>
    </xf>
    <xf numFmtId="166" fontId="6" fillId="0" borderId="0" xfId="2" applyNumberFormat="1" applyFont="1" applyFill="1" applyBorder="1" applyAlignment="1">
      <alignment horizontal="center" wrapText="1"/>
    </xf>
    <xf numFmtId="166" fontId="6" fillId="0" borderId="0" xfId="2" applyNumberFormat="1" applyFont="1" applyFill="1" applyBorder="1" applyAlignment="1">
      <alignment wrapText="1"/>
    </xf>
    <xf numFmtId="0" fontId="5" fillId="0" borderId="0" xfId="0" applyFont="1" applyFill="1" applyBorder="1"/>
    <xf numFmtId="166" fontId="6" fillId="0" borderId="1" xfId="2" applyNumberFormat="1" applyFont="1" applyFill="1" applyBorder="1"/>
    <xf numFmtId="166" fontId="6" fillId="0" borderId="0" xfId="2" applyNumberFormat="1" applyFont="1" applyFill="1" applyBorder="1"/>
    <xf numFmtId="4" fontId="5" fillId="0" borderId="1" xfId="0" applyNumberFormat="1" applyFont="1" applyBorder="1" applyAlignment="1">
      <alignment horizontal="right"/>
    </xf>
    <xf numFmtId="0" fontId="5" fillId="0" borderId="1" xfId="0" applyFont="1" applyBorder="1"/>
    <xf numFmtId="0" fontId="5" fillId="0" borderId="2" xfId="0" applyFont="1" applyBorder="1"/>
    <xf numFmtId="4" fontId="6" fillId="0" borderId="1" xfId="0" applyNumberFormat="1" applyFont="1" applyBorder="1" applyAlignment="1">
      <alignment horizontal="right"/>
    </xf>
    <xf numFmtId="0" fontId="6" fillId="0" borderId="1" xfId="0" applyFont="1" applyBorder="1"/>
    <xf numFmtId="0" fontId="6" fillId="0" borderId="2" xfId="0" applyFont="1" applyBorder="1"/>
    <xf numFmtId="0" fontId="5" fillId="0" borderId="0" xfId="0" applyFont="1" applyAlignment="1">
      <alignment horizontal="left" vertical="center"/>
    </xf>
    <xf numFmtId="0" fontId="4" fillId="5" borderId="1" xfId="0" applyFont="1" applyFill="1" applyBorder="1"/>
    <xf numFmtId="0" fontId="4" fillId="0" borderId="0" xfId="0" applyFont="1"/>
    <xf numFmtId="0" fontId="4" fillId="0" borderId="1" xfId="0" applyFont="1" applyBorder="1"/>
    <xf numFmtId="16" fontId="5" fillId="4" borderId="1" xfId="0" applyNumberFormat="1" applyFont="1" applyFill="1" applyBorder="1" applyAlignment="1">
      <alignment horizontal="left" vertical="center" wrapText="1"/>
    </xf>
    <xf numFmtId="0" fontId="5" fillId="4" borderId="1" xfId="0" applyFont="1" applyFill="1" applyBorder="1" applyAlignment="1">
      <alignment horizontal="left" vertical="center" wrapText="1"/>
    </xf>
    <xf numFmtId="4" fontId="5" fillId="4"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66" fontId="6" fillId="0" borderId="1" xfId="2" applyNumberFormat="1" applyFont="1" applyFill="1" applyBorder="1" applyAlignment="1">
      <alignment horizontal="center" vertical="center"/>
    </xf>
    <xf numFmtId="166" fontId="6" fillId="0" borderId="2" xfId="2" applyNumberFormat="1" applyFont="1" applyFill="1" applyBorder="1" applyAlignment="1">
      <alignment horizontal="center" vertical="center"/>
    </xf>
    <xf numFmtId="0" fontId="6" fillId="4" borderId="1" xfId="0" applyFont="1" applyFill="1" applyBorder="1" applyAlignment="1">
      <alignment horizontal="left" vertical="center" wrapText="1"/>
    </xf>
    <xf numFmtId="0" fontId="5" fillId="2" borderId="0" xfId="0" applyFont="1" applyFill="1" applyAlignment="1">
      <alignment horizontal="left" vertical="center"/>
    </xf>
    <xf numFmtId="0" fontId="4" fillId="2" borderId="0" xfId="0" applyFont="1" applyFill="1" applyBorder="1"/>
    <xf numFmtId="2" fontId="5" fillId="4" borderId="1" xfId="0" applyNumberFormat="1" applyFont="1" applyFill="1" applyBorder="1" applyAlignment="1" applyProtection="1">
      <alignment horizontal="center" vertical="center" wrapText="1"/>
      <protection locked="0"/>
    </xf>
    <xf numFmtId="2" fontId="5" fillId="2" borderId="1" xfId="0" applyNumberFormat="1" applyFont="1" applyFill="1" applyBorder="1" applyAlignment="1">
      <alignment horizontal="center" vertical="center" wrapText="1"/>
    </xf>
    <xf numFmtId="2" fontId="4" fillId="0" borderId="0" xfId="0" applyNumberFormat="1" applyFont="1" applyFill="1" applyBorder="1"/>
    <xf numFmtId="2" fontId="4" fillId="2" borderId="0" xfId="0" applyNumberFormat="1" applyFont="1" applyFill="1" applyBorder="1"/>
    <xf numFmtId="2" fontId="4" fillId="0" borderId="0" xfId="0" applyNumberFormat="1" applyFont="1"/>
    <xf numFmtId="1" fontId="5" fillId="4" borderId="1" xfId="0" applyNumberFormat="1" applyFont="1" applyFill="1" applyBorder="1" applyAlignment="1" applyProtection="1">
      <alignment horizontal="center" vertical="center" wrapText="1"/>
      <protection locked="0"/>
    </xf>
    <xf numFmtId="1" fontId="6" fillId="2" borderId="1" xfId="2" applyNumberFormat="1" applyFont="1" applyFill="1" applyBorder="1" applyAlignment="1">
      <alignment horizontal="center" vertical="center"/>
    </xf>
    <xf numFmtId="1" fontId="4" fillId="0" borderId="0" xfId="0" applyNumberFormat="1" applyFont="1" applyFill="1" applyBorder="1"/>
    <xf numFmtId="1" fontId="4" fillId="0" borderId="0" xfId="0" applyNumberFormat="1" applyFont="1"/>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 xfId="0" applyFont="1" applyFill="1" applyBorder="1"/>
    <xf numFmtId="0" fontId="6" fillId="0" borderId="2" xfId="0" applyFont="1" applyFill="1" applyBorder="1"/>
    <xf numFmtId="0" fontId="5" fillId="6" borderId="1" xfId="0" applyFont="1" applyFill="1" applyBorder="1"/>
    <xf numFmtId="166" fontId="6" fillId="6" borderId="1" xfId="2" applyNumberFormat="1" applyFont="1" applyFill="1" applyBorder="1"/>
    <xf numFmtId="0" fontId="6" fillId="6" borderId="1" xfId="0" applyFont="1" applyFill="1" applyBorder="1"/>
    <xf numFmtId="0" fontId="6" fillId="6" borderId="2" xfId="0" applyFont="1" applyFill="1" applyBorder="1"/>
    <xf numFmtId="166" fontId="6" fillId="0" borderId="1" xfId="0" applyNumberFormat="1" applyFont="1" applyFill="1" applyBorder="1"/>
    <xf numFmtId="0" fontId="4" fillId="5" borderId="0" xfId="0" applyFont="1" applyFill="1" applyBorder="1"/>
    <xf numFmtId="4" fontId="5" fillId="7" borderId="1" xfId="0" applyNumberFormat="1" applyFont="1" applyFill="1" applyBorder="1" applyAlignment="1">
      <alignment horizontal="center" vertical="center" wrapText="1"/>
    </xf>
    <xf numFmtId="2" fontId="5" fillId="7" borderId="1" xfId="0" applyNumberFormat="1" applyFont="1" applyFill="1" applyBorder="1" applyAlignment="1">
      <alignment horizontal="center" vertical="center" wrapText="1"/>
    </xf>
    <xf numFmtId="4" fontId="5" fillId="8" borderId="1" xfId="0" applyNumberFormat="1" applyFont="1" applyFill="1" applyBorder="1" applyAlignment="1">
      <alignment horizontal="center" vertical="center" wrapText="1"/>
    </xf>
    <xf numFmtId="1" fontId="6" fillId="8" borderId="1" xfId="2" applyNumberFormat="1" applyFont="1" applyFill="1" applyBorder="1" applyAlignment="1">
      <alignment horizontal="center" vertical="center"/>
    </xf>
    <xf numFmtId="4" fontId="6" fillId="8" borderId="1" xfId="0" applyNumberFormat="1" applyFont="1" applyFill="1" applyBorder="1" applyAlignment="1">
      <alignment horizontal="center" vertical="center" wrapText="1"/>
    </xf>
    <xf numFmtId="4" fontId="5" fillId="8" borderId="1" xfId="0" applyNumberFormat="1" applyFont="1" applyFill="1" applyBorder="1" applyAlignment="1">
      <alignment horizontal="center" vertical="center"/>
    </xf>
    <xf numFmtId="166" fontId="6" fillId="8" borderId="1" xfId="2" applyNumberFormat="1" applyFont="1" applyFill="1" applyBorder="1" applyAlignment="1">
      <alignment horizontal="center" vertical="center"/>
    </xf>
    <xf numFmtId="2" fontId="5" fillId="8" borderId="1" xfId="0" applyNumberFormat="1" applyFont="1" applyFill="1" applyBorder="1" applyAlignment="1">
      <alignment horizontal="center" vertical="center"/>
    </xf>
    <xf numFmtId="16" fontId="5" fillId="8" borderId="1" xfId="0" applyNumberFormat="1" applyFont="1" applyFill="1" applyBorder="1" applyAlignment="1">
      <alignment horizontal="left" vertical="top" wrapText="1"/>
    </xf>
    <xf numFmtId="0" fontId="6" fillId="8" borderId="1" xfId="0" applyFont="1" applyFill="1" applyBorder="1" applyAlignment="1">
      <alignment vertical="top" wrapText="1"/>
    </xf>
    <xf numFmtId="0" fontId="5" fillId="8" borderId="1" xfId="0" applyFont="1" applyFill="1" applyBorder="1" applyAlignment="1">
      <alignment horizontal="left" vertical="top" wrapText="1"/>
    </xf>
    <xf numFmtId="0" fontId="5" fillId="8" borderId="1" xfId="0" applyFont="1" applyFill="1" applyBorder="1" applyAlignment="1">
      <alignment vertical="top" wrapText="1"/>
    </xf>
    <xf numFmtId="4" fontId="5" fillId="8" borderId="1" xfId="0" applyNumberFormat="1" applyFont="1" applyFill="1" applyBorder="1" applyAlignment="1">
      <alignment horizontal="right" vertical="center"/>
    </xf>
    <xf numFmtId="166" fontId="6" fillId="8" borderId="1" xfId="2" applyNumberFormat="1" applyFont="1" applyFill="1" applyBorder="1" applyAlignment="1">
      <alignment vertical="center"/>
    </xf>
    <xf numFmtId="4" fontId="7" fillId="8" borderId="1" xfId="0" applyNumberFormat="1" applyFont="1" applyFill="1" applyBorder="1" applyAlignment="1">
      <alignment horizontal="right" vertical="center"/>
    </xf>
    <xf numFmtId="4" fontId="5" fillId="8" borderId="1" xfId="0" applyNumberFormat="1" applyFont="1" applyFill="1" applyBorder="1" applyAlignment="1">
      <alignment horizontal="right" vertical="center" wrapText="1"/>
    </xf>
    <xf numFmtId="16" fontId="5" fillId="8" borderId="1" xfId="0" applyNumberFormat="1" applyFont="1" applyFill="1" applyBorder="1" applyAlignment="1">
      <alignment horizontal="left" vertical="center" wrapText="1"/>
    </xf>
    <xf numFmtId="0" fontId="6" fillId="8" borderId="1" xfId="0" applyFont="1" applyFill="1" applyBorder="1" applyAlignment="1">
      <alignment vertical="center" wrapText="1"/>
    </xf>
    <xf numFmtId="0" fontId="5" fillId="8" borderId="1" xfId="0" applyFont="1" applyFill="1" applyBorder="1" applyAlignment="1">
      <alignment horizontal="left" vertical="center" wrapText="1"/>
    </xf>
    <xf numFmtId="0" fontId="5" fillId="8" borderId="1" xfId="0" applyFont="1" applyFill="1" applyBorder="1" applyAlignment="1">
      <alignment horizontal="center" vertical="center"/>
    </xf>
    <xf numFmtId="0" fontId="5" fillId="8" borderId="1" xfId="0" applyFont="1" applyFill="1" applyBorder="1" applyAlignment="1">
      <alignment vertical="center" wrapText="1"/>
    </xf>
    <xf numFmtId="4" fontId="5" fillId="8" borderId="1" xfId="0" applyNumberFormat="1" applyFont="1" applyFill="1" applyBorder="1" applyAlignment="1">
      <alignment horizontal="right"/>
    </xf>
    <xf numFmtId="166" fontId="6" fillId="8" borderId="1" xfId="2" applyNumberFormat="1" applyFont="1" applyFill="1" applyBorder="1"/>
    <xf numFmtId="4" fontId="5" fillId="8" borderId="1" xfId="0" applyNumberFormat="1" applyFont="1" applyFill="1" applyBorder="1" applyAlignment="1">
      <alignment horizontal="right" vertical="top" wrapText="1"/>
    </xf>
    <xf numFmtId="3" fontId="6" fillId="8" borderId="1" xfId="2" applyNumberFormat="1" applyFont="1" applyFill="1" applyBorder="1" applyAlignment="1">
      <alignment horizontal="center" vertical="center"/>
    </xf>
    <xf numFmtId="2" fontId="6" fillId="8" borderId="1" xfId="0" applyNumberFormat="1" applyFont="1" applyFill="1" applyBorder="1" applyAlignment="1">
      <alignment horizontal="center" vertical="center"/>
    </xf>
    <xf numFmtId="4" fontId="6" fillId="8" borderId="1" xfId="0" applyNumberFormat="1" applyFont="1" applyFill="1" applyBorder="1" applyAlignment="1">
      <alignment horizontal="center" vertical="center"/>
    </xf>
    <xf numFmtId="4" fontId="6" fillId="8" borderId="1" xfId="0" applyNumberFormat="1" applyFont="1" applyFill="1" applyBorder="1" applyAlignment="1">
      <alignment horizontal="right"/>
    </xf>
    <xf numFmtId="3" fontId="6" fillId="8" borderId="1" xfId="0" applyNumberFormat="1" applyFont="1" applyFill="1" applyBorder="1" applyAlignment="1">
      <alignment horizontal="center" vertical="center"/>
    </xf>
    <xf numFmtId="166" fontId="6" fillId="8" borderId="1" xfId="0" applyNumberFormat="1" applyFont="1" applyFill="1" applyBorder="1"/>
    <xf numFmtId="1" fontId="6" fillId="8" borderId="1" xfId="0" applyNumberFormat="1" applyFont="1" applyFill="1" applyBorder="1" applyAlignment="1">
      <alignment horizontal="center" vertical="center"/>
    </xf>
    <xf numFmtId="0" fontId="11" fillId="0" borderId="0" xfId="0" applyFont="1" applyFill="1" applyAlignment="1">
      <alignment wrapText="1"/>
    </xf>
    <xf numFmtId="2" fontId="11" fillId="0" borderId="0" xfId="0" applyNumberFormat="1" applyFont="1" applyFill="1" applyBorder="1" applyAlignment="1">
      <alignment horizontal="right" vertical="center" wrapText="1"/>
    </xf>
    <xf numFmtId="0" fontId="11" fillId="0" borderId="0" xfId="0" applyFont="1" applyFill="1" applyBorder="1" applyAlignment="1">
      <alignment wrapText="1"/>
    </xf>
    <xf numFmtId="0" fontId="11" fillId="0" borderId="0" xfId="0" applyFont="1" applyFill="1" applyAlignment="1">
      <alignment horizontal="left" vertical="top" wrapText="1"/>
    </xf>
    <xf numFmtId="0" fontId="15" fillId="3" borderId="0" xfId="0" applyFont="1" applyFill="1" applyAlignment="1">
      <alignment horizontal="left" vertical="top" wrapText="1"/>
    </xf>
    <xf numFmtId="0" fontId="15" fillId="0" borderId="0" xfId="0" applyFont="1" applyFill="1" applyAlignment="1">
      <alignment horizontal="left" vertical="top" wrapText="1"/>
    </xf>
    <xf numFmtId="0" fontId="15" fillId="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Alignment="1">
      <alignment horizontal="center" vertical="center" wrapText="1"/>
    </xf>
    <xf numFmtId="2" fontId="11" fillId="0" borderId="0" xfId="0" applyNumberFormat="1" applyFont="1" applyFill="1" applyAlignment="1">
      <alignment wrapText="1"/>
    </xf>
    <xf numFmtId="0" fontId="15" fillId="9" borderId="0" xfId="0" applyFont="1" applyFill="1" applyAlignment="1">
      <alignment horizontal="left" vertical="top" wrapText="1"/>
    </xf>
    <xf numFmtId="0" fontId="15" fillId="9" borderId="0" xfId="0" applyFont="1" applyFill="1" applyAlignment="1">
      <alignment horizontal="left" vertical="center" wrapText="1"/>
    </xf>
    <xf numFmtId="0" fontId="11" fillId="9" borderId="0" xfId="0" applyFont="1" applyFill="1" applyAlignment="1">
      <alignment horizontal="left" vertical="top" wrapText="1"/>
    </xf>
    <xf numFmtId="0" fontId="14" fillId="0" borderId="0" xfId="0" applyFont="1" applyFill="1" applyAlignment="1">
      <alignment horizontal="center" vertical="top"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4" fontId="11" fillId="0" borderId="0"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1" fillId="0" borderId="0" xfId="0" applyNumberFormat="1" applyFont="1" applyFill="1" applyAlignment="1">
      <alignment wrapText="1"/>
    </xf>
    <xf numFmtId="4" fontId="22" fillId="0" borderId="1" xfId="0" applyNumberFormat="1"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4" fontId="11" fillId="9" borderId="0" xfId="0" applyNumberFormat="1" applyFont="1" applyFill="1" applyBorder="1" applyAlignment="1">
      <alignment horizontal="center" vertical="center" wrapText="1"/>
    </xf>
    <xf numFmtId="4" fontId="11" fillId="9" borderId="1" xfId="0" applyNumberFormat="1" applyFont="1" applyFill="1" applyBorder="1" applyAlignment="1">
      <alignment horizontal="center" vertical="center" wrapText="1"/>
    </xf>
    <xf numFmtId="4" fontId="15" fillId="9" borderId="1" xfId="0" applyNumberFormat="1" applyFont="1" applyFill="1" applyBorder="1" applyAlignment="1">
      <alignment horizontal="center" vertical="center" wrapText="1"/>
    </xf>
    <xf numFmtId="4" fontId="11" fillId="9" borderId="0" xfId="0" applyNumberFormat="1" applyFont="1" applyFill="1" applyAlignment="1">
      <alignment wrapText="1"/>
    </xf>
    <xf numFmtId="0" fontId="15" fillId="9" borderId="1" xfId="0" applyFont="1" applyFill="1" applyBorder="1" applyAlignment="1">
      <alignment horizontal="left" vertical="center" wrapText="1"/>
    </xf>
    <xf numFmtId="9" fontId="11" fillId="0" borderId="1" xfId="3" applyFont="1" applyFill="1" applyBorder="1" applyAlignment="1">
      <alignment horizontal="center" vertical="center" wrapText="1"/>
    </xf>
    <xf numFmtId="9" fontId="22" fillId="0" borderId="1" xfId="3"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4" fontId="15" fillId="11" borderId="1" xfId="0" applyNumberFormat="1" applyFont="1" applyFill="1" applyBorder="1" applyAlignment="1">
      <alignment horizontal="center" vertical="center" wrapText="1"/>
    </xf>
    <xf numFmtId="9" fontId="15" fillId="11" borderId="1" xfId="3" applyFont="1" applyFill="1" applyBorder="1" applyAlignment="1">
      <alignment horizontal="center" vertical="center" wrapText="1"/>
    </xf>
    <xf numFmtId="4" fontId="11" fillId="11" borderId="1" xfId="0" applyNumberFormat="1" applyFont="1" applyFill="1" applyBorder="1" applyAlignment="1">
      <alignment horizontal="center" vertical="center" wrapText="1"/>
    </xf>
    <xf numFmtId="0" fontId="15" fillId="11" borderId="1" xfId="0" applyFont="1" applyFill="1" applyBorder="1" applyAlignment="1">
      <alignment horizontal="left" vertical="center" wrapText="1"/>
    </xf>
    <xf numFmtId="0" fontId="11" fillId="11" borderId="1" xfId="0" applyFont="1" applyFill="1" applyBorder="1" applyAlignment="1">
      <alignment horizontal="left" vertical="center" wrapText="1"/>
    </xf>
    <xf numFmtId="4" fontId="22" fillId="9" borderId="1" xfId="0" applyNumberFormat="1" applyFont="1" applyFill="1" applyBorder="1" applyAlignment="1">
      <alignment horizontal="center" vertical="center" wrapText="1"/>
    </xf>
    <xf numFmtId="0" fontId="14" fillId="9" borderId="1" xfId="0" applyFont="1" applyFill="1" applyBorder="1" applyAlignment="1">
      <alignment horizontal="left" vertical="center" wrapText="1"/>
    </xf>
    <xf numFmtId="167" fontId="15"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168" fontId="11" fillId="0" borderId="1" xfId="0" applyNumberFormat="1" applyFont="1" applyFill="1" applyBorder="1" applyAlignment="1">
      <alignment horizontal="center" vertical="center" wrapText="1"/>
    </xf>
    <xf numFmtId="168" fontId="11" fillId="9" borderId="1" xfId="0" applyNumberFormat="1" applyFont="1" applyFill="1" applyBorder="1" applyAlignment="1">
      <alignment horizontal="center" vertical="center" wrapText="1"/>
    </xf>
    <xf numFmtId="0" fontId="14" fillId="9" borderId="1" xfId="0" applyFont="1" applyFill="1" applyBorder="1" applyAlignment="1">
      <alignment horizontal="left" vertical="top" wrapText="1"/>
    </xf>
    <xf numFmtId="0" fontId="11" fillId="2" borderId="0" xfId="0" applyFont="1" applyFill="1" applyAlignment="1">
      <alignment horizontal="left" vertical="top" wrapText="1"/>
    </xf>
    <xf numFmtId="0" fontId="14" fillId="0" borderId="1" xfId="0" quotePrefix="1" applyFont="1" applyFill="1" applyBorder="1" applyAlignment="1">
      <alignment horizontal="left" vertical="center" wrapText="1"/>
    </xf>
    <xf numFmtId="0" fontId="11" fillId="14" borderId="0" xfId="0" applyFont="1" applyFill="1" applyAlignment="1">
      <alignment horizontal="left" vertical="top" wrapText="1"/>
    </xf>
    <xf numFmtId="0" fontId="15" fillId="14" borderId="0" xfId="0" applyFont="1" applyFill="1" applyAlignment="1">
      <alignment horizontal="left" vertical="top" wrapText="1"/>
    </xf>
    <xf numFmtId="0" fontId="15" fillId="12" borderId="0" xfId="0" applyFont="1" applyFill="1" applyAlignment="1">
      <alignment horizontal="left" vertical="top" wrapText="1"/>
    </xf>
    <xf numFmtId="0" fontId="11" fillId="12" borderId="0" xfId="0" applyFont="1" applyFill="1" applyAlignment="1">
      <alignment horizontal="left" vertical="top" wrapText="1"/>
    </xf>
    <xf numFmtId="9" fontId="11" fillId="9" borderId="1" xfId="3" applyFont="1" applyFill="1" applyBorder="1" applyAlignment="1">
      <alignment horizontal="center" vertical="center" wrapText="1"/>
    </xf>
    <xf numFmtId="0" fontId="15" fillId="15" borderId="0" xfId="0" applyFont="1" applyFill="1" applyAlignment="1">
      <alignment horizontal="left" vertical="top" wrapText="1"/>
    </xf>
    <xf numFmtId="0" fontId="11" fillId="15" borderId="0" xfId="0" applyFont="1" applyFill="1" applyAlignment="1">
      <alignment horizontal="left" vertical="top" wrapText="1"/>
    </xf>
    <xf numFmtId="0" fontId="15" fillId="13" borderId="0" xfId="0" applyFont="1" applyFill="1" applyAlignment="1">
      <alignment horizontal="left" vertical="top" wrapText="1"/>
    </xf>
    <xf numFmtId="0" fontId="14" fillId="9" borderId="1" xfId="0" applyFont="1" applyFill="1" applyBorder="1" applyAlignment="1" applyProtection="1">
      <alignment horizontal="left" vertical="center" wrapText="1"/>
      <protection locked="0"/>
    </xf>
    <xf numFmtId="4" fontId="14" fillId="9" borderId="1" xfId="0" applyNumberFormat="1" applyFont="1" applyFill="1" applyBorder="1" applyAlignment="1">
      <alignment horizontal="center" vertical="center" wrapText="1"/>
    </xf>
    <xf numFmtId="9" fontId="14" fillId="0" borderId="1" xfId="3" applyFont="1" applyFill="1" applyBorder="1" applyAlignment="1">
      <alignment horizontal="center" vertical="center" wrapText="1"/>
    </xf>
    <xf numFmtId="0" fontId="14" fillId="0" borderId="0" xfId="0" applyFont="1" applyFill="1" applyAlignment="1">
      <alignment horizontal="left" vertical="top" wrapText="1"/>
    </xf>
    <xf numFmtId="0" fontId="16" fillId="9" borderId="1" xfId="0" applyFont="1" applyFill="1" applyBorder="1" applyAlignment="1">
      <alignment horizontal="left" vertical="center" wrapText="1"/>
    </xf>
    <xf numFmtId="9" fontId="16" fillId="0" borderId="1" xfId="3" applyFont="1" applyFill="1" applyBorder="1" applyAlignment="1">
      <alignment horizontal="center" vertical="center" wrapText="1"/>
    </xf>
    <xf numFmtId="0" fontId="16" fillId="0" borderId="0" xfId="0" applyFont="1" applyFill="1" applyAlignment="1">
      <alignment horizontal="left" vertical="top" wrapText="1"/>
    </xf>
    <xf numFmtId="9" fontId="16" fillId="9" borderId="1" xfId="3"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6" fillId="9" borderId="1" xfId="0" applyNumberFormat="1" applyFont="1" applyFill="1" applyBorder="1" applyAlignment="1">
      <alignment horizontal="center" vertical="center" wrapText="1"/>
    </xf>
    <xf numFmtId="0" fontId="16" fillId="15" borderId="0" xfId="0" applyFont="1" applyFill="1" applyAlignment="1">
      <alignment horizontal="left" vertical="top" wrapText="1"/>
    </xf>
    <xf numFmtId="0" fontId="14" fillId="15" borderId="0" xfId="0" applyFont="1" applyFill="1" applyAlignment="1">
      <alignment horizontal="left" vertical="top" wrapText="1"/>
    </xf>
    <xf numFmtId="0" fontId="9" fillId="0" borderId="1" xfId="7" applyFont="1" applyFill="1" applyBorder="1" applyAlignment="1">
      <alignment vertical="center" wrapText="1"/>
    </xf>
    <xf numFmtId="0" fontId="34" fillId="0" borderId="1" xfId="0" applyFont="1" applyFill="1" applyBorder="1" applyAlignment="1">
      <alignment horizontal="left" vertical="center" wrapText="1"/>
    </xf>
    <xf numFmtId="0" fontId="32" fillId="0" borderId="1" xfId="7" applyFont="1" applyFill="1" applyBorder="1" applyAlignment="1">
      <alignment horizontal="left" vertical="center" wrapText="1"/>
    </xf>
    <xf numFmtId="167" fontId="11" fillId="0" borderId="1" xfId="0" applyNumberFormat="1" applyFont="1" applyFill="1" applyBorder="1" applyAlignment="1">
      <alignment horizontal="center" vertical="center" wrapText="1"/>
    </xf>
    <xf numFmtId="0" fontId="15" fillId="16" borderId="0" xfId="0" applyFont="1" applyFill="1" applyAlignment="1">
      <alignment horizontal="left" vertical="top" wrapText="1"/>
    </xf>
    <xf numFmtId="0" fontId="11" fillId="16" borderId="0" xfId="0" applyFont="1" applyFill="1" applyAlignment="1">
      <alignment horizontal="left" vertical="top" wrapText="1"/>
    </xf>
    <xf numFmtId="0" fontId="14" fillId="16" borderId="0" xfId="0" applyFont="1" applyFill="1" applyAlignment="1">
      <alignment horizontal="left" vertical="top" wrapText="1"/>
    </xf>
    <xf numFmtId="0" fontId="16" fillId="16" borderId="0" xfId="0" applyFont="1" applyFill="1" applyAlignment="1">
      <alignment horizontal="left" vertical="top" wrapText="1"/>
    </xf>
    <xf numFmtId="167" fontId="22"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5" fillId="9" borderId="1" xfId="0" applyFont="1" applyFill="1" applyBorder="1" applyAlignment="1">
      <alignment horizontal="center" vertical="center" wrapText="1"/>
    </xf>
    <xf numFmtId="0" fontId="33" fillId="12" borderId="0" xfId="0" applyFont="1" applyFill="1" applyAlignment="1">
      <alignment horizontal="left" vertical="top" wrapText="1"/>
    </xf>
    <xf numFmtId="0" fontId="9" fillId="12" borderId="0" xfId="0" applyFont="1" applyFill="1" applyAlignment="1">
      <alignment horizontal="left" vertical="top" wrapText="1"/>
    </xf>
    <xf numFmtId="0" fontId="33" fillId="2" borderId="0" xfId="0" applyFont="1" applyFill="1" applyAlignment="1">
      <alignment horizontal="left" vertical="top" wrapText="1"/>
    </xf>
    <xf numFmtId="0" fontId="9" fillId="2" borderId="0" xfId="0" applyFont="1" applyFill="1" applyAlignment="1">
      <alignment horizontal="left" vertical="top" wrapText="1"/>
    </xf>
    <xf numFmtId="0" fontId="33" fillId="0" borderId="0" xfId="0" applyFont="1" applyFill="1" applyAlignment="1">
      <alignment horizontal="left" vertical="top" wrapText="1"/>
    </xf>
    <xf numFmtId="0" fontId="9" fillId="0" borderId="0" xfId="0" applyFont="1" applyFill="1" applyAlignment="1">
      <alignment horizontal="left" vertical="top" wrapText="1"/>
    </xf>
    <xf numFmtId="0" fontId="35" fillId="0" borderId="1" xfId="0" applyFont="1" applyBorder="1" applyAlignment="1">
      <alignment vertical="center" wrapText="1"/>
    </xf>
    <xf numFmtId="4" fontId="34" fillId="0" borderId="1" xfId="0" applyNumberFormat="1" applyFont="1" applyFill="1" applyBorder="1" applyAlignment="1">
      <alignment horizontal="center" vertical="center" wrapText="1"/>
    </xf>
    <xf numFmtId="0" fontId="16" fillId="3" borderId="0" xfId="0" applyFont="1" applyFill="1" applyAlignment="1">
      <alignment horizontal="left" vertical="top" wrapText="1"/>
    </xf>
    <xf numFmtId="0" fontId="16" fillId="13" borderId="0" xfId="0" applyFont="1" applyFill="1" applyAlignment="1">
      <alignment horizontal="left" vertical="top" wrapText="1"/>
    </xf>
    <xf numFmtId="4" fontId="27" fillId="9" borderId="1" xfId="0" applyNumberFormat="1" applyFont="1" applyFill="1" applyBorder="1" applyAlignment="1">
      <alignment horizontal="center" vertical="center" wrapText="1"/>
    </xf>
    <xf numFmtId="167" fontId="22" fillId="9" borderId="1" xfId="0" applyNumberFormat="1" applyFont="1" applyFill="1" applyBorder="1" applyAlignment="1">
      <alignment horizontal="center" vertical="center" wrapText="1"/>
    </xf>
    <xf numFmtId="4" fontId="27" fillId="0" borderId="1" xfId="0" applyNumberFormat="1" applyFont="1" applyBorder="1" applyAlignment="1">
      <alignment horizontal="center" vertical="center" wrapText="1"/>
    </xf>
    <xf numFmtId="169" fontId="27" fillId="0" borderId="1" xfId="0" applyNumberFormat="1" applyFont="1" applyBorder="1" applyAlignment="1">
      <alignment horizontal="center" vertical="center" wrapText="1"/>
    </xf>
    <xf numFmtId="0" fontId="16" fillId="0" borderId="1" xfId="0" applyFont="1" applyFill="1" applyBorder="1" applyAlignment="1">
      <alignment horizontal="left" vertical="center" wrapText="1"/>
    </xf>
    <xf numFmtId="0" fontId="32" fillId="9" borderId="1" xfId="7" applyFont="1" applyFill="1" applyBorder="1" applyAlignment="1">
      <alignment horizontal="left" vertical="center" wrapText="1"/>
    </xf>
    <xf numFmtId="0" fontId="34" fillId="0" borderId="1" xfId="0" applyFont="1" applyBorder="1" applyAlignment="1">
      <alignment vertical="center" wrapText="1"/>
    </xf>
    <xf numFmtId="4" fontId="34" fillId="0" borderId="1" xfId="0" applyNumberFormat="1" applyFont="1" applyBorder="1" applyAlignment="1">
      <alignment horizontal="center" vertical="center" wrapText="1"/>
    </xf>
    <xf numFmtId="4" fontId="35" fillId="0" borderId="1" xfId="0" applyNumberFormat="1" applyFont="1" applyBorder="1" applyAlignment="1">
      <alignment horizontal="center" vertical="center" wrapText="1"/>
    </xf>
    <xf numFmtId="0" fontId="16" fillId="9" borderId="1" xfId="5" applyFont="1" applyFill="1" applyBorder="1" applyAlignment="1">
      <alignment horizontal="left" vertical="center" wrapText="1"/>
    </xf>
    <xf numFmtId="167" fontId="11" fillId="0" borderId="0" xfId="0" applyNumberFormat="1" applyFont="1" applyFill="1" applyBorder="1" applyAlignment="1">
      <alignment horizontal="center" vertical="center" wrapText="1"/>
    </xf>
    <xf numFmtId="167" fontId="14" fillId="0" borderId="1" xfId="0" applyNumberFormat="1" applyFont="1" applyFill="1" applyBorder="1" applyAlignment="1">
      <alignment horizontal="center" vertical="center" wrapText="1"/>
    </xf>
    <xf numFmtId="167" fontId="16" fillId="0" borderId="1" xfId="0" applyNumberFormat="1" applyFont="1" applyFill="1" applyBorder="1" applyAlignment="1">
      <alignment horizontal="center" vertical="center" wrapText="1"/>
    </xf>
    <xf numFmtId="167" fontId="21" fillId="0" borderId="1" xfId="0" applyNumberFormat="1" applyFont="1" applyFill="1" applyBorder="1" applyAlignment="1">
      <alignment horizontal="center" vertical="center" wrapText="1"/>
    </xf>
    <xf numFmtId="167" fontId="35" fillId="0" borderId="1" xfId="0" applyNumberFormat="1" applyFont="1" applyFill="1" applyBorder="1" applyAlignment="1">
      <alignment horizontal="center" vertical="center" wrapText="1"/>
    </xf>
    <xf numFmtId="167" fontId="27" fillId="0" borderId="1" xfId="0" applyNumberFormat="1" applyFont="1" applyFill="1" applyBorder="1" applyAlignment="1">
      <alignment horizontal="center" vertical="center" wrapText="1"/>
    </xf>
    <xf numFmtId="167" fontId="16" fillId="9" borderId="1" xfId="0" applyNumberFormat="1" applyFont="1" applyFill="1" applyBorder="1" applyAlignment="1">
      <alignment horizontal="center" vertical="center" wrapText="1"/>
    </xf>
    <xf numFmtId="167" fontId="15" fillId="9" borderId="1" xfId="0" applyNumberFormat="1" applyFont="1" applyFill="1" applyBorder="1" applyAlignment="1">
      <alignment horizontal="center" vertical="center" wrapText="1"/>
    </xf>
    <xf numFmtId="167" fontId="21" fillId="9" borderId="1" xfId="0" applyNumberFormat="1" applyFont="1" applyFill="1" applyBorder="1" applyAlignment="1">
      <alignment horizontal="center" vertical="center" wrapText="1"/>
    </xf>
    <xf numFmtId="167" fontId="30" fillId="9" borderId="1" xfId="0" applyNumberFormat="1" applyFont="1" applyFill="1" applyBorder="1" applyAlignment="1">
      <alignment horizontal="center" vertical="center" wrapText="1"/>
    </xf>
    <xf numFmtId="167" fontId="11" fillId="9" borderId="1" xfId="0" applyNumberFormat="1" applyFont="1" applyFill="1" applyBorder="1" applyAlignment="1">
      <alignment horizontal="center" vertical="center" wrapText="1"/>
    </xf>
    <xf numFmtId="167" fontId="15" fillId="11" borderId="1" xfId="0" applyNumberFormat="1" applyFont="1" applyFill="1" applyBorder="1" applyAlignment="1">
      <alignment horizontal="center" vertical="center" wrapText="1"/>
    </xf>
    <xf numFmtId="167" fontId="29" fillId="11" borderId="1" xfId="0" applyNumberFormat="1" applyFont="1" applyFill="1" applyBorder="1" applyAlignment="1">
      <alignment horizontal="center" vertical="center" wrapText="1"/>
    </xf>
    <xf numFmtId="167" fontId="28" fillId="11" borderId="1" xfId="0" applyNumberFormat="1" applyFont="1" applyFill="1" applyBorder="1" applyAlignment="1">
      <alignment horizontal="center" vertical="center" wrapText="1"/>
    </xf>
    <xf numFmtId="167" fontId="11" fillId="11" borderId="1" xfId="0" applyNumberFormat="1" applyFont="1" applyFill="1" applyBorder="1" applyAlignment="1">
      <alignment horizontal="center" vertical="center" wrapText="1"/>
    </xf>
    <xf numFmtId="167" fontId="14" fillId="9" borderId="1" xfId="0" applyNumberFormat="1" applyFont="1" applyFill="1" applyBorder="1" applyAlignment="1">
      <alignment horizontal="center" vertical="center" wrapText="1"/>
    </xf>
    <xf numFmtId="167" fontId="36" fillId="9" borderId="1" xfId="0" applyNumberFormat="1" applyFont="1" applyFill="1" applyBorder="1" applyAlignment="1">
      <alignment horizontal="center" vertical="center" wrapText="1"/>
    </xf>
    <xf numFmtId="167" fontId="21" fillId="0" borderId="1" xfId="0" applyNumberFormat="1" applyFont="1" applyFill="1" applyBorder="1" applyAlignment="1">
      <alignment horizontal="right" vertical="top" wrapText="1"/>
    </xf>
    <xf numFmtId="167" fontId="11" fillId="0" borderId="0" xfId="0" applyNumberFormat="1" applyFont="1" applyFill="1" applyAlignment="1">
      <alignment wrapText="1"/>
    </xf>
    <xf numFmtId="167" fontId="34" fillId="0" borderId="1" xfId="0" applyNumberFormat="1" applyFont="1" applyFill="1" applyBorder="1" applyAlignment="1">
      <alignment horizontal="center" vertical="center" wrapText="1"/>
    </xf>
    <xf numFmtId="167" fontId="22" fillId="0" borderId="1" xfId="0" applyNumberFormat="1" applyFont="1" applyFill="1" applyBorder="1" applyAlignment="1">
      <alignment horizontal="right" vertical="top" wrapText="1"/>
    </xf>
    <xf numFmtId="168" fontId="14" fillId="9" borderId="1" xfId="0" applyNumberFormat="1" applyFont="1" applyFill="1" applyBorder="1" applyAlignment="1">
      <alignment horizontal="center" vertical="center" wrapText="1"/>
    </xf>
    <xf numFmtId="4" fontId="28" fillId="11" borderId="1" xfId="0" applyNumberFormat="1" applyFont="1" applyFill="1" applyBorder="1" applyAlignment="1">
      <alignment horizontal="center" vertical="center" wrapText="1"/>
    </xf>
    <xf numFmtId="167" fontId="15" fillId="11" borderId="1" xfId="3" applyNumberFormat="1" applyFont="1" applyFill="1" applyBorder="1" applyAlignment="1">
      <alignment horizontal="center" vertical="center" wrapText="1"/>
    </xf>
    <xf numFmtId="4" fontId="42" fillId="0" borderId="1" xfId="0" applyNumberFormat="1" applyFont="1" applyFill="1" applyBorder="1" applyAlignment="1">
      <alignment horizontal="center" vertical="center" wrapText="1"/>
    </xf>
    <xf numFmtId="4" fontId="11" fillId="0" borderId="0" xfId="0" applyNumberFormat="1" applyFont="1" applyFill="1" applyBorder="1" applyAlignment="1">
      <alignment horizontal="right" vertical="center" wrapText="1"/>
    </xf>
    <xf numFmtId="9" fontId="11" fillId="11" borderId="1" xfId="3" applyFont="1" applyFill="1" applyBorder="1" applyAlignment="1">
      <alignment horizontal="center" vertical="center" wrapText="1"/>
    </xf>
    <xf numFmtId="9" fontId="28" fillId="11" borderId="1" xfId="3" applyFont="1" applyFill="1" applyBorder="1" applyAlignment="1">
      <alignment horizontal="center" vertical="center" wrapText="1"/>
    </xf>
    <xf numFmtId="167" fontId="27" fillId="11" borderId="1" xfId="0" applyNumberFormat="1" applyFont="1" applyFill="1" applyBorder="1" applyAlignment="1">
      <alignment horizontal="center" vertical="center" wrapText="1"/>
    </xf>
    <xf numFmtId="4" fontId="11" fillId="9" borderId="1" xfId="0" applyNumberFormat="1" applyFont="1" applyFill="1" applyBorder="1" applyAlignment="1">
      <alignment horizontal="center" vertical="top" wrapText="1"/>
    </xf>
    <xf numFmtId="9" fontId="22" fillId="9" borderId="1" xfId="3" applyFont="1" applyFill="1" applyBorder="1" applyAlignment="1">
      <alignment horizontal="center" vertical="center" wrapText="1"/>
    </xf>
    <xf numFmtId="0" fontId="26" fillId="11" borderId="1" xfId="0" applyFont="1" applyFill="1" applyBorder="1" applyAlignment="1">
      <alignment vertical="center" wrapText="1"/>
    </xf>
    <xf numFmtId="4" fontId="26" fillId="11" borderId="1" xfId="0" applyNumberFormat="1" applyFont="1" applyFill="1" applyBorder="1" applyAlignment="1">
      <alignment horizontal="center" vertical="center" wrapText="1"/>
    </xf>
    <xf numFmtId="4" fontId="27" fillId="11" borderId="1" xfId="0" applyNumberFormat="1" applyFont="1" applyFill="1" applyBorder="1" applyAlignment="1">
      <alignment horizontal="center" vertical="center" wrapText="1"/>
    </xf>
    <xf numFmtId="167" fontId="29" fillId="11" borderId="1" xfId="0" applyNumberFormat="1" applyFont="1" applyFill="1" applyBorder="1" applyAlignment="1">
      <alignment horizontal="right" vertical="top" wrapText="1"/>
    </xf>
    <xf numFmtId="9" fontId="30" fillId="0" borderId="1" xfId="3" applyFont="1" applyFill="1" applyBorder="1" applyAlignment="1">
      <alignment horizontal="center" vertical="center" wrapText="1"/>
    </xf>
    <xf numFmtId="4" fontId="34" fillId="9" borderId="1" xfId="0" applyNumberFormat="1"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9"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167" fontId="11" fillId="0" borderId="1" xfId="3" applyNumberFormat="1" applyFont="1" applyFill="1" applyBorder="1" applyAlignment="1">
      <alignment horizontal="center" vertical="center" wrapText="1"/>
    </xf>
    <xf numFmtId="167" fontId="11" fillId="11" borderId="1" xfId="3" applyNumberFormat="1" applyFont="1" applyFill="1" applyBorder="1" applyAlignment="1">
      <alignment horizontal="center" vertical="center" wrapText="1"/>
    </xf>
    <xf numFmtId="167" fontId="16" fillId="0" borderId="1" xfId="3" applyNumberFormat="1" applyFont="1" applyFill="1" applyBorder="1" applyAlignment="1">
      <alignment horizontal="center" vertical="center" wrapText="1"/>
    </xf>
    <xf numFmtId="167" fontId="22" fillId="0" borderId="1" xfId="3" applyNumberFormat="1" applyFont="1" applyFill="1" applyBorder="1" applyAlignment="1">
      <alignment horizontal="center" vertical="center" wrapText="1"/>
    </xf>
    <xf numFmtId="4" fontId="35" fillId="0" borderId="1" xfId="0" applyNumberFormat="1" applyFont="1" applyFill="1" applyBorder="1" applyAlignment="1">
      <alignment horizontal="center" vertical="center" wrapText="1"/>
    </xf>
    <xf numFmtId="0" fontId="11" fillId="0" borderId="0" xfId="0" applyFont="1" applyFill="1" applyAlignment="1">
      <alignment horizontal="justify" wrapText="1"/>
    </xf>
    <xf numFmtId="49" fontId="25" fillId="11" borderId="1" xfId="4" applyNumberFormat="1" applyFont="1" applyFill="1" applyBorder="1" applyAlignment="1">
      <alignment vertical="center" wrapText="1"/>
    </xf>
    <xf numFmtId="49" fontId="25" fillId="11" borderId="1" xfId="4" applyNumberFormat="1" applyFont="1" applyFill="1" applyBorder="1" applyAlignment="1">
      <alignment horizontal="justify" vertical="center" wrapText="1"/>
    </xf>
    <xf numFmtId="4" fontId="15" fillId="0" borderId="0" xfId="0" applyNumberFormat="1" applyFont="1" applyFill="1" applyAlignment="1">
      <alignment horizontal="left" vertical="top" wrapText="1"/>
    </xf>
    <xf numFmtId="0" fontId="47" fillId="0" borderId="0" xfId="0" applyFont="1" applyFill="1" applyBorder="1" applyAlignment="1">
      <alignment vertical="center" wrapText="1"/>
    </xf>
    <xf numFmtId="0" fontId="48" fillId="0" borderId="0" xfId="0" applyFont="1" applyFill="1" applyBorder="1" applyAlignment="1">
      <alignment vertical="center"/>
    </xf>
    <xf numFmtId="0" fontId="15" fillId="0" borderId="0" xfId="0" applyFont="1" applyFill="1" applyBorder="1" applyAlignment="1">
      <alignment vertical="center"/>
    </xf>
    <xf numFmtId="0" fontId="42"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2" fillId="0" borderId="0" xfId="0" applyFont="1" applyFill="1" applyBorder="1" applyAlignment="1">
      <alignment horizontal="center" vertical="center"/>
    </xf>
    <xf numFmtId="165" fontId="42" fillId="0" borderId="0" xfId="0" applyNumberFormat="1" applyFont="1" applyFill="1" applyBorder="1" applyAlignment="1" applyProtection="1">
      <alignment horizontal="center" vertical="center" wrapText="1"/>
      <protection locked="0"/>
    </xf>
    <xf numFmtId="165" fontId="47" fillId="0" borderId="0" xfId="0" applyNumberFormat="1" applyFont="1" applyFill="1" applyBorder="1" applyAlignment="1" applyProtection="1">
      <alignment horizontal="center" vertical="center" wrapText="1"/>
      <protection locked="0"/>
    </xf>
    <xf numFmtId="0" fontId="42" fillId="0" borderId="0" xfId="0" applyFont="1" applyFill="1" applyBorder="1" applyAlignment="1">
      <alignment vertical="center"/>
    </xf>
    <xf numFmtId="16" fontId="52" fillId="0" borderId="1" xfId="0" applyNumberFormat="1" applyFont="1" applyFill="1" applyBorder="1" applyAlignment="1">
      <alignment horizontal="left" vertical="center" wrapText="1"/>
    </xf>
    <xf numFmtId="4" fontId="53" fillId="0" borderId="1" xfId="0" applyNumberFormat="1" applyFont="1" applyFill="1" applyBorder="1" applyAlignment="1">
      <alignment horizontal="center" vertical="center" wrapText="1"/>
    </xf>
    <xf numFmtId="169" fontId="42" fillId="0" borderId="0" xfId="33" applyNumberFormat="1" applyFont="1" applyFill="1" applyBorder="1" applyAlignment="1">
      <alignment vertical="center"/>
    </xf>
    <xf numFmtId="166" fontId="47" fillId="0" borderId="0" xfId="33" applyNumberFormat="1" applyFont="1" applyFill="1" applyBorder="1" applyAlignment="1">
      <alignment vertical="center"/>
    </xf>
    <xf numFmtId="166" fontId="42" fillId="0" borderId="0" xfId="33" applyNumberFormat="1" applyFont="1" applyFill="1" applyBorder="1" applyAlignment="1">
      <alignment vertical="center"/>
    </xf>
    <xf numFmtId="0" fontId="49" fillId="0" borderId="0" xfId="0" applyFont="1" applyFill="1" applyBorder="1" applyAlignment="1">
      <alignment vertical="center"/>
    </xf>
    <xf numFmtId="0" fontId="52" fillId="9"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169" fontId="47" fillId="17" borderId="0" xfId="33" applyNumberFormat="1" applyFont="1" applyFill="1" applyBorder="1" applyAlignment="1">
      <alignment vertical="center"/>
    </xf>
    <xf numFmtId="166" fontId="47" fillId="17" borderId="0" xfId="33" applyNumberFormat="1" applyFont="1" applyFill="1" applyBorder="1" applyAlignment="1">
      <alignment vertical="center"/>
    </xf>
    <xf numFmtId="0" fontId="55" fillId="17" borderId="0" xfId="0" applyFont="1" applyFill="1" applyBorder="1" applyAlignment="1">
      <alignment vertical="center"/>
    </xf>
    <xf numFmtId="16" fontId="50"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4" fontId="5" fillId="9" borderId="1" xfId="0" applyNumberFormat="1" applyFont="1" applyFill="1" applyBorder="1" applyAlignment="1">
      <alignment horizontal="center" vertical="center" wrapText="1"/>
    </xf>
    <xf numFmtId="0" fontId="47" fillId="0" borderId="0" xfId="0" applyFont="1" applyFill="1" applyBorder="1" applyAlignment="1">
      <alignment vertical="center"/>
    </xf>
    <xf numFmtId="0" fontId="57" fillId="9" borderId="1"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47" fillId="9" borderId="0" xfId="0" applyFont="1" applyFill="1" applyBorder="1" applyAlignment="1">
      <alignment vertical="center"/>
    </xf>
    <xf numFmtId="166" fontId="47" fillId="9" borderId="0" xfId="33" applyNumberFormat="1" applyFont="1" applyFill="1" applyBorder="1" applyAlignment="1">
      <alignment vertical="center"/>
    </xf>
    <xf numFmtId="0" fontId="55" fillId="9" borderId="0" xfId="0" applyFont="1" applyFill="1" applyBorder="1" applyAlignment="1">
      <alignment vertical="center"/>
    </xf>
    <xf numFmtId="0" fontId="50" fillId="9" borderId="0" xfId="0" applyFont="1" applyFill="1" applyBorder="1" applyAlignment="1">
      <alignment horizontal="left" vertical="center"/>
    </xf>
    <xf numFmtId="0" fontId="50" fillId="0" borderId="25" xfId="0" applyNumberFormat="1" applyFont="1" applyFill="1" applyBorder="1" applyAlignment="1">
      <alignment horizontal="left" vertical="center" wrapText="1"/>
    </xf>
    <xf numFmtId="0" fontId="50" fillId="0" borderId="27" xfId="0" applyNumberFormat="1" applyFont="1" applyFill="1" applyBorder="1" applyAlignment="1">
      <alignment horizontal="left" vertical="center" wrapText="1"/>
    </xf>
    <xf numFmtId="0" fontId="50" fillId="0" borderId="27" xfId="0" quotePrefix="1" applyNumberFormat="1" applyFont="1" applyFill="1" applyBorder="1" applyAlignment="1">
      <alignment horizontal="left" vertical="center" wrapText="1"/>
    </xf>
    <xf numFmtId="173" fontId="50" fillId="9" borderId="27" xfId="0" applyNumberFormat="1" applyFont="1" applyFill="1" applyBorder="1" applyAlignment="1">
      <alignment horizontal="left" vertical="center" wrapText="1"/>
    </xf>
    <xf numFmtId="0" fontId="50" fillId="9" borderId="27" xfId="0" applyFont="1" applyFill="1" applyBorder="1" applyAlignment="1">
      <alignment horizontal="left" vertical="center" wrapText="1"/>
    </xf>
    <xf numFmtId="4" fontId="52" fillId="0" borderId="1" xfId="0" applyNumberFormat="1" applyFont="1" applyFill="1" applyBorder="1" applyAlignment="1">
      <alignment horizontal="center" vertical="center" wrapText="1"/>
    </xf>
    <xf numFmtId="0" fontId="50" fillId="0" borderId="1" xfId="0" applyFont="1" applyFill="1" applyBorder="1" applyAlignment="1">
      <alignment vertical="center" wrapText="1"/>
    </xf>
    <xf numFmtId="4"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42" fillId="9" borderId="0" xfId="0" applyFont="1" applyFill="1" applyBorder="1" applyAlignment="1">
      <alignment vertical="center"/>
    </xf>
    <xf numFmtId="166" fontId="42" fillId="9" borderId="0" xfId="33" applyNumberFormat="1" applyFont="1" applyFill="1" applyBorder="1" applyAlignment="1">
      <alignment vertical="center"/>
    </xf>
    <xf numFmtId="0" fontId="49" fillId="9" borderId="0" xfId="0" applyFont="1" applyFill="1" applyBorder="1" applyAlignment="1">
      <alignment vertical="center"/>
    </xf>
    <xf numFmtId="0" fontId="50" fillId="9" borderId="27" xfId="0" applyFont="1" applyFill="1" applyBorder="1" applyAlignment="1">
      <alignment vertical="center" wrapText="1"/>
    </xf>
    <xf numFmtId="0" fontId="50" fillId="0" borderId="7"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2" fontId="48" fillId="0" borderId="0" xfId="0" applyNumberFormat="1" applyFont="1" applyFill="1" applyAlignment="1">
      <alignment vertical="center"/>
    </xf>
    <xf numFmtId="1" fontId="66" fillId="0" borderId="0" xfId="0" applyNumberFormat="1" applyFont="1" applyFill="1" applyAlignment="1">
      <alignment vertical="center"/>
    </xf>
    <xf numFmtId="2" fontId="66" fillId="0" borderId="0" xfId="0" applyNumberFormat="1" applyFont="1" applyFill="1" applyAlignment="1">
      <alignment vertical="center"/>
    </xf>
    <xf numFmtId="1" fontId="48" fillId="0" borderId="0" xfId="0" applyNumberFormat="1" applyFont="1" applyFill="1" applyAlignment="1">
      <alignment vertical="center"/>
    </xf>
    <xf numFmtId="0" fontId="48" fillId="0" borderId="1" xfId="0" applyFont="1" applyFill="1" applyBorder="1" applyAlignment="1">
      <alignment vertical="center"/>
    </xf>
    <xf numFmtId="167" fontId="53" fillId="0" borderId="1" xfId="33" applyNumberFormat="1" applyFont="1" applyFill="1" applyBorder="1" applyAlignment="1">
      <alignment horizontal="center" vertical="center"/>
    </xf>
    <xf numFmtId="2" fontId="42" fillId="11" borderId="1" xfId="0" applyNumberFormat="1" applyFont="1" applyFill="1" applyBorder="1" applyAlignment="1" applyProtection="1">
      <alignment horizontal="center" vertical="center" wrapText="1"/>
      <protection locked="0"/>
    </xf>
    <xf numFmtId="1" fontId="42" fillId="11" borderId="1" xfId="0" applyNumberFormat="1" applyFont="1" applyFill="1" applyBorder="1" applyAlignment="1" applyProtection="1">
      <alignment horizontal="center" vertical="center" wrapText="1"/>
      <protection locked="0"/>
    </xf>
    <xf numFmtId="0" fontId="54" fillId="18" borderId="1" xfId="0" applyFont="1" applyFill="1" applyBorder="1" applyAlignment="1">
      <alignment horizontal="left" vertical="center" wrapText="1"/>
    </xf>
    <xf numFmtId="4" fontId="53" fillId="18" borderId="1" xfId="0" applyNumberFormat="1" applyFont="1" applyFill="1" applyBorder="1" applyAlignment="1">
      <alignment horizontal="center" vertical="center" wrapText="1"/>
    </xf>
    <xf numFmtId="167" fontId="53" fillId="18" borderId="1" xfId="33" applyNumberFormat="1" applyFont="1" applyFill="1" applyBorder="1" applyAlignment="1">
      <alignment horizontal="center" vertical="center"/>
    </xf>
    <xf numFmtId="166" fontId="50" fillId="0" borderId="26" xfId="33" applyNumberFormat="1" applyFont="1" applyFill="1" applyBorder="1" applyAlignment="1">
      <alignment horizontal="center" vertical="center" wrapText="1"/>
    </xf>
    <xf numFmtId="167" fontId="5" fillId="0" borderId="1" xfId="33" applyNumberFormat="1" applyFont="1" applyFill="1" applyBorder="1" applyAlignment="1">
      <alignment horizontal="center" vertical="center"/>
    </xf>
    <xf numFmtId="0" fontId="58" fillId="18" borderId="1" xfId="0" applyFont="1" applyFill="1" applyBorder="1" applyAlignment="1">
      <alignment horizontal="left" vertical="center" wrapText="1"/>
    </xf>
    <xf numFmtId="4" fontId="56" fillId="18" borderId="1" xfId="0" applyNumberFormat="1" applyFont="1" applyFill="1" applyBorder="1" applyAlignment="1">
      <alignment horizontal="center" vertical="center" wrapText="1"/>
    </xf>
    <xf numFmtId="167" fontId="56" fillId="18" borderId="1" xfId="33" applyNumberFormat="1" applyFont="1" applyFill="1" applyBorder="1" applyAlignment="1">
      <alignment horizontal="center" vertical="center"/>
    </xf>
    <xf numFmtId="167" fontId="52" fillId="0" borderId="1" xfId="0" applyNumberFormat="1" applyFont="1" applyFill="1" applyBorder="1" applyAlignment="1">
      <alignment horizontal="center" vertical="center" wrapText="1"/>
    </xf>
    <xf numFmtId="167" fontId="68" fillId="0" borderId="1" xfId="33" applyNumberFormat="1" applyFont="1" applyFill="1" applyBorder="1" applyAlignment="1">
      <alignment horizontal="center" vertical="center"/>
    </xf>
    <xf numFmtId="167" fontId="69" fillId="0" borderId="1" xfId="33" applyNumberFormat="1" applyFont="1" applyFill="1" applyBorder="1" applyAlignment="1">
      <alignment horizontal="center" vertical="center"/>
    </xf>
    <xf numFmtId="4" fontId="69" fillId="0" borderId="1" xfId="0" applyNumberFormat="1" applyFont="1" applyFill="1" applyBorder="1" applyAlignment="1">
      <alignment horizontal="center" vertical="center" wrapText="1"/>
    </xf>
    <xf numFmtId="4" fontId="69" fillId="9" borderId="1" xfId="0" applyNumberFormat="1" applyFont="1" applyFill="1" applyBorder="1" applyAlignment="1">
      <alignment horizontal="center" vertical="center" wrapText="1"/>
    </xf>
    <xf numFmtId="167" fontId="5" fillId="9" borderId="1" xfId="33" applyNumberFormat="1" applyFont="1" applyFill="1" applyBorder="1" applyAlignment="1">
      <alignment horizontal="center" vertical="center"/>
    </xf>
    <xf numFmtId="167" fontId="69" fillId="9" borderId="1" xfId="33" applyNumberFormat="1" applyFont="1" applyFill="1" applyBorder="1" applyAlignment="1">
      <alignment horizontal="center" vertical="center"/>
    </xf>
    <xf numFmtId="0" fontId="70" fillId="0" borderId="0" xfId="0" applyFont="1" applyFill="1" applyBorder="1" applyAlignment="1">
      <alignment vertical="center"/>
    </xf>
    <xf numFmtId="4" fontId="71" fillId="0" borderId="1" xfId="0" applyNumberFormat="1" applyFont="1" applyFill="1" applyBorder="1" applyAlignment="1">
      <alignment horizontal="center" vertical="center" wrapText="1"/>
    </xf>
    <xf numFmtId="167" fontId="71" fillId="0" borderId="1" xfId="0" applyNumberFormat="1" applyFont="1" applyFill="1" applyBorder="1" applyAlignment="1">
      <alignment horizontal="center" vertical="center" wrapText="1"/>
    </xf>
    <xf numFmtId="167" fontId="54" fillId="18" borderId="1" xfId="0" applyNumberFormat="1" applyFont="1" applyFill="1" applyBorder="1" applyAlignment="1">
      <alignment horizontal="center" vertical="center" wrapText="1"/>
    </xf>
    <xf numFmtId="4" fontId="54" fillId="18" borderId="1" xfId="0" applyNumberFormat="1" applyFont="1" applyFill="1" applyBorder="1" applyAlignment="1">
      <alignment horizontal="center" vertical="center" wrapText="1"/>
    </xf>
    <xf numFmtId="4" fontId="69" fillId="0" borderId="1" xfId="0" applyNumberFormat="1" applyFont="1" applyFill="1" applyBorder="1" applyAlignment="1">
      <alignment horizontal="center" vertical="center"/>
    </xf>
    <xf numFmtId="4" fontId="5" fillId="18" borderId="1" xfId="0" applyNumberFormat="1" applyFont="1" applyFill="1" applyBorder="1" applyAlignment="1">
      <alignment horizontal="center" vertical="center" wrapText="1"/>
    </xf>
    <xf numFmtId="4" fontId="56" fillId="18" borderId="1" xfId="0" applyNumberFormat="1" applyFont="1" applyFill="1" applyBorder="1" applyAlignment="1">
      <alignment horizontal="center" vertical="center"/>
    </xf>
    <xf numFmtId="2" fontId="69" fillId="0" borderId="1" xfId="0" applyNumberFormat="1" applyFont="1" applyFill="1" applyBorder="1" applyAlignment="1">
      <alignment horizontal="center" vertical="center"/>
    </xf>
    <xf numFmtId="2" fontId="56" fillId="18" borderId="1" xfId="0" applyNumberFormat="1" applyFont="1" applyFill="1" applyBorder="1" applyAlignment="1">
      <alignment horizontal="center" vertical="center"/>
    </xf>
    <xf numFmtId="0" fontId="50" fillId="0" borderId="7" xfId="0" applyFont="1" applyFill="1" applyBorder="1" applyAlignment="1">
      <alignment horizontal="left" vertical="center" wrapText="1"/>
    </xf>
    <xf numFmtId="4" fontId="42" fillId="0" borderId="22" xfId="0" applyNumberFormat="1" applyFont="1" applyFill="1" applyBorder="1" applyAlignment="1">
      <alignment horizontal="center" vertical="center" wrapText="1"/>
    </xf>
    <xf numFmtId="4" fontId="42" fillId="0" borderId="18" xfId="0" applyNumberFormat="1" applyFont="1" applyFill="1" applyBorder="1" applyAlignment="1">
      <alignment horizontal="center" vertical="center" wrapText="1"/>
    </xf>
    <xf numFmtId="167" fontId="42" fillId="0" borderId="18" xfId="33" applyNumberFormat="1" applyFont="1" applyFill="1" applyBorder="1" applyAlignment="1">
      <alignment horizontal="center" vertical="center"/>
    </xf>
    <xf numFmtId="0" fontId="42" fillId="0" borderId="18" xfId="0" applyFont="1" applyFill="1" applyBorder="1" applyAlignment="1">
      <alignment horizontal="center" vertical="center" wrapText="1"/>
    </xf>
    <xf numFmtId="4" fontId="70" fillId="0" borderId="16" xfId="0" applyNumberFormat="1" applyFont="1" applyFill="1" applyBorder="1" applyAlignment="1">
      <alignment horizontal="center" vertical="center" wrapText="1"/>
    </xf>
    <xf numFmtId="4" fontId="70" fillId="0" borderId="1" xfId="0" applyNumberFormat="1" applyFont="1" applyFill="1" applyBorder="1" applyAlignment="1">
      <alignment horizontal="center" vertical="center" wrapText="1"/>
    </xf>
    <xf numFmtId="167" fontId="70" fillId="0" borderId="1" xfId="33" applyNumberFormat="1" applyFont="1" applyFill="1" applyBorder="1" applyAlignment="1">
      <alignment horizontal="center" vertical="center"/>
    </xf>
    <xf numFmtId="0" fontId="42" fillId="0" borderId="1" xfId="0" applyFont="1" applyFill="1" applyBorder="1" applyAlignment="1">
      <alignment horizontal="left" vertical="center" wrapText="1"/>
    </xf>
    <xf numFmtId="4" fontId="42" fillId="0" borderId="16" xfId="0" applyNumberFormat="1" applyFont="1" applyFill="1" applyBorder="1" applyAlignment="1">
      <alignment horizontal="center" vertical="center" wrapText="1"/>
    </xf>
    <xf numFmtId="167" fontId="42" fillId="0" borderId="1" xfId="33" applyNumberFormat="1" applyFont="1" applyFill="1" applyBorder="1" applyAlignment="1">
      <alignment horizontal="center" vertical="center"/>
    </xf>
    <xf numFmtId="16" fontId="42" fillId="0" borderId="1" xfId="0" applyNumberFormat="1" applyFont="1" applyFill="1" applyBorder="1" applyAlignment="1">
      <alignment horizontal="left" vertical="center" wrapText="1"/>
    </xf>
    <xf numFmtId="0" fontId="42" fillId="0" borderId="1" xfId="0" applyFont="1" applyFill="1" applyBorder="1" applyAlignment="1">
      <alignment horizontal="center" vertical="center" wrapText="1"/>
    </xf>
    <xf numFmtId="4" fontId="42" fillId="0" borderId="16" xfId="0" applyNumberFormat="1" applyFont="1" applyFill="1" applyBorder="1" applyAlignment="1">
      <alignment horizontal="center" vertical="center"/>
    </xf>
    <xf numFmtId="4" fontId="42" fillId="0" borderId="1" xfId="0" applyNumberFormat="1" applyFont="1" applyFill="1" applyBorder="1" applyAlignment="1">
      <alignment horizontal="center" vertical="center"/>
    </xf>
    <xf numFmtId="2" fontId="42" fillId="0" borderId="16" xfId="0" applyNumberFormat="1" applyFont="1" applyFill="1" applyBorder="1" applyAlignment="1">
      <alignment horizontal="center" vertical="center"/>
    </xf>
    <xf numFmtId="4" fontId="70" fillId="0" borderId="16" xfId="0" applyNumberFormat="1" applyFont="1" applyFill="1" applyBorder="1" applyAlignment="1">
      <alignment horizontal="center" vertical="center"/>
    </xf>
    <xf numFmtId="4" fontId="70" fillId="0" borderId="1" xfId="0" applyNumberFormat="1" applyFont="1" applyFill="1" applyBorder="1" applyAlignment="1">
      <alignment horizontal="center" vertical="center"/>
    </xf>
    <xf numFmtId="2" fontId="70" fillId="0" borderId="1" xfId="0" applyNumberFormat="1" applyFont="1" applyFill="1" applyBorder="1" applyAlignment="1">
      <alignment horizontal="center" vertical="center"/>
    </xf>
    <xf numFmtId="2" fontId="42" fillId="0" borderId="1" xfId="0" applyNumberFormat="1" applyFont="1" applyFill="1" applyBorder="1" applyAlignment="1">
      <alignment horizontal="center" vertical="center"/>
    </xf>
    <xf numFmtId="2" fontId="70" fillId="0" borderId="16" xfId="0" applyNumberFormat="1" applyFont="1" applyFill="1" applyBorder="1" applyAlignment="1">
      <alignment horizontal="center" vertical="center"/>
    </xf>
    <xf numFmtId="167" fontId="42" fillId="0" borderId="1" xfId="0" applyNumberFormat="1" applyFont="1" applyFill="1" applyBorder="1" applyAlignment="1">
      <alignment horizontal="center" vertical="center" wrapText="1"/>
    </xf>
    <xf numFmtId="4" fontId="75" fillId="0" borderId="16" xfId="0" applyNumberFormat="1" applyFont="1" applyFill="1" applyBorder="1" applyAlignment="1">
      <alignment horizontal="center" vertical="center" wrapText="1"/>
    </xf>
    <xf numFmtId="167" fontId="70" fillId="0" borderId="1" xfId="0" applyNumberFormat="1" applyFont="1" applyFill="1" applyBorder="1" applyAlignment="1">
      <alignment horizontal="center" vertical="center" wrapText="1"/>
    </xf>
    <xf numFmtId="4" fontId="58" fillId="18" borderId="22" xfId="0" applyNumberFormat="1" applyFont="1" applyFill="1" applyBorder="1" applyAlignment="1">
      <alignment horizontal="center" vertical="center" wrapText="1"/>
    </xf>
    <xf numFmtId="4" fontId="58" fillId="18" borderId="18" xfId="0" applyNumberFormat="1" applyFont="1" applyFill="1" applyBorder="1" applyAlignment="1">
      <alignment horizontal="center" vertical="center" wrapText="1"/>
    </xf>
    <xf numFmtId="167" fontId="58" fillId="18" borderId="18" xfId="33" applyNumberFormat="1" applyFont="1" applyFill="1" applyBorder="1" applyAlignment="1">
      <alignment horizontal="center" vertical="center"/>
    </xf>
    <xf numFmtId="0" fontId="53" fillId="18" borderId="18" xfId="0" applyFont="1" applyFill="1" applyBorder="1" applyAlignment="1">
      <alignment horizontal="center" vertical="center" wrapText="1"/>
    </xf>
    <xf numFmtId="4" fontId="58" fillId="0" borderId="16" xfId="0" applyNumberFormat="1" applyFont="1" applyFill="1" applyBorder="1" applyAlignment="1">
      <alignment horizontal="center" vertical="center" wrapText="1"/>
    </xf>
    <xf numFmtId="4" fontId="58" fillId="0" borderId="1" xfId="0" applyNumberFormat="1" applyFont="1" applyFill="1" applyBorder="1" applyAlignment="1">
      <alignment horizontal="center" vertical="center" wrapText="1"/>
    </xf>
    <xf numFmtId="167" fontId="58" fillId="0" borderId="1" xfId="33" applyNumberFormat="1" applyFont="1" applyFill="1" applyBorder="1" applyAlignment="1">
      <alignment horizontal="center" vertical="center"/>
    </xf>
    <xf numFmtId="4" fontId="58" fillId="0" borderId="28" xfId="0" applyNumberFormat="1" applyFont="1" applyFill="1" applyBorder="1" applyAlignment="1">
      <alignment horizontal="center" vertical="center" wrapText="1"/>
    </xf>
    <xf numFmtId="4" fontId="58" fillId="0" borderId="20" xfId="0" applyNumberFormat="1" applyFont="1" applyFill="1" applyBorder="1" applyAlignment="1">
      <alignment horizontal="center" vertical="center" wrapText="1"/>
    </xf>
    <xf numFmtId="167" fontId="58" fillId="0" borderId="20" xfId="33" applyNumberFormat="1" applyFont="1" applyFill="1" applyBorder="1" applyAlignment="1">
      <alignment horizontal="center" vertical="center"/>
    </xf>
    <xf numFmtId="16" fontId="52" fillId="0" borderId="20" xfId="0" applyNumberFormat="1" applyFont="1" applyFill="1" applyBorder="1" applyAlignment="1">
      <alignment horizontal="left" vertical="center" wrapText="1"/>
    </xf>
    <xf numFmtId="1" fontId="42" fillId="11" borderId="18" xfId="0" applyNumberFormat="1" applyFont="1" applyFill="1" applyBorder="1" applyAlignment="1" applyProtection="1">
      <alignment horizontal="center" vertical="center" wrapText="1"/>
      <protection locked="0"/>
    </xf>
    <xf numFmtId="2" fontId="42" fillId="11" borderId="18" xfId="0" applyNumberFormat="1" applyFont="1" applyFill="1" applyBorder="1" applyAlignment="1" applyProtection="1">
      <alignment horizontal="center" vertical="center" wrapText="1"/>
      <protection locked="0"/>
    </xf>
    <xf numFmtId="10" fontId="16" fillId="0" borderId="1" xfId="0" applyNumberFormat="1" applyFont="1" applyFill="1" applyBorder="1" applyAlignment="1">
      <alignment horizontal="center" vertical="center" wrapText="1"/>
    </xf>
    <xf numFmtId="9" fontId="14" fillId="9" borderId="1" xfId="3" applyFont="1" applyFill="1" applyBorder="1" applyAlignment="1">
      <alignment horizontal="center" vertical="center" wrapText="1"/>
    </xf>
    <xf numFmtId="167" fontId="27" fillId="9" borderId="1" xfId="0" applyNumberFormat="1" applyFont="1" applyFill="1" applyBorder="1" applyAlignment="1">
      <alignment horizontal="center" vertical="center" wrapText="1"/>
    </xf>
    <xf numFmtId="9" fontId="30" fillId="9" borderId="1" xfId="3" applyFont="1" applyFill="1" applyBorder="1" applyAlignment="1">
      <alignment horizontal="center" vertical="center" wrapText="1"/>
    </xf>
    <xf numFmtId="167" fontId="35" fillId="9" borderId="1" xfId="0" applyNumberFormat="1" applyFont="1" applyFill="1" applyBorder="1" applyAlignment="1">
      <alignment horizontal="center" vertical="center" wrapText="1"/>
    </xf>
    <xf numFmtId="4" fontId="9" fillId="9" borderId="1" xfId="0" applyNumberFormat="1" applyFont="1" applyFill="1" applyBorder="1" applyAlignment="1">
      <alignment horizontal="center" vertical="center" wrapText="1"/>
    </xf>
    <xf numFmtId="0" fontId="33" fillId="19" borderId="0" xfId="0" applyFont="1" applyFill="1" applyAlignment="1">
      <alignment horizontal="left" vertical="top" wrapText="1"/>
    </xf>
    <xf numFmtId="0" fontId="15" fillId="19" borderId="0" xfId="0" applyFont="1" applyFill="1" applyAlignment="1">
      <alignment horizontal="left" vertical="top" wrapText="1"/>
    </xf>
    <xf numFmtId="4" fontId="15" fillId="19" borderId="0" xfId="0" applyNumberFormat="1" applyFont="1" applyFill="1" applyAlignment="1">
      <alignment horizontal="left" vertical="top" wrapText="1"/>
    </xf>
    <xf numFmtId="0" fontId="11" fillId="19" borderId="0" xfId="0" applyFont="1" applyFill="1" applyAlignment="1">
      <alignment horizontal="left" vertical="top" wrapText="1"/>
    </xf>
    <xf numFmtId="0" fontId="9" fillId="19" borderId="0" xfId="0" applyFont="1" applyFill="1" applyAlignment="1">
      <alignment horizontal="left" vertical="top" wrapText="1"/>
    </xf>
    <xf numFmtId="0" fontId="15" fillId="11" borderId="1" xfId="0" applyFont="1" applyFill="1" applyBorder="1" applyAlignment="1" applyProtection="1">
      <alignment horizontal="left" vertical="center" wrapText="1"/>
      <protection locked="0"/>
    </xf>
    <xf numFmtId="167" fontId="45" fillId="11" borderId="1" xfId="0" applyNumberFormat="1" applyFont="1" applyFill="1" applyBorder="1" applyAlignment="1">
      <alignment horizontal="center" vertical="center" wrapText="1"/>
    </xf>
    <xf numFmtId="0" fontId="16" fillId="9" borderId="1" xfId="0" applyFont="1" applyFill="1" applyBorder="1" applyAlignment="1" applyProtection="1">
      <alignment horizontal="left" vertical="center" wrapText="1"/>
      <protection locked="0"/>
    </xf>
    <xf numFmtId="0" fontId="34" fillId="9" borderId="1" xfId="0" applyFont="1" applyFill="1" applyBorder="1" applyAlignment="1">
      <alignment horizontal="left" vertical="center" wrapText="1"/>
    </xf>
    <xf numFmtId="4" fontId="11" fillId="9" borderId="1" xfId="0" applyNumberFormat="1" applyFont="1" applyFill="1" applyBorder="1" applyAlignment="1" applyProtection="1">
      <alignment horizontal="center" vertical="center" wrapText="1"/>
      <protection locked="0"/>
    </xf>
    <xf numFmtId="167" fontId="11" fillId="9" borderId="1" xfId="0" applyNumberFormat="1" applyFont="1" applyFill="1" applyBorder="1" applyAlignment="1" applyProtection="1">
      <alignment horizontal="center" vertical="center" wrapText="1"/>
      <protection locked="0"/>
    </xf>
    <xf numFmtId="4" fontId="14" fillId="9" borderId="1" xfId="0" applyNumberFormat="1" applyFont="1" applyFill="1" applyBorder="1" applyAlignment="1" applyProtection="1">
      <alignment horizontal="center" vertical="center" wrapText="1"/>
      <protection locked="0"/>
    </xf>
    <xf numFmtId="0" fontId="11" fillId="9" borderId="1" xfId="0" applyFont="1" applyFill="1" applyBorder="1" applyAlignment="1" applyProtection="1">
      <alignment horizontal="left" vertical="center" wrapText="1"/>
      <protection locked="0"/>
    </xf>
    <xf numFmtId="0" fontId="16" fillId="9" borderId="1" xfId="0" applyFont="1" applyFill="1" applyBorder="1" applyAlignment="1">
      <alignment horizontal="justify" vertical="center" wrapText="1"/>
    </xf>
    <xf numFmtId="0" fontId="11" fillId="9" borderId="1" xfId="0" applyFont="1" applyFill="1" applyBorder="1" applyAlignment="1">
      <alignment horizontal="justify" vertical="center" wrapText="1"/>
    </xf>
    <xf numFmtId="0" fontId="14" fillId="9" borderId="1" xfId="0" applyFont="1" applyFill="1" applyBorder="1" applyAlignment="1">
      <alignment horizontal="justify" vertical="center" wrapText="1"/>
    </xf>
    <xf numFmtId="0" fontId="11" fillId="9" borderId="1" xfId="0" applyFont="1" applyFill="1" applyBorder="1" applyAlignment="1">
      <alignment vertical="center" wrapText="1"/>
    </xf>
    <xf numFmtId="0" fontId="14" fillId="9" borderId="1" xfId="0" applyFont="1" applyFill="1" applyBorder="1" applyAlignment="1" applyProtection="1">
      <alignment horizontal="justify" vertical="center" wrapText="1"/>
      <protection locked="0"/>
    </xf>
    <xf numFmtId="0" fontId="15" fillId="11" borderId="1" xfId="0" applyFont="1" applyFill="1" applyBorder="1" applyAlignment="1">
      <alignment horizontal="justify" vertical="center" wrapText="1"/>
    </xf>
    <xf numFmtId="0" fontId="11" fillId="11" borderId="1" xfId="0" applyFont="1" applyFill="1" applyBorder="1" applyAlignment="1">
      <alignment horizontal="justify" vertical="center" wrapText="1"/>
    </xf>
    <xf numFmtId="0" fontId="15" fillId="11" borderId="1" xfId="0" applyFont="1" applyFill="1" applyBorder="1" applyAlignment="1">
      <alignment vertical="center" wrapText="1"/>
    </xf>
    <xf numFmtId="167" fontId="26" fillId="11" borderId="1" xfId="0" applyNumberFormat="1" applyFont="1" applyFill="1" applyBorder="1" applyAlignment="1">
      <alignment horizontal="center" vertical="center" wrapText="1"/>
    </xf>
    <xf numFmtId="4" fontId="43" fillId="9" borderId="1" xfId="0" applyNumberFormat="1" applyFont="1" applyFill="1" applyBorder="1" applyAlignment="1">
      <alignment horizontal="center" vertical="center" wrapText="1"/>
    </xf>
    <xf numFmtId="0" fontId="16" fillId="9" borderId="1" xfId="0" applyFont="1" applyFill="1" applyBorder="1" applyAlignment="1">
      <alignment vertical="center" wrapText="1"/>
    </xf>
    <xf numFmtId="9" fontId="15" fillId="9" borderId="1" xfId="0" applyNumberFormat="1" applyFont="1" applyFill="1" applyBorder="1" applyAlignment="1">
      <alignment horizontal="center" vertical="center" wrapText="1"/>
    </xf>
    <xf numFmtId="9" fontId="11" fillId="9" borderId="1" xfId="0" applyNumberFormat="1" applyFont="1" applyFill="1" applyBorder="1" applyAlignment="1">
      <alignment horizontal="center" vertical="center" wrapText="1"/>
    </xf>
    <xf numFmtId="9" fontId="16" fillId="9" borderId="1" xfId="0" applyNumberFormat="1" applyFont="1" applyFill="1" applyBorder="1" applyAlignment="1">
      <alignment horizontal="center" vertical="center" wrapText="1"/>
    </xf>
    <xf numFmtId="9" fontId="14" fillId="9" borderId="1" xfId="0" applyNumberFormat="1" applyFont="1" applyFill="1" applyBorder="1" applyAlignment="1">
      <alignment horizontal="center" vertical="center" wrapText="1"/>
    </xf>
    <xf numFmtId="9" fontId="22" fillId="9" borderId="1" xfId="0" applyNumberFormat="1" applyFont="1" applyFill="1" applyBorder="1" applyAlignment="1">
      <alignment horizontal="center" vertical="center" wrapText="1"/>
    </xf>
    <xf numFmtId="0" fontId="15" fillId="11" borderId="1" xfId="0" applyFont="1" applyFill="1" applyBorder="1" applyAlignment="1" applyProtection="1">
      <alignment vertical="center" wrapText="1"/>
      <protection locked="0"/>
    </xf>
    <xf numFmtId="9" fontId="15" fillId="11" borderId="1" xfId="0" applyNumberFormat="1" applyFont="1" applyFill="1" applyBorder="1" applyAlignment="1">
      <alignment horizontal="center" vertical="center" wrapText="1"/>
    </xf>
    <xf numFmtId="9" fontId="11" fillId="11" borderId="1" xfId="0" applyNumberFormat="1" applyFont="1" applyFill="1" applyBorder="1" applyAlignment="1">
      <alignment horizontal="center" vertical="center" wrapText="1"/>
    </xf>
    <xf numFmtId="0" fontId="14" fillId="9" borderId="1" xfId="0" applyFont="1" applyFill="1" applyBorder="1" applyAlignment="1" applyProtection="1">
      <alignment horizontal="center" vertical="center" wrapText="1"/>
      <protection locked="0"/>
    </xf>
    <xf numFmtId="4" fontId="11" fillId="9" borderId="1" xfId="0" applyNumberFormat="1" applyFont="1" applyFill="1" applyBorder="1" applyAlignment="1">
      <alignment horizontal="left" vertical="center" wrapText="1"/>
    </xf>
    <xf numFmtId="0" fontId="33" fillId="11" borderId="1" xfId="0" applyFont="1" applyFill="1" applyBorder="1" applyAlignment="1">
      <alignment horizontal="left" vertical="center" wrapText="1"/>
    </xf>
    <xf numFmtId="4" fontId="9" fillId="11" borderId="1" xfId="0" applyNumberFormat="1" applyFont="1" applyFill="1" applyBorder="1" applyAlignment="1">
      <alignment horizontal="center" vertical="center" wrapText="1"/>
    </xf>
    <xf numFmtId="0" fontId="9" fillId="11" borderId="1" xfId="0" applyFont="1" applyFill="1" applyBorder="1" applyAlignment="1">
      <alignment horizontal="left" vertical="center" wrapText="1"/>
    </xf>
    <xf numFmtId="0" fontId="9" fillId="9" borderId="1" xfId="0" applyFont="1" applyFill="1" applyBorder="1" applyAlignment="1">
      <alignment vertical="center" wrapText="1"/>
    </xf>
    <xf numFmtId="0" fontId="27" fillId="0" borderId="1" xfId="0" applyFont="1" applyBorder="1" applyAlignment="1">
      <alignment vertical="center" wrapText="1"/>
    </xf>
    <xf numFmtId="0" fontId="14" fillId="9" borderId="1" xfId="5" applyFont="1" applyFill="1" applyBorder="1" applyAlignment="1" applyProtection="1">
      <alignment horizontal="left" vertical="center" wrapText="1"/>
      <protection locked="0"/>
    </xf>
    <xf numFmtId="0" fontId="14" fillId="9" borderId="1" xfId="5" applyFont="1" applyFill="1" applyBorder="1" applyAlignment="1">
      <alignment horizontal="left" vertical="center" wrapText="1"/>
    </xf>
    <xf numFmtId="4" fontId="14" fillId="9" borderId="1" xfId="6" applyNumberFormat="1" applyFont="1" applyFill="1" applyBorder="1" applyAlignment="1">
      <alignment horizontal="center" vertical="center" wrapText="1"/>
    </xf>
    <xf numFmtId="167" fontId="11" fillId="9" borderId="1" xfId="6" applyNumberFormat="1" applyFont="1" applyFill="1" applyBorder="1" applyAlignment="1">
      <alignment horizontal="center" vertical="center" wrapText="1"/>
    </xf>
    <xf numFmtId="0" fontId="11" fillId="9" borderId="1" xfId="5" applyFont="1" applyFill="1" applyBorder="1" applyAlignment="1">
      <alignment horizontal="left" vertical="center" wrapText="1"/>
    </xf>
    <xf numFmtId="4" fontId="11" fillId="9" borderId="1" xfId="6" applyNumberFormat="1" applyFont="1" applyFill="1" applyBorder="1" applyAlignment="1">
      <alignment horizontal="center" vertical="center" wrapText="1"/>
    </xf>
    <xf numFmtId="4" fontId="22" fillId="9" borderId="1" xfId="6" applyNumberFormat="1" applyFont="1" applyFill="1" applyBorder="1" applyAlignment="1">
      <alignment horizontal="center" vertical="center" wrapText="1"/>
    </xf>
    <xf numFmtId="0" fontId="17" fillId="0" borderId="0" xfId="0" quotePrefix="1" applyFont="1" applyFill="1" applyBorder="1" applyAlignment="1">
      <alignment horizontal="center" vertical="top" wrapText="1"/>
    </xf>
    <xf numFmtId="172" fontId="11" fillId="9" borderId="1" xfId="0" applyNumberFormat="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2" fontId="16" fillId="9" borderId="1" xfId="0" quotePrefix="1" applyNumberFormat="1" applyFont="1" applyFill="1" applyBorder="1" applyAlignment="1">
      <alignment horizontal="left" vertical="center" wrapText="1"/>
    </xf>
    <xf numFmtId="0" fontId="11" fillId="11" borderId="1" xfId="0" applyFont="1" applyFill="1" applyBorder="1" applyAlignment="1" applyProtection="1">
      <alignment vertical="center" wrapText="1"/>
      <protection locked="0"/>
    </xf>
    <xf numFmtId="0" fontId="27" fillId="11" borderId="1" xfId="0" applyFont="1" applyFill="1" applyBorder="1" applyAlignment="1">
      <alignment vertical="center" wrapText="1"/>
    </xf>
    <xf numFmtId="0" fontId="78" fillId="9" borderId="0" xfId="0" quotePrefix="1" applyFont="1" applyFill="1" applyBorder="1" applyAlignment="1">
      <alignment horizontal="center" vertical="top" wrapText="1"/>
    </xf>
    <xf numFmtId="4" fontId="78" fillId="9" borderId="0" xfId="0" quotePrefix="1" applyNumberFormat="1" applyFont="1" applyFill="1" applyBorder="1" applyAlignment="1">
      <alignment horizontal="center" vertical="top" wrapText="1"/>
    </xf>
    <xf numFmtId="0" fontId="35" fillId="9" borderId="1" xfId="0" applyFont="1" applyFill="1" applyBorder="1" applyAlignment="1">
      <alignment horizontal="left" vertical="top" wrapText="1"/>
    </xf>
    <xf numFmtId="0" fontId="79" fillId="11" borderId="0" xfId="0" applyFont="1" applyFill="1" applyAlignment="1">
      <alignment horizontal="left" vertical="top" wrapText="1"/>
    </xf>
    <xf numFmtId="0" fontId="57" fillId="0" borderId="0" xfId="0" applyFont="1" applyFill="1" applyAlignment="1">
      <alignment horizontal="left" vertical="top" wrapText="1"/>
    </xf>
    <xf numFmtId="4" fontId="11" fillId="11" borderId="1" xfId="0" applyNumberFormat="1" applyFont="1" applyFill="1" applyBorder="1" applyAlignment="1">
      <alignment horizontal="justify" vertical="center" wrapText="1"/>
    </xf>
    <xf numFmtId="4" fontId="11" fillId="9" borderId="1" xfId="0" applyNumberFormat="1" applyFont="1" applyFill="1" applyBorder="1" applyAlignment="1">
      <alignment vertical="center" wrapText="1"/>
    </xf>
    <xf numFmtId="0" fontId="14" fillId="10" borderId="0" xfId="0" applyFont="1" applyFill="1" applyAlignment="1">
      <alignment horizontal="left" vertical="top" wrapText="1"/>
    </xf>
    <xf numFmtId="0" fontId="15" fillId="10" borderId="0" xfId="0" applyFont="1" applyFill="1" applyAlignment="1">
      <alignment horizontal="left" vertical="top" wrapText="1"/>
    </xf>
    <xf numFmtId="4" fontId="15" fillId="10" borderId="0" xfId="0" applyNumberFormat="1" applyFont="1" applyFill="1" applyAlignment="1">
      <alignment horizontal="left" vertical="top" wrapText="1"/>
    </xf>
    <xf numFmtId="0" fontId="11" fillId="10" borderId="0" xfId="0" applyFont="1" applyFill="1" applyAlignment="1">
      <alignment horizontal="left" vertical="top" wrapText="1"/>
    </xf>
    <xf numFmtId="0" fontId="11" fillId="0" borderId="1" xfId="0" applyFont="1" applyFill="1" applyBorder="1" applyAlignment="1">
      <alignment horizontal="center" vertical="center" wrapText="1"/>
    </xf>
    <xf numFmtId="0" fontId="17" fillId="0" borderId="0" xfId="0" quotePrefix="1" applyFont="1" applyFill="1" applyBorder="1" applyAlignment="1">
      <alignment horizontal="center" vertical="top" wrapText="1"/>
    </xf>
    <xf numFmtId="9" fontId="26" fillId="11" borderId="1" xfId="3" applyFont="1" applyFill="1" applyBorder="1" applyAlignment="1">
      <alignment horizontal="center" vertical="center" wrapText="1"/>
    </xf>
    <xf numFmtId="9" fontId="27" fillId="11" borderId="1" xfId="3" applyFont="1" applyFill="1" applyBorder="1" applyAlignment="1">
      <alignment horizontal="center" vertical="center" wrapText="1"/>
    </xf>
    <xf numFmtId="0" fontId="14" fillId="9" borderId="1" xfId="0" applyFont="1" applyFill="1" applyBorder="1" applyAlignment="1">
      <alignment vertical="center" wrapText="1"/>
    </xf>
    <xf numFmtId="0" fontId="11" fillId="9" borderId="1" xfId="0" quotePrefix="1" applyFont="1" applyFill="1" applyBorder="1" applyAlignment="1">
      <alignment horizontal="left" vertical="center" wrapText="1"/>
    </xf>
    <xf numFmtId="167" fontId="9" fillId="9" borderId="1" xfId="0" applyNumberFormat="1" applyFont="1" applyFill="1" applyBorder="1" applyAlignment="1">
      <alignment horizontal="center" vertical="center" wrapText="1"/>
    </xf>
    <xf numFmtId="0" fontId="9" fillId="9" borderId="1" xfId="7" applyFont="1" applyFill="1" applyBorder="1" applyAlignment="1">
      <alignment horizontal="left" vertical="center" wrapText="1"/>
    </xf>
    <xf numFmtId="0" fontId="14" fillId="9" borderId="1" xfId="7" applyFont="1" applyFill="1" applyBorder="1" applyAlignment="1">
      <alignment horizontal="left" vertical="center" wrapText="1"/>
    </xf>
    <xf numFmtId="0" fontId="17" fillId="9" borderId="0" xfId="0" quotePrefix="1" applyFont="1" applyFill="1" applyBorder="1" applyAlignment="1">
      <alignment horizontal="center" vertical="top" wrapText="1"/>
    </xf>
    <xf numFmtId="0" fontId="15" fillId="9" borderId="0" xfId="0" applyFont="1" applyFill="1" applyBorder="1" applyAlignment="1">
      <alignment horizontal="left" vertical="center" wrapText="1"/>
    </xf>
    <xf numFmtId="4" fontId="81" fillId="9" borderId="0" xfId="0" quotePrefix="1" applyNumberFormat="1" applyFont="1" applyFill="1" applyBorder="1" applyAlignment="1">
      <alignment horizontal="center" vertical="top" wrapText="1"/>
    </xf>
    <xf numFmtId="0" fontId="81" fillId="9" borderId="0" xfId="0" quotePrefix="1" applyFont="1" applyFill="1" applyBorder="1" applyAlignment="1">
      <alignment horizontal="center" vertical="top" wrapText="1"/>
    </xf>
    <xf numFmtId="4" fontId="17" fillId="0" borderId="0" xfId="0" quotePrefix="1" applyNumberFormat="1" applyFont="1" applyFill="1" applyBorder="1" applyAlignment="1">
      <alignment horizontal="center" vertical="top" wrapText="1"/>
    </xf>
    <xf numFmtId="10" fontId="11" fillId="11" borderId="1" xfId="3" applyNumberFormat="1" applyFont="1" applyFill="1" applyBorder="1" applyAlignment="1">
      <alignment horizontal="center" vertical="center" wrapText="1"/>
    </xf>
    <xf numFmtId="9" fontId="11" fillId="11" borderId="1" xfId="3" applyNumberFormat="1" applyFont="1" applyFill="1" applyBorder="1" applyAlignment="1">
      <alignment horizontal="center" vertical="center" wrapText="1"/>
    </xf>
    <xf numFmtId="167" fontId="21" fillId="0" borderId="1" xfId="0" applyNumberFormat="1" applyFont="1" applyFill="1" applyBorder="1" applyAlignment="1">
      <alignment horizontal="center" vertical="top" wrapText="1"/>
    </xf>
    <xf numFmtId="9" fontId="11" fillId="0" borderId="1" xfId="3" applyNumberFormat="1" applyFont="1" applyFill="1" applyBorder="1" applyAlignment="1">
      <alignment horizontal="center" vertical="center" wrapText="1"/>
    </xf>
    <xf numFmtId="167" fontId="28" fillId="11" borderId="1" xfId="3" applyNumberFormat="1" applyFont="1" applyFill="1" applyBorder="1" applyAlignment="1">
      <alignment horizontal="center" vertical="center" wrapText="1"/>
    </xf>
    <xf numFmtId="9" fontId="22" fillId="0" borderId="1" xfId="3" applyNumberFormat="1" applyFont="1" applyFill="1" applyBorder="1" applyAlignment="1">
      <alignment horizontal="center" vertical="center" wrapText="1"/>
    </xf>
    <xf numFmtId="0" fontId="84" fillId="0" borderId="0" xfId="0" applyFont="1" applyFill="1" applyAlignment="1">
      <alignment horizontal="left" vertical="top" wrapText="1"/>
    </xf>
    <xf numFmtId="0" fontId="83" fillId="0" borderId="0" xfId="0" applyFont="1" applyFill="1" applyAlignment="1">
      <alignment horizontal="left" vertical="top" wrapText="1"/>
    </xf>
    <xf numFmtId="10" fontId="16" fillId="9" borderId="1" xfId="0" applyNumberFormat="1" applyFont="1" applyFill="1" applyBorder="1" applyAlignment="1">
      <alignment horizontal="center" vertical="center" wrapText="1"/>
    </xf>
    <xf numFmtId="10" fontId="15" fillId="11" borderId="1" xfId="0" applyNumberFormat="1" applyFont="1" applyFill="1" applyBorder="1" applyAlignment="1">
      <alignment horizontal="center" vertical="center" wrapText="1"/>
    </xf>
    <xf numFmtId="167" fontId="34" fillId="9" borderId="1" xfId="0" applyNumberFormat="1" applyFont="1" applyFill="1" applyBorder="1" applyAlignment="1">
      <alignment horizontal="center" vertical="center" wrapText="1"/>
    </xf>
    <xf numFmtId="9" fontId="21" fillId="9" borderId="1" xfId="0" applyNumberFormat="1" applyFont="1" applyFill="1" applyBorder="1" applyAlignment="1">
      <alignment horizontal="center" vertical="center" wrapText="1"/>
    </xf>
    <xf numFmtId="4" fontId="40" fillId="9" borderId="1" xfId="0" applyNumberFormat="1" applyFont="1" applyFill="1" applyBorder="1" applyAlignment="1">
      <alignment horizontal="center" vertical="center" wrapText="1"/>
    </xf>
    <xf numFmtId="167" fontId="3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4" fontId="11" fillId="0" borderId="1" xfId="0" applyNumberFormat="1" applyFont="1" applyFill="1" applyBorder="1" applyAlignment="1">
      <alignment horizontal="left" vertical="center" wrapText="1"/>
    </xf>
    <xf numFmtId="2" fontId="14" fillId="0" borderId="1" xfId="0" applyNumberFormat="1" applyFont="1" applyFill="1" applyBorder="1" applyAlignment="1">
      <alignment horizontal="center" vertical="center" wrapText="1"/>
    </xf>
    <xf numFmtId="0" fontId="15" fillId="20" borderId="0" xfId="0" applyFont="1" applyFill="1" applyAlignment="1">
      <alignment horizontal="left" vertical="top" wrapText="1"/>
    </xf>
    <xf numFmtId="4" fontId="15" fillId="20" borderId="0" xfId="0" applyNumberFormat="1" applyFont="1" applyFill="1" applyAlignment="1">
      <alignment horizontal="left" vertical="top" wrapText="1"/>
    </xf>
    <xf numFmtId="0" fontId="11" fillId="20" borderId="0" xfId="0" applyFont="1" applyFill="1" applyAlignment="1">
      <alignment horizontal="left" vertical="top" wrapText="1"/>
    </xf>
    <xf numFmtId="0" fontId="16" fillId="0" borderId="1" xfId="0" applyFont="1" applyFill="1" applyBorder="1" applyAlignment="1">
      <alignment vertical="center" wrapText="1"/>
    </xf>
    <xf numFmtId="0" fontId="16" fillId="0" borderId="1" xfId="0" applyFont="1" applyFill="1" applyBorder="1" applyAlignment="1">
      <alignment horizontal="justify" vertical="top" wrapText="1"/>
    </xf>
    <xf numFmtId="0" fontId="11"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167" fontId="30" fillId="0" borderId="1" xfId="0" applyNumberFormat="1" applyFont="1" applyFill="1" applyBorder="1" applyAlignment="1">
      <alignment horizontal="center" vertical="center" wrapText="1"/>
    </xf>
    <xf numFmtId="10" fontId="14"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top" wrapText="1"/>
    </xf>
    <xf numFmtId="10" fontId="11" fillId="0" borderId="1" xfId="0" applyNumberFormat="1" applyFont="1" applyFill="1" applyBorder="1" applyAlignment="1">
      <alignment horizontal="center" vertical="center" wrapText="1"/>
    </xf>
    <xf numFmtId="0" fontId="16" fillId="0" borderId="1" xfId="0" applyFont="1" applyFill="1" applyBorder="1" applyAlignment="1">
      <alignment horizontal="justify" vertical="center" wrapText="1"/>
    </xf>
    <xf numFmtId="0" fontId="22" fillId="0" borderId="1" xfId="0" applyFont="1" applyFill="1" applyBorder="1" applyAlignment="1">
      <alignment horizontal="left" vertical="top" wrapText="1"/>
    </xf>
    <xf numFmtId="167" fontId="14" fillId="9" borderId="1" xfId="3" applyNumberFormat="1" applyFont="1" applyFill="1" applyBorder="1" applyAlignment="1">
      <alignment horizontal="center" vertical="center" wrapText="1"/>
    </xf>
    <xf numFmtId="0" fontId="22" fillId="9" borderId="1" xfId="0" applyFont="1" applyFill="1" applyBorder="1" applyAlignment="1">
      <alignment horizontal="left" vertical="top" wrapText="1"/>
    </xf>
    <xf numFmtId="4" fontId="22" fillId="9" borderId="1" xfId="0" applyNumberFormat="1" applyFont="1" applyFill="1" applyBorder="1" applyAlignment="1">
      <alignment horizontal="left" vertical="top" wrapText="1"/>
    </xf>
    <xf numFmtId="0" fontId="14" fillId="9" borderId="0" xfId="0" applyFont="1" applyFill="1" applyAlignment="1">
      <alignment horizontal="left" vertical="center" wrapText="1"/>
    </xf>
    <xf numFmtId="4" fontId="15" fillId="9" borderId="0" xfId="0" applyNumberFormat="1" applyFont="1" applyFill="1" applyAlignment="1">
      <alignment horizontal="left" vertical="top" wrapText="1"/>
    </xf>
    <xf numFmtId="0" fontId="11" fillId="9" borderId="0" xfId="0" applyFont="1" applyFill="1" applyAlignment="1">
      <alignment wrapText="1"/>
    </xf>
    <xf numFmtId="4" fontId="16" fillId="9" borderId="1" xfId="6" applyNumberFormat="1" applyFont="1" applyFill="1" applyBorder="1" applyAlignment="1">
      <alignment horizontal="center" vertical="center" wrapText="1"/>
    </xf>
    <xf numFmtId="4" fontId="16" fillId="9" borderId="1" xfId="6" applyNumberFormat="1" applyFont="1" applyFill="1" applyBorder="1" applyAlignment="1">
      <alignment horizontal="center" vertical="center"/>
    </xf>
    <xf numFmtId="167" fontId="16" fillId="9" borderId="1" xfId="6" applyNumberFormat="1" applyFont="1" applyFill="1" applyBorder="1" applyAlignment="1">
      <alignment horizontal="center" vertical="center" wrapText="1"/>
    </xf>
    <xf numFmtId="4" fontId="11" fillId="9" borderId="1" xfId="6" applyNumberFormat="1" applyFont="1" applyFill="1" applyBorder="1" applyAlignment="1">
      <alignment horizontal="center" vertical="center"/>
    </xf>
    <xf numFmtId="4" fontId="14" fillId="9" borderId="1" xfId="6" applyNumberFormat="1" applyFont="1" applyFill="1" applyBorder="1" applyAlignment="1">
      <alignment horizontal="center" vertical="center"/>
    </xf>
    <xf numFmtId="167" fontId="14" fillId="9" borderId="1" xfId="6" applyNumberFormat="1" applyFont="1" applyFill="1" applyBorder="1" applyAlignment="1">
      <alignment horizontal="center" vertical="center" wrapText="1"/>
    </xf>
    <xf numFmtId="2" fontId="11" fillId="9" borderId="1" xfId="6" applyNumberFormat="1" applyFont="1" applyFill="1" applyBorder="1" applyAlignment="1">
      <alignment horizontal="center" vertical="center" wrapText="1"/>
    </xf>
    <xf numFmtId="0" fontId="11" fillId="9" borderId="1" xfId="5" applyFont="1" applyFill="1" applyBorder="1" applyAlignment="1" applyProtection="1">
      <alignment horizontal="left" vertical="center" wrapText="1"/>
      <protection locked="0"/>
    </xf>
    <xf numFmtId="2" fontId="14" fillId="9" borderId="1" xfId="6" applyNumberFormat="1" applyFont="1" applyFill="1" applyBorder="1" applyAlignment="1">
      <alignment horizontal="center" vertical="center" wrapText="1"/>
    </xf>
    <xf numFmtId="0" fontId="16" fillId="9" borderId="1" xfId="5" applyFont="1" applyFill="1" applyBorder="1" applyAlignment="1" applyProtection="1">
      <alignment horizontal="left" vertical="center" wrapText="1"/>
      <protection locked="0"/>
    </xf>
    <xf numFmtId="43" fontId="14" fillId="9" borderId="1" xfId="6" applyFont="1" applyFill="1" applyBorder="1" applyAlignment="1">
      <alignment horizontal="center" vertical="center" wrapText="1"/>
    </xf>
    <xf numFmtId="0" fontId="15" fillId="9" borderId="1" xfId="5" applyFont="1" applyFill="1" applyBorder="1" applyAlignment="1">
      <alignment horizontal="left" vertical="center" wrapText="1"/>
    </xf>
    <xf numFmtId="4" fontId="15" fillId="9" borderId="1" xfId="6" applyNumberFormat="1" applyFont="1" applyFill="1" applyBorder="1" applyAlignment="1">
      <alignment horizontal="center" vertical="center" wrapText="1"/>
    </xf>
    <xf numFmtId="4" fontId="22" fillId="9" borderId="1" xfId="6" applyNumberFormat="1" applyFont="1" applyFill="1" applyBorder="1" applyAlignment="1">
      <alignment vertical="center" wrapText="1"/>
    </xf>
    <xf numFmtId="2" fontId="22" fillId="9" borderId="1" xfId="6" applyNumberFormat="1" applyFont="1" applyFill="1" applyBorder="1" applyAlignment="1">
      <alignment horizontal="center" vertical="center"/>
    </xf>
    <xf numFmtId="2" fontId="22" fillId="9" borderId="1" xfId="6" applyNumberFormat="1" applyFont="1" applyFill="1" applyBorder="1" applyAlignment="1">
      <alignment horizontal="center" vertical="center" wrapText="1"/>
    </xf>
    <xf numFmtId="43" fontId="22" fillId="9" borderId="1" xfId="6" applyFont="1" applyFill="1" applyBorder="1" applyAlignment="1">
      <alignment horizontal="center" vertical="center" wrapText="1"/>
    </xf>
    <xf numFmtId="2" fontId="30" fillId="9" borderId="1" xfId="6" applyNumberFormat="1" applyFont="1" applyFill="1" applyBorder="1" applyAlignment="1">
      <alignment horizontal="center" vertical="center" wrapText="1"/>
    </xf>
    <xf numFmtId="43" fontId="30" fillId="9" borderId="1" xfId="6" applyFont="1" applyFill="1" applyBorder="1" applyAlignment="1">
      <alignment horizontal="center" vertical="center" wrapText="1"/>
    </xf>
    <xf numFmtId="167" fontId="22" fillId="9" borderId="1" xfId="6" applyNumberFormat="1" applyFont="1" applyFill="1" applyBorder="1" applyAlignment="1">
      <alignment horizontal="center" vertical="center" wrapText="1"/>
    </xf>
    <xf numFmtId="10" fontId="11" fillId="9" borderId="1" xfId="0" applyNumberFormat="1" applyFont="1" applyFill="1" applyBorder="1" applyAlignment="1">
      <alignment horizontal="center" vertical="center" wrapText="1"/>
    </xf>
    <xf numFmtId="4" fontId="15" fillId="0" borderId="1" xfId="0" applyNumberFormat="1" applyFont="1" applyFill="1" applyBorder="1" applyAlignment="1">
      <alignment horizontal="left" vertical="center" wrapText="1"/>
    </xf>
    <xf numFmtId="4" fontId="11" fillId="9" borderId="1" xfId="0" applyNumberFormat="1" applyFont="1" applyFill="1" applyBorder="1" applyAlignment="1">
      <alignment horizontal="left" vertical="top" wrapText="1"/>
    </xf>
    <xf numFmtId="2" fontId="11" fillId="9" borderId="1" xfId="0" applyNumberFormat="1" applyFont="1" applyFill="1" applyBorder="1" applyAlignment="1">
      <alignment horizontal="center" vertical="center" wrapText="1"/>
    </xf>
    <xf numFmtId="4" fontId="22" fillId="9" borderId="1" xfId="0" applyNumberFormat="1" applyFont="1" applyFill="1" applyBorder="1" applyAlignment="1">
      <alignment horizontal="center" vertical="top" wrapText="1"/>
    </xf>
    <xf numFmtId="0" fontId="82" fillId="9" borderId="1" xfId="0" applyFont="1" applyFill="1" applyBorder="1" applyAlignment="1">
      <alignment horizontal="center" vertical="center" wrapText="1"/>
    </xf>
    <xf numFmtId="0" fontId="83" fillId="9" borderId="1" xfId="0" applyFont="1" applyFill="1" applyBorder="1" applyAlignment="1">
      <alignment horizontal="center" vertical="center" wrapText="1"/>
    </xf>
    <xf numFmtId="9" fontId="21" fillId="9" borderId="1" xfId="3" applyFont="1" applyFill="1" applyBorder="1" applyAlignment="1">
      <alignment horizontal="center" vertical="center" wrapText="1"/>
    </xf>
    <xf numFmtId="4" fontId="30" fillId="9" borderId="1" xfId="0" applyNumberFormat="1" applyFont="1" applyFill="1" applyBorder="1" applyAlignment="1">
      <alignment horizontal="center" vertical="center" wrapText="1"/>
    </xf>
    <xf numFmtId="4" fontId="16" fillId="9" borderId="1" xfId="0" applyNumberFormat="1" applyFont="1" applyFill="1" applyBorder="1" applyAlignment="1">
      <alignment horizontal="left" vertical="center" wrapText="1"/>
    </xf>
    <xf numFmtId="0" fontId="30" fillId="9" borderId="1" xfId="0" applyFont="1" applyFill="1" applyBorder="1" applyAlignment="1">
      <alignment horizontal="left" vertical="top" wrapText="1"/>
    </xf>
    <xf numFmtId="164" fontId="11" fillId="9" borderId="1" xfId="0" applyNumberFormat="1" applyFont="1" applyFill="1" applyBorder="1" applyAlignment="1">
      <alignment horizontal="left" vertical="center" wrapText="1"/>
    </xf>
    <xf numFmtId="164" fontId="11" fillId="9" borderId="1" xfId="0" applyNumberFormat="1" applyFont="1" applyFill="1" applyBorder="1" applyAlignment="1">
      <alignment horizontal="center" vertical="center" wrapText="1"/>
    </xf>
    <xf numFmtId="164" fontId="16" fillId="9" borderId="1" xfId="0" applyNumberFormat="1" applyFont="1" applyFill="1" applyBorder="1" applyAlignment="1" applyProtection="1">
      <alignment vertical="center" wrapText="1"/>
      <protection locked="0"/>
    </xf>
    <xf numFmtId="164" fontId="16" fillId="9" borderId="1" xfId="0" applyNumberFormat="1" applyFont="1" applyFill="1" applyBorder="1" applyAlignment="1">
      <alignment horizontal="left" vertical="center" wrapText="1"/>
    </xf>
    <xf numFmtId="167" fontId="41" fillId="9" borderId="1" xfId="0" applyNumberFormat="1" applyFont="1" applyFill="1" applyBorder="1" applyAlignment="1">
      <alignment horizontal="center" vertical="center" wrapText="1"/>
    </xf>
    <xf numFmtId="167" fontId="9" fillId="9" borderId="1" xfId="0" applyNumberFormat="1" applyFont="1" applyFill="1" applyBorder="1" applyAlignment="1">
      <alignment horizontal="center" vertical="top" wrapText="1"/>
    </xf>
    <xf numFmtId="167" fontId="21" fillId="9" borderId="1" xfId="0" applyNumberFormat="1" applyFont="1" applyFill="1" applyBorder="1" applyAlignment="1">
      <alignment horizontal="center" vertical="top" wrapText="1"/>
    </xf>
    <xf numFmtId="164" fontId="14" fillId="9" borderId="1" xfId="0" applyNumberFormat="1" applyFont="1" applyFill="1" applyBorder="1" applyAlignment="1" applyProtection="1">
      <alignment horizontal="left" vertical="center" wrapText="1"/>
      <protection locked="0"/>
    </xf>
    <xf numFmtId="164" fontId="14" fillId="9" borderId="1" xfId="0" applyNumberFormat="1" applyFont="1" applyFill="1" applyBorder="1" applyAlignment="1">
      <alignment horizontal="left" vertical="center" wrapText="1"/>
    </xf>
    <xf numFmtId="164" fontId="11" fillId="9" borderId="1" xfId="0" applyNumberFormat="1" applyFont="1" applyFill="1" applyBorder="1" applyAlignment="1">
      <alignment vertical="center" wrapText="1"/>
    </xf>
    <xf numFmtId="164" fontId="14" fillId="9" borderId="1" xfId="0" applyNumberFormat="1" applyFont="1" applyFill="1" applyBorder="1" applyAlignment="1">
      <alignment horizontal="center" vertical="center" wrapText="1"/>
    </xf>
    <xf numFmtId="4" fontId="32" fillId="9" borderId="1" xfId="0" applyNumberFormat="1" applyFont="1" applyFill="1" applyBorder="1" applyAlignment="1">
      <alignment horizontal="center" vertical="center" wrapText="1"/>
    </xf>
    <xf numFmtId="4" fontId="9" fillId="9" borderId="1" xfId="0" applyNumberFormat="1" applyFont="1" applyFill="1" applyBorder="1" applyAlignment="1">
      <alignment horizontal="center" vertical="top" wrapText="1"/>
    </xf>
    <xf numFmtId="167" fontId="22" fillId="9" borderId="1" xfId="0" applyNumberFormat="1" applyFont="1" applyFill="1" applyBorder="1" applyAlignment="1">
      <alignment horizontal="center" vertical="top" wrapText="1"/>
    </xf>
    <xf numFmtId="4" fontId="33" fillId="9" borderId="1" xfId="0" applyNumberFormat="1" applyFont="1" applyFill="1" applyBorder="1" applyAlignment="1">
      <alignment horizontal="center" vertical="center" wrapText="1"/>
    </xf>
    <xf numFmtId="4" fontId="33" fillId="9" borderId="1" xfId="0" applyNumberFormat="1" applyFont="1" applyFill="1" applyBorder="1" applyAlignment="1">
      <alignment horizontal="center" vertical="top" wrapText="1"/>
    </xf>
    <xf numFmtId="164" fontId="16" fillId="9" borderId="1" xfId="0" applyNumberFormat="1" applyFont="1" applyFill="1" applyBorder="1" applyAlignment="1">
      <alignment horizontal="left" vertical="center" wrapText="1" shrinkToFit="1"/>
    </xf>
    <xf numFmtId="168" fontId="16" fillId="9" borderId="1" xfId="0" applyNumberFormat="1" applyFont="1" applyFill="1" applyBorder="1" applyAlignment="1">
      <alignment horizontal="center" vertical="center" wrapText="1"/>
    </xf>
    <xf numFmtId="167" fontId="11" fillId="9" borderId="1" xfId="3" applyNumberFormat="1" applyFont="1" applyFill="1" applyBorder="1" applyAlignment="1">
      <alignment horizontal="center" vertical="center" wrapText="1"/>
    </xf>
    <xf numFmtId="2" fontId="14" fillId="9" borderId="1" xfId="0" applyNumberFormat="1" applyFont="1" applyFill="1" applyBorder="1" applyAlignment="1">
      <alignment horizontal="center" vertical="center" wrapText="1"/>
    </xf>
    <xf numFmtId="167" fontId="44" fillId="9" borderId="1" xfId="0" applyNumberFormat="1" applyFont="1" applyFill="1" applyBorder="1" applyAlignment="1">
      <alignment horizontal="center" vertical="center" wrapText="1"/>
    </xf>
    <xf numFmtId="2" fontId="22" fillId="9" borderId="1" xfId="0" applyNumberFormat="1" applyFont="1" applyFill="1" applyBorder="1" applyAlignment="1">
      <alignment horizontal="center" vertical="center" wrapText="1"/>
    </xf>
    <xf numFmtId="0" fontId="32" fillId="9" borderId="1" xfId="0" applyFont="1" applyFill="1" applyBorder="1" applyAlignment="1">
      <alignment horizontal="left" vertical="center" wrapText="1"/>
    </xf>
    <xf numFmtId="10" fontId="35" fillId="9" borderId="1" xfId="0" applyNumberFormat="1" applyFont="1" applyFill="1" applyBorder="1" applyAlignment="1">
      <alignment horizontal="center" vertical="center" wrapText="1"/>
    </xf>
    <xf numFmtId="10" fontId="22" fillId="9" borderId="1" xfId="0" applyNumberFormat="1" applyFont="1" applyFill="1" applyBorder="1" applyAlignment="1">
      <alignment horizontal="center" vertical="center" wrapText="1"/>
    </xf>
    <xf numFmtId="10" fontId="27" fillId="9" borderId="1" xfId="0" applyNumberFormat="1" applyFont="1" applyFill="1" applyBorder="1" applyAlignment="1">
      <alignment horizontal="center" vertical="center" wrapText="1"/>
    </xf>
    <xf numFmtId="0" fontId="14" fillId="9" borderId="1" xfId="0" applyFont="1" applyFill="1" applyBorder="1" applyAlignment="1" applyProtection="1">
      <alignment vertical="center" wrapText="1"/>
      <protection locked="0"/>
    </xf>
    <xf numFmtId="0" fontId="9" fillId="9" borderId="1" xfId="0" applyFont="1" applyFill="1" applyBorder="1" applyAlignment="1">
      <alignment horizontal="left" vertical="center" wrapText="1"/>
    </xf>
    <xf numFmtId="167" fontId="33" fillId="9" borderId="1" xfId="0" applyNumberFormat="1" applyFont="1" applyFill="1" applyBorder="1" applyAlignment="1">
      <alignment horizontal="center" vertical="center" wrapText="1"/>
    </xf>
    <xf numFmtId="4" fontId="32" fillId="9" borderId="1" xfId="0" applyNumberFormat="1" applyFont="1" applyFill="1" applyBorder="1" applyAlignment="1">
      <alignment horizontal="left" vertical="center" wrapText="1"/>
    </xf>
    <xf numFmtId="4" fontId="9" fillId="9" borderId="1" xfId="0" applyNumberFormat="1" applyFont="1" applyFill="1" applyBorder="1" applyAlignment="1">
      <alignment vertical="center" wrapText="1"/>
    </xf>
    <xf numFmtId="167" fontId="32" fillId="9" borderId="1" xfId="0" applyNumberFormat="1" applyFont="1" applyFill="1" applyBorder="1" applyAlignment="1">
      <alignment horizontal="center" vertical="center" wrapText="1"/>
    </xf>
    <xf numFmtId="0" fontId="9" fillId="9" borderId="1" xfId="7" applyFont="1" applyFill="1" applyBorder="1" applyAlignment="1">
      <alignment vertical="center" wrapText="1"/>
    </xf>
    <xf numFmtId="0" fontId="32" fillId="9" borderId="1" xfId="0" applyFont="1" applyFill="1" applyBorder="1" applyAlignment="1">
      <alignment vertical="center" wrapText="1"/>
    </xf>
    <xf numFmtId="0" fontId="43" fillId="9" borderId="1" xfId="7" applyFont="1" applyFill="1" applyBorder="1" applyAlignment="1">
      <alignment horizontal="left" vertical="center" wrapText="1"/>
    </xf>
    <xf numFmtId="0" fontId="43" fillId="9" borderId="1" xfId="0" applyFont="1" applyFill="1" applyBorder="1" applyAlignment="1">
      <alignment vertical="center" wrapText="1"/>
    </xf>
    <xf numFmtId="9" fontId="42" fillId="9" borderId="1" xfId="0" applyNumberFormat="1" applyFont="1" applyFill="1" applyBorder="1" applyAlignment="1">
      <alignment horizontal="center" vertical="center" wrapText="1"/>
    </xf>
    <xf numFmtId="167" fontId="46" fillId="9" borderId="1" xfId="0" applyNumberFormat="1" applyFont="1" applyFill="1" applyBorder="1" applyAlignment="1">
      <alignment horizontal="center" vertical="center" wrapText="1"/>
    </xf>
    <xf numFmtId="4" fontId="31" fillId="9" borderId="1" xfId="0" applyNumberFormat="1" applyFont="1" applyFill="1" applyBorder="1" applyAlignment="1">
      <alignment horizontal="center" vertical="center" wrapText="1"/>
    </xf>
    <xf numFmtId="167" fontId="31" fillId="9" borderId="1" xfId="0" applyNumberFormat="1" applyFont="1" applyFill="1" applyBorder="1" applyAlignment="1">
      <alignment horizontal="center" vertical="center" wrapText="1"/>
    </xf>
    <xf numFmtId="0" fontId="11" fillId="9" borderId="18" xfId="0" applyFont="1" applyFill="1" applyBorder="1" applyAlignment="1">
      <alignment horizontal="left" vertical="center" wrapText="1"/>
    </xf>
    <xf numFmtId="4" fontId="11" fillId="9" borderId="18" xfId="0" applyNumberFormat="1" applyFont="1" applyFill="1" applyBorder="1" applyAlignment="1">
      <alignment wrapText="1"/>
    </xf>
    <xf numFmtId="167" fontId="22" fillId="9" borderId="18" xfId="0" applyNumberFormat="1" applyFont="1" applyFill="1" applyBorder="1" applyAlignment="1">
      <alignment horizontal="center" vertical="center" wrapText="1"/>
    </xf>
    <xf numFmtId="4" fontId="11" fillId="9" borderId="18" xfId="0" applyNumberFormat="1" applyFont="1" applyFill="1" applyBorder="1" applyAlignment="1">
      <alignment horizontal="center" vertical="center" wrapText="1"/>
    </xf>
    <xf numFmtId="9" fontId="22" fillId="9" borderId="18" xfId="3"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33" fillId="9" borderId="15" xfId="0" applyFont="1" applyFill="1" applyBorder="1" applyAlignment="1">
      <alignment horizontal="center" vertical="center" wrapText="1"/>
    </xf>
    <xf numFmtId="169" fontId="11" fillId="0" borderId="1" xfId="0" applyNumberFormat="1" applyFont="1" applyBorder="1" applyAlignment="1">
      <alignment horizontal="center" vertical="center" wrapText="1"/>
    </xf>
    <xf numFmtId="4" fontId="11" fillId="10" borderId="4" xfId="0" applyNumberFormat="1" applyFont="1" applyFill="1" applyBorder="1" applyAlignment="1">
      <alignment horizontal="center" vertical="center" wrapText="1"/>
    </xf>
    <xf numFmtId="167" fontId="11" fillId="10" borderId="4" xfId="0" applyNumberFormat="1"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9" borderId="20" xfId="0" applyFont="1" applyFill="1" applyBorder="1" applyAlignment="1">
      <alignment horizontal="center" vertical="center" wrapText="1"/>
    </xf>
    <xf numFmtId="1" fontId="14" fillId="0" borderId="20" xfId="0" applyNumberFormat="1"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9" borderId="4" xfId="0" applyFont="1" applyFill="1" applyBorder="1" applyAlignment="1">
      <alignment horizontal="left" vertical="center" wrapText="1"/>
    </xf>
    <xf numFmtId="4" fontId="14" fillId="9" borderId="4" xfId="0" applyNumberFormat="1" applyFont="1" applyFill="1" applyBorder="1" applyAlignment="1">
      <alignment horizontal="center" vertical="center" wrapText="1"/>
    </xf>
    <xf numFmtId="167" fontId="14" fillId="9" borderId="4" xfId="0" applyNumberFormat="1" applyFont="1" applyFill="1" applyBorder="1" applyAlignment="1">
      <alignment horizontal="center" vertical="center" wrapText="1"/>
    </xf>
    <xf numFmtId="167" fontId="11" fillId="9" borderId="4" xfId="0" applyNumberFormat="1" applyFont="1" applyFill="1" applyBorder="1" applyAlignment="1">
      <alignment horizontal="center" vertical="center" wrapText="1"/>
    </xf>
    <xf numFmtId="4" fontId="11" fillId="9" borderId="4" xfId="0" applyNumberFormat="1" applyFont="1" applyFill="1" applyBorder="1" applyAlignment="1">
      <alignment horizontal="center" vertical="center" wrapText="1"/>
    </xf>
    <xf numFmtId="9" fontId="14" fillId="9" borderId="4" xfId="3" applyFont="1" applyFill="1" applyBorder="1" applyAlignment="1">
      <alignment horizontal="center" vertical="center" wrapText="1"/>
    </xf>
    <xf numFmtId="0" fontId="14" fillId="9" borderId="25" xfId="0" applyFont="1" applyFill="1" applyBorder="1" applyAlignment="1" applyProtection="1">
      <alignment horizontal="left" vertical="center" wrapText="1"/>
      <protection locked="0"/>
    </xf>
    <xf numFmtId="0" fontId="11" fillId="9" borderId="7" xfId="0" applyFont="1" applyFill="1" applyBorder="1" applyAlignment="1">
      <alignment horizontal="left" vertical="center" wrapText="1"/>
    </xf>
    <xf numFmtId="0" fontId="11" fillId="0" borderId="0" xfId="0" applyFont="1" applyFill="1" applyBorder="1" applyAlignment="1">
      <alignment horizontal="right" wrapText="1"/>
    </xf>
    <xf numFmtId="49" fontId="15" fillId="11" borderId="1" xfId="4" applyNumberFormat="1" applyFont="1" applyFill="1" applyBorder="1" applyAlignment="1">
      <alignment horizontal="justify" vertical="center" wrapText="1"/>
    </xf>
    <xf numFmtId="4" fontId="15" fillId="11" borderId="1" xfId="0" applyNumberFormat="1" applyFont="1" applyFill="1" applyBorder="1" applyAlignment="1">
      <alignment horizontal="left" vertical="top" wrapText="1"/>
    </xf>
    <xf numFmtId="4" fontId="15" fillId="11" borderId="1" xfId="0" applyNumberFormat="1" applyFont="1" applyFill="1" applyBorder="1" applyAlignment="1">
      <alignment horizontal="center" vertical="top" wrapText="1"/>
    </xf>
    <xf numFmtId="4" fontId="29" fillId="11" borderId="1" xfId="0" applyNumberFormat="1" applyFont="1" applyFill="1" applyBorder="1" applyAlignment="1">
      <alignment horizontal="center" vertical="center" wrapText="1"/>
    </xf>
    <xf numFmtId="43" fontId="29" fillId="11" borderId="1" xfId="0" applyNumberFormat="1" applyFont="1" applyFill="1" applyBorder="1" applyAlignment="1">
      <alignment horizontal="left" vertical="top" wrapText="1"/>
    </xf>
    <xf numFmtId="167" fontId="29" fillId="11" borderId="1" xfId="0" applyNumberFormat="1" applyFont="1" applyFill="1" applyBorder="1" applyAlignment="1">
      <alignment horizontal="left" vertical="center" wrapText="1"/>
    </xf>
    <xf numFmtId="0" fontId="33" fillId="11" borderId="1" xfId="0" applyFont="1" applyFill="1" applyBorder="1" applyAlignment="1">
      <alignment vertical="center" wrapText="1"/>
    </xf>
    <xf numFmtId="0" fontId="33" fillId="11" borderId="1" xfId="0" applyFont="1" applyFill="1" applyBorder="1" applyAlignment="1">
      <alignment horizontal="center" vertical="center" wrapText="1"/>
    </xf>
    <xf numFmtId="0" fontId="9" fillId="11" borderId="1" xfId="0" applyFont="1" applyFill="1" applyBorder="1" applyAlignment="1">
      <alignment vertical="center" wrapText="1"/>
    </xf>
    <xf numFmtId="167" fontId="9" fillId="11" borderId="1" xfId="0" applyNumberFormat="1" applyFont="1" applyFill="1" applyBorder="1" applyAlignment="1">
      <alignment horizontal="center" vertical="center" wrapText="1"/>
    </xf>
    <xf numFmtId="4" fontId="11" fillId="11" borderId="1" xfId="0" applyNumberFormat="1" applyFont="1" applyFill="1" applyBorder="1" applyAlignment="1">
      <alignment horizontal="left" vertical="center" wrapText="1"/>
    </xf>
    <xf numFmtId="4" fontId="9" fillId="11" borderId="1" xfId="0" applyNumberFormat="1" applyFont="1" applyFill="1" applyBorder="1" applyAlignment="1">
      <alignment horizontal="left" vertical="center" wrapText="1"/>
    </xf>
    <xf numFmtId="4" fontId="11" fillId="11" borderId="1" xfId="0" applyNumberFormat="1" applyFont="1" applyFill="1" applyBorder="1" applyAlignment="1">
      <alignment horizontal="center" vertical="top" wrapText="1"/>
    </xf>
    <xf numFmtId="0" fontId="11" fillId="11" borderId="1" xfId="0" applyFont="1" applyFill="1" applyBorder="1" applyAlignment="1">
      <alignment vertical="center" wrapText="1"/>
    </xf>
    <xf numFmtId="2" fontId="27" fillId="9" borderId="1" xfId="6" applyNumberFormat="1" applyFont="1" applyFill="1" applyBorder="1" applyAlignment="1">
      <alignment horizontal="center" vertical="center" wrapText="1"/>
    </xf>
    <xf numFmtId="4" fontId="27" fillId="9" borderId="1" xfId="6" applyNumberFormat="1" applyFont="1" applyFill="1" applyBorder="1" applyAlignment="1">
      <alignment horizontal="center" vertical="center" wrapText="1"/>
    </xf>
    <xf numFmtId="174" fontId="11" fillId="11"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0" fontId="14" fillId="21" borderId="0" xfId="0" applyFont="1" applyFill="1" applyAlignment="1">
      <alignment horizontal="left" vertical="top" wrapText="1"/>
    </xf>
    <xf numFmtId="0" fontId="15" fillId="21" borderId="0" xfId="0" applyFont="1" applyFill="1" applyAlignment="1">
      <alignment horizontal="left" vertical="top" wrapText="1"/>
    </xf>
    <xf numFmtId="4" fontId="15" fillId="21" borderId="0" xfId="0" applyNumberFormat="1" applyFont="1" applyFill="1" applyAlignment="1">
      <alignment horizontal="left" vertical="top" wrapText="1"/>
    </xf>
    <xf numFmtId="0" fontId="11" fillId="21" borderId="0" xfId="0" applyFont="1" applyFill="1" applyAlignment="1">
      <alignment horizontal="left" vertical="top" wrapText="1"/>
    </xf>
    <xf numFmtId="10" fontId="14" fillId="9" borderId="1" xfId="0" applyNumberFormat="1" applyFont="1" applyFill="1" applyBorder="1" applyAlignment="1">
      <alignment horizontal="center" vertical="center" wrapText="1"/>
    </xf>
    <xf numFmtId="0" fontId="11" fillId="9" borderId="1" xfId="0" applyFont="1" applyFill="1" applyBorder="1" applyAlignment="1">
      <alignment horizontal="left" vertical="center" wrapText="1"/>
    </xf>
    <xf numFmtId="9" fontId="27" fillId="9" borderId="1" xfId="3" applyFont="1" applyFill="1" applyBorder="1" applyAlignment="1">
      <alignment horizontal="center" vertical="center" wrapText="1"/>
    </xf>
    <xf numFmtId="175" fontId="80" fillId="0" borderId="1" xfId="0" applyNumberFormat="1" applyFont="1" applyFill="1" applyBorder="1" applyAlignment="1">
      <alignment horizontal="center" vertical="center" wrapText="1"/>
    </xf>
    <xf numFmtId="2" fontId="80" fillId="0" borderId="1" xfId="0" applyNumberFormat="1" applyFont="1" applyFill="1" applyBorder="1" applyAlignment="1">
      <alignment horizontal="center" vertical="center" wrapText="1"/>
    </xf>
    <xf numFmtId="9" fontId="80" fillId="0" borderId="1" xfId="0" applyNumberFormat="1" applyFont="1" applyFill="1" applyBorder="1" applyAlignment="1">
      <alignment horizontal="center" vertical="center" wrapText="1"/>
    </xf>
    <xf numFmtId="4" fontId="80" fillId="0" borderId="1" xfId="0" applyNumberFormat="1" applyFont="1" applyFill="1" applyBorder="1" applyAlignment="1">
      <alignment horizontal="center" vertical="center" wrapText="1"/>
    </xf>
    <xf numFmtId="2" fontId="57" fillId="0" borderId="1" xfId="0" applyNumberFormat="1" applyFont="1" applyFill="1" applyBorder="1" applyAlignment="1">
      <alignment horizontal="center" vertical="center" wrapText="1"/>
    </xf>
    <xf numFmtId="9" fontId="79" fillId="0" borderId="1" xfId="0" applyNumberFormat="1" applyFont="1" applyFill="1" applyBorder="1" applyAlignment="1">
      <alignment horizontal="center" vertical="center" wrapText="1"/>
    </xf>
    <xf numFmtId="4" fontId="57" fillId="0" borderId="1" xfId="0" applyNumberFormat="1" applyFont="1" applyFill="1" applyBorder="1" applyAlignment="1">
      <alignment horizontal="center" vertical="center" wrapText="1"/>
    </xf>
    <xf numFmtId="4" fontId="79" fillId="0" borderId="1" xfId="0" applyNumberFormat="1" applyFont="1" applyFill="1" applyBorder="1" applyAlignment="1">
      <alignment horizontal="center" vertical="center" wrapText="1"/>
    </xf>
    <xf numFmtId="4" fontId="15" fillId="11" borderId="1" xfId="0" applyNumberFormat="1" applyFont="1" applyFill="1" applyBorder="1" applyAlignment="1">
      <alignment horizontal="left" vertical="center" wrapText="1"/>
    </xf>
    <xf numFmtId="16" fontId="14" fillId="0" borderId="1" xfId="0" applyNumberFormat="1" applyFont="1" applyFill="1" applyBorder="1" applyAlignment="1">
      <alignment vertical="center" wrapText="1"/>
    </xf>
    <xf numFmtId="0" fontId="9" fillId="0" borderId="1" xfId="7" applyFont="1" applyFill="1" applyBorder="1" applyAlignment="1">
      <alignment horizontal="left" vertical="center" wrapText="1"/>
    </xf>
    <xf numFmtId="4"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32" fillId="0" borderId="1" xfId="0" applyFont="1" applyFill="1" applyBorder="1" applyAlignment="1">
      <alignment vertical="center" wrapText="1"/>
    </xf>
    <xf numFmtId="4" fontId="32" fillId="0" borderId="1" xfId="0" applyNumberFormat="1" applyFont="1" applyFill="1" applyBorder="1" applyAlignment="1">
      <alignment horizontal="center" vertical="center" wrapText="1"/>
    </xf>
    <xf numFmtId="4" fontId="30" fillId="0" borderId="1" xfId="0" applyNumberFormat="1" applyFont="1" applyFill="1" applyBorder="1" applyAlignment="1">
      <alignment horizontal="center" vertical="center" wrapText="1"/>
    </xf>
    <xf numFmtId="4" fontId="11" fillId="9" borderId="1" xfId="0" applyNumberFormat="1" applyFont="1" applyFill="1" applyBorder="1" applyAlignment="1">
      <alignment horizontal="center" wrapText="1"/>
    </xf>
    <xf numFmtId="0" fontId="35" fillId="9" borderId="1" xfId="0" applyFont="1" applyFill="1" applyBorder="1" applyAlignment="1">
      <alignment horizontal="center" vertical="center" wrapText="1"/>
    </xf>
    <xf numFmtId="4" fontId="11" fillId="0" borderId="1" xfId="0" applyNumberFormat="1" applyFont="1" applyFill="1" applyBorder="1" applyAlignment="1">
      <alignment horizontal="center" vertical="top" wrapText="1"/>
    </xf>
    <xf numFmtId="9" fontId="28" fillId="11" borderId="1" xfId="0" applyNumberFormat="1" applyFont="1" applyFill="1" applyBorder="1" applyAlignment="1">
      <alignment horizontal="center" vertical="center" wrapText="1"/>
    </xf>
    <xf numFmtId="0" fontId="16" fillId="0" borderId="1" xfId="0" quotePrefix="1" applyFont="1" applyFill="1" applyBorder="1" applyAlignment="1">
      <alignment horizontal="left" vertical="center" wrapText="1"/>
    </xf>
    <xf numFmtId="0" fontId="11" fillId="0" borderId="1" xfId="0" quotePrefix="1" applyFont="1" applyFill="1" applyBorder="1" applyAlignment="1">
      <alignment horizontal="left" vertical="center" wrapText="1"/>
    </xf>
    <xf numFmtId="4" fontId="16" fillId="0" borderId="1" xfId="0" quotePrefix="1" applyNumberFormat="1" applyFont="1" applyFill="1" applyBorder="1" applyAlignment="1">
      <alignment horizontal="center" vertical="center" wrapText="1"/>
    </xf>
    <xf numFmtId="4" fontId="11" fillId="0" borderId="1" xfId="0" quotePrefix="1" applyNumberFormat="1" applyFont="1" applyFill="1" applyBorder="1" applyAlignment="1">
      <alignment horizontal="center" vertical="center" wrapText="1"/>
    </xf>
    <xf numFmtId="4" fontId="11" fillId="11" borderId="1" xfId="0" applyNumberFormat="1" applyFont="1" applyFill="1" applyBorder="1" applyAlignment="1">
      <alignment horizontal="left" vertical="top" wrapText="1"/>
    </xf>
    <xf numFmtId="164" fontId="15" fillId="11" borderId="1" xfId="0" applyNumberFormat="1" applyFont="1" applyFill="1" applyBorder="1" applyAlignment="1">
      <alignment horizontal="left" vertical="center" wrapText="1"/>
    </xf>
    <xf numFmtId="164" fontId="11" fillId="11" borderId="1" xfId="0" applyNumberFormat="1" applyFont="1" applyFill="1" applyBorder="1" applyAlignment="1">
      <alignment horizontal="left" vertical="center" wrapText="1"/>
    </xf>
    <xf numFmtId="164" fontId="11" fillId="11" borderId="1" xfId="0" applyNumberFormat="1" applyFont="1" applyFill="1" applyBorder="1" applyAlignment="1">
      <alignment horizontal="center" vertical="center" wrapText="1"/>
    </xf>
    <xf numFmtId="167" fontId="11" fillId="11" borderId="1" xfId="0" applyNumberFormat="1" applyFont="1" applyFill="1" applyBorder="1" applyAlignment="1">
      <alignment horizontal="center" vertical="top" wrapText="1"/>
    </xf>
    <xf numFmtId="167" fontId="29" fillId="11" borderId="1" xfId="0" applyNumberFormat="1" applyFont="1" applyFill="1" applyBorder="1" applyAlignment="1">
      <alignment horizontal="center" vertical="top" wrapText="1"/>
    </xf>
    <xf numFmtId="164" fontId="9" fillId="9" borderId="16" xfId="0" applyNumberFormat="1" applyFont="1" applyFill="1" applyBorder="1" applyAlignment="1">
      <alignment horizontal="justify" vertical="top" wrapText="1"/>
    </xf>
    <xf numFmtId="0" fontId="11" fillId="0" borderId="1" xfId="0" applyFont="1" applyFill="1" applyBorder="1" applyAlignment="1">
      <alignment horizontal="left" vertical="center" wrapText="1"/>
    </xf>
    <xf numFmtId="0" fontId="11" fillId="9" borderId="1" xfId="0" applyFont="1" applyFill="1" applyBorder="1" applyAlignment="1">
      <alignment horizontal="left" vertical="center" wrapText="1"/>
    </xf>
    <xf numFmtId="9" fontId="86" fillId="0" borderId="1" xfId="0" applyNumberFormat="1"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 fontId="14"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9" borderId="1" xfId="0" applyFont="1" applyFill="1" applyBorder="1" applyAlignment="1">
      <alignment horizontal="left" vertical="top" wrapText="1"/>
    </xf>
    <xf numFmtId="0" fontId="11" fillId="9"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4" fontId="30" fillId="9" borderId="1" xfId="6" applyNumberFormat="1" applyFont="1" applyFill="1" applyBorder="1" applyAlignment="1">
      <alignment horizontal="center" vertical="center" wrapText="1"/>
    </xf>
    <xf numFmtId="4" fontId="80" fillId="9" borderId="1" xfId="0" applyNumberFormat="1" applyFont="1" applyFill="1" applyBorder="1" applyAlignment="1">
      <alignment horizontal="center" vertical="center" wrapText="1"/>
    </xf>
    <xf numFmtId="2" fontId="11" fillId="0" borderId="1" xfId="3" applyNumberFormat="1" applyFont="1" applyFill="1" applyBorder="1" applyAlignment="1">
      <alignment horizontal="center" vertical="center" wrapText="1"/>
    </xf>
    <xf numFmtId="2" fontId="22" fillId="0" borderId="1" xfId="3" applyNumberFormat="1" applyFont="1" applyFill="1" applyBorder="1" applyAlignment="1">
      <alignment horizontal="center" vertical="center" wrapText="1"/>
    </xf>
    <xf numFmtId="2" fontId="14" fillId="0" borderId="1" xfId="3" applyNumberFormat="1" applyFont="1" applyFill="1" applyBorder="1" applyAlignment="1">
      <alignment horizontal="center" vertical="center" wrapText="1"/>
    </xf>
    <xf numFmtId="2" fontId="16" fillId="0" borderId="1" xfId="3"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67" fontId="80" fillId="0" borderId="1" xfId="0" applyNumberFormat="1" applyFont="1" applyFill="1" applyBorder="1" applyAlignment="1">
      <alignment horizontal="center" vertical="center" wrapText="1"/>
    </xf>
    <xf numFmtId="9" fontId="15" fillId="11" borderId="1" xfId="3" applyNumberFormat="1" applyFont="1" applyFill="1" applyBorder="1" applyAlignment="1">
      <alignment horizontal="center" vertical="center" wrapText="1"/>
    </xf>
    <xf numFmtId="9" fontId="30" fillId="9"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9" fontId="30" fillId="0" borderId="1" xfId="0" applyNumberFormat="1" applyFont="1" applyFill="1" applyBorder="1" applyAlignment="1">
      <alignment horizontal="center" vertical="center" wrapText="1"/>
    </xf>
    <xf numFmtId="2" fontId="11" fillId="9" borderId="1" xfId="0" applyNumberFormat="1" applyFont="1" applyFill="1" applyBorder="1" applyAlignment="1">
      <alignment horizontal="center" vertical="top" wrapText="1"/>
    </xf>
    <xf numFmtId="4" fontId="43" fillId="0" borderId="1"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1" fillId="9" borderId="1" xfId="0" applyFont="1" applyFill="1" applyBorder="1" applyAlignment="1">
      <alignment horizontal="left" vertical="top" wrapText="1"/>
    </xf>
    <xf numFmtId="0" fontId="11" fillId="9" borderId="1" xfId="0" applyFont="1" applyFill="1" applyBorder="1" applyAlignment="1">
      <alignment horizontal="left" vertical="center"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left" vertical="center" wrapText="1"/>
    </xf>
    <xf numFmtId="0" fontId="11" fillId="9" borderId="1" xfId="0" applyFont="1" applyFill="1" applyBorder="1" applyAlignment="1">
      <alignment horizontal="center" vertical="top" wrapText="1"/>
    </xf>
    <xf numFmtId="0" fontId="11" fillId="9" borderId="1" xfId="0" applyFont="1" applyFill="1" applyBorder="1" applyAlignment="1">
      <alignment horizontal="center" vertical="center" wrapText="1"/>
    </xf>
    <xf numFmtId="0" fontId="15" fillId="9" borderId="16" xfId="0" applyFont="1" applyFill="1" applyBorder="1" applyAlignment="1">
      <alignment horizontal="left" vertical="top" wrapText="1"/>
    </xf>
    <xf numFmtId="0" fontId="15" fillId="9" borderId="7" xfId="0" applyFont="1" applyFill="1" applyBorder="1" applyAlignment="1">
      <alignment horizontal="center" vertical="center" wrapText="1"/>
    </xf>
    <xf numFmtId="0" fontId="11" fillId="9" borderId="2" xfId="0" applyFont="1" applyFill="1" applyBorder="1" applyAlignment="1">
      <alignment horizontal="justify" vertical="top" wrapText="1"/>
    </xf>
    <xf numFmtId="49" fontId="11" fillId="9" borderId="1" xfId="0" applyNumberFormat="1" applyFont="1" applyFill="1" applyBorder="1" applyAlignment="1">
      <alignment horizontal="center" vertical="center" wrapText="1"/>
    </xf>
    <xf numFmtId="0" fontId="15" fillId="9" borderId="2" xfId="0" applyFont="1" applyFill="1" applyBorder="1" applyAlignment="1">
      <alignment horizontal="justify" vertical="top" wrapText="1"/>
    </xf>
    <xf numFmtId="10" fontId="22" fillId="9" borderId="1" xfId="3" applyNumberFormat="1" applyFont="1" applyFill="1" applyBorder="1" applyAlignment="1">
      <alignment horizontal="center" vertical="center" wrapText="1"/>
    </xf>
    <xf numFmtId="0" fontId="16" fillId="9" borderId="1" xfId="0" applyFont="1" applyFill="1" applyBorder="1" applyAlignment="1" applyProtection="1">
      <alignment horizontal="justify" vertical="center" wrapText="1"/>
      <protection locked="0"/>
    </xf>
    <xf numFmtId="2" fontId="15" fillId="11" borderId="1" xfId="0" quotePrefix="1" applyNumberFormat="1" applyFont="1" applyFill="1" applyBorder="1" applyAlignment="1">
      <alignment horizontal="left" vertical="center" wrapText="1"/>
    </xf>
    <xf numFmtId="4" fontId="87" fillId="9" borderId="1" xfId="0" applyNumberFormat="1" applyFont="1" applyFill="1" applyBorder="1" applyAlignment="1">
      <alignment horizontal="center" vertical="center" wrapText="1"/>
    </xf>
    <xf numFmtId="4" fontId="87" fillId="0" borderId="1" xfId="0" applyNumberFormat="1" applyFont="1" applyFill="1" applyBorder="1" applyAlignment="1">
      <alignment horizontal="center" vertical="center" wrapText="1"/>
    </xf>
    <xf numFmtId="167" fontId="11" fillId="0" borderId="1" xfId="0" applyNumberFormat="1" applyFont="1" applyFill="1" applyBorder="1" applyAlignment="1">
      <alignment horizontal="left" vertical="center" wrapText="1" indent="2"/>
    </xf>
    <xf numFmtId="0" fontId="11" fillId="0" borderId="4" xfId="0" applyFont="1" applyFill="1" applyBorder="1" applyAlignment="1">
      <alignment horizontal="left" vertical="center" wrapText="1"/>
    </xf>
    <xf numFmtId="4" fontId="11" fillId="9" borderId="6" xfId="0" applyNumberFormat="1" applyFont="1" applyFill="1" applyBorder="1" applyAlignment="1">
      <alignment horizontal="center" vertical="center" wrapText="1"/>
    </xf>
    <xf numFmtId="167" fontId="11" fillId="9" borderId="6" xfId="0" applyNumberFormat="1" applyFont="1" applyFill="1" applyBorder="1" applyAlignment="1">
      <alignment horizontal="center" vertical="center" wrapText="1"/>
    </xf>
    <xf numFmtId="9" fontId="11" fillId="9" borderId="6" xfId="3" applyFont="1" applyFill="1" applyBorder="1" applyAlignment="1">
      <alignment horizontal="center" vertical="center" wrapText="1"/>
    </xf>
    <xf numFmtId="4" fontId="16" fillId="9" borderId="6"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4" fontId="11" fillId="0" borderId="0" xfId="0" applyNumberFormat="1" applyFont="1" applyAlignment="1">
      <alignment horizontal="center" vertical="center"/>
    </xf>
    <xf numFmtId="10" fontId="11" fillId="11" borderId="1" xfId="0" applyNumberFormat="1" applyFont="1" applyFill="1" applyBorder="1" applyAlignment="1">
      <alignment horizontal="center" vertical="center" wrapText="1"/>
    </xf>
    <xf numFmtId="4" fontId="89" fillId="9" borderId="1" xfId="0" applyNumberFormat="1" applyFont="1" applyFill="1" applyBorder="1" applyAlignment="1">
      <alignment horizontal="center" vertical="center" wrapText="1"/>
    </xf>
    <xf numFmtId="167" fontId="28" fillId="11" borderId="1" xfId="0" applyNumberFormat="1" applyFont="1" applyFill="1" applyBorder="1" applyAlignment="1">
      <alignment horizontal="center" vertical="top" wrapText="1"/>
    </xf>
    <xf numFmtId="10" fontId="27" fillId="11" borderId="1" xfId="0" applyNumberFormat="1" applyFont="1" applyFill="1" applyBorder="1" applyAlignment="1">
      <alignment horizontal="center" vertical="center" wrapText="1"/>
    </xf>
    <xf numFmtId="10" fontId="26" fillId="11" borderId="1" xfId="0" applyNumberFormat="1" applyFont="1" applyFill="1" applyBorder="1" applyAlignment="1">
      <alignment horizontal="center" vertical="center" wrapText="1"/>
    </xf>
    <xf numFmtId="4" fontId="46" fillId="0" borderId="1" xfId="0" applyNumberFormat="1" applyFont="1" applyFill="1" applyBorder="1" applyAlignment="1">
      <alignment horizontal="center" vertical="center" wrapText="1"/>
    </xf>
    <xf numFmtId="4" fontId="44" fillId="11" borderId="1" xfId="0" applyNumberFormat="1" applyFont="1" applyFill="1" applyBorder="1" applyAlignment="1">
      <alignment horizontal="center" vertical="center" wrapText="1"/>
    </xf>
    <xf numFmtId="0" fontId="11" fillId="9" borderId="30" xfId="0" applyFont="1" applyFill="1" applyBorder="1" applyAlignment="1">
      <alignment horizontal="justify" vertical="top" wrapText="1"/>
    </xf>
    <xf numFmtId="0" fontId="11" fillId="9" borderId="12" xfId="0" applyFont="1" applyFill="1" applyBorder="1" applyAlignment="1">
      <alignment horizontal="justify" vertical="top" wrapText="1"/>
    </xf>
    <xf numFmtId="0" fontId="11" fillId="9" borderId="14" xfId="0" applyFont="1" applyFill="1" applyBorder="1" applyAlignment="1">
      <alignment horizontal="justify" vertical="top" wrapText="1"/>
    </xf>
    <xf numFmtId="0" fontId="11" fillId="9" borderId="1" xfId="0" applyFont="1" applyFill="1" applyBorder="1" applyAlignment="1">
      <alignment horizontal="center" vertical="center" wrapText="1"/>
    </xf>
    <xf numFmtId="0" fontId="11" fillId="9"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7" fillId="9" borderId="4" xfId="0" applyFont="1" applyFill="1" applyBorder="1" applyAlignment="1">
      <alignment horizontal="justify" vertical="top" wrapText="1"/>
    </xf>
    <xf numFmtId="0" fontId="77" fillId="9" borderId="5" xfId="0" applyFont="1" applyFill="1" applyBorder="1" applyAlignment="1">
      <alignment horizontal="justify" vertical="top" wrapText="1"/>
    </xf>
    <xf numFmtId="0" fontId="77" fillId="9" borderId="6" xfId="0" applyFont="1" applyFill="1" applyBorder="1" applyAlignment="1">
      <alignment horizontal="justify" vertical="top" wrapText="1"/>
    </xf>
    <xf numFmtId="4" fontId="43" fillId="11" borderId="1" xfId="0"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9" fontId="15" fillId="0" borderId="1" xfId="3" applyFont="1" applyFill="1" applyBorder="1" applyAlignment="1">
      <alignment horizontal="center" vertical="center" wrapText="1"/>
    </xf>
    <xf numFmtId="167" fontId="43" fillId="9" borderId="1" xfId="0" applyNumberFormat="1" applyFont="1" applyFill="1" applyBorder="1" applyAlignment="1">
      <alignment horizontal="center" vertical="center" wrapText="1"/>
    </xf>
    <xf numFmtId="9" fontId="43" fillId="0" borderId="1" xfId="3" applyFont="1" applyFill="1" applyBorder="1" applyAlignment="1">
      <alignment horizontal="center" vertical="center" wrapText="1"/>
    </xf>
    <xf numFmtId="175" fontId="11" fillId="0" borderId="1" xfId="0" applyNumberFormat="1" applyFont="1" applyFill="1" applyBorder="1" applyAlignment="1">
      <alignment horizontal="center" vertical="center" wrapText="1"/>
    </xf>
    <xf numFmtId="43" fontId="14" fillId="0" borderId="1" xfId="33" applyFont="1" applyFill="1" applyBorder="1" applyAlignment="1">
      <alignment horizontal="center" vertical="center" wrapText="1"/>
    </xf>
    <xf numFmtId="43" fontId="11" fillId="0" borderId="1" xfId="33" applyFont="1" applyFill="1" applyBorder="1" applyAlignment="1">
      <alignment horizontal="center" vertical="center" wrapText="1"/>
    </xf>
    <xf numFmtId="0" fontId="11" fillId="9" borderId="16" xfId="0" applyFont="1" applyFill="1" applyBorder="1" applyAlignment="1">
      <alignment horizontal="left" vertical="top" wrapText="1"/>
    </xf>
    <xf numFmtId="0" fontId="15" fillId="9" borderId="16" xfId="0" applyFont="1" applyFill="1" applyBorder="1" applyAlignment="1">
      <alignment horizontal="center" vertical="top" wrapText="1"/>
    </xf>
    <xf numFmtId="0" fontId="11" fillId="9" borderId="1" xfId="0"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9" borderId="1" xfId="0" applyFont="1" applyFill="1" applyBorder="1" applyAlignment="1">
      <alignment horizontal="left" vertical="center" wrapText="1"/>
    </xf>
    <xf numFmtId="0" fontId="15" fillId="0" borderId="16" xfId="0" applyFont="1" applyFill="1" applyBorder="1" applyAlignment="1">
      <alignment horizontal="center"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center" wrapText="1"/>
    </xf>
    <xf numFmtId="0" fontId="11" fillId="9" borderId="1" xfId="0" applyFont="1" applyFill="1" applyBorder="1" applyAlignment="1">
      <alignment horizontal="left" vertical="top" wrapText="1"/>
    </xf>
    <xf numFmtId="0" fontId="14" fillId="9"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1" fillId="9" borderId="1" xfId="0" applyFont="1" applyFill="1" applyBorder="1" applyAlignment="1">
      <alignment horizontal="center" vertical="top" wrapText="1"/>
    </xf>
    <xf numFmtId="0" fontId="16" fillId="0" borderId="1" xfId="0" applyFont="1" applyFill="1" applyBorder="1" applyAlignment="1">
      <alignment horizontal="center" vertical="center" wrapText="1"/>
    </xf>
    <xf numFmtId="4" fontId="27" fillId="9" borderId="9" xfId="0" applyNumberFormat="1" applyFont="1" applyFill="1" applyBorder="1" applyAlignment="1">
      <alignment horizontal="justify" vertical="top" wrapText="1"/>
    </xf>
    <xf numFmtId="0" fontId="15" fillId="9" borderId="1" xfId="0" applyFont="1" applyFill="1" applyBorder="1" applyAlignment="1">
      <alignment vertical="center" wrapText="1"/>
    </xf>
    <xf numFmtId="167" fontId="14" fillId="11" borderId="1" xfId="0" applyNumberFormat="1" applyFont="1" applyFill="1" applyBorder="1" applyAlignment="1">
      <alignment horizontal="center" vertical="center" wrapText="1"/>
    </xf>
    <xf numFmtId="2" fontId="11" fillId="9" borderId="1" xfId="33" applyNumberFormat="1" applyFont="1" applyFill="1" applyBorder="1" applyAlignment="1">
      <alignment horizontal="center" vertical="center" wrapText="1"/>
    </xf>
    <xf numFmtId="176" fontId="27" fillId="0" borderId="1" xfId="0" applyNumberFormat="1" applyFont="1" applyBorder="1" applyAlignment="1">
      <alignment horizontal="center" vertical="center" wrapText="1"/>
    </xf>
    <xf numFmtId="169" fontId="43" fillId="0" borderId="1" xfId="0" applyNumberFormat="1" applyFont="1" applyBorder="1" applyAlignment="1">
      <alignment horizontal="center" vertical="center" wrapText="1"/>
    </xf>
    <xf numFmtId="9" fontId="22" fillId="0" borderId="1" xfId="3" applyFont="1" applyFill="1" applyBorder="1" applyAlignment="1">
      <alignment horizontal="right" vertical="top" wrapText="1"/>
    </xf>
    <xf numFmtId="0" fontId="11" fillId="9" borderId="1" xfId="0" applyFont="1" applyFill="1" applyBorder="1" applyAlignment="1">
      <alignment horizontal="center"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5" fillId="0" borderId="1" xfId="0" applyFont="1" applyFill="1" applyBorder="1" applyAlignment="1">
      <alignment horizontal="left" vertical="top" wrapText="1"/>
    </xf>
    <xf numFmtId="0" fontId="16" fillId="9" borderId="1" xfId="0" applyFont="1" applyFill="1" applyBorder="1" applyAlignment="1">
      <alignment horizontal="center" vertical="center" wrapText="1"/>
    </xf>
    <xf numFmtId="0" fontId="11" fillId="9" borderId="1" xfId="0" applyFont="1" applyFill="1" applyBorder="1" applyAlignment="1">
      <alignment horizontal="left" vertical="top" wrapText="1"/>
    </xf>
    <xf numFmtId="2" fontId="11" fillId="0" borderId="1" xfId="0" applyNumberFormat="1" applyFont="1" applyFill="1" applyBorder="1" applyAlignment="1">
      <alignment horizontal="center" vertical="center" wrapText="1"/>
    </xf>
    <xf numFmtId="167" fontId="27" fillId="9" borderId="1" xfId="6" applyNumberFormat="1" applyFont="1" applyFill="1" applyBorder="1" applyAlignment="1">
      <alignment horizontal="center" vertical="center" wrapText="1"/>
    </xf>
    <xf numFmtId="0" fontId="11" fillId="9" borderId="1" xfId="0" applyFont="1" applyFill="1" applyBorder="1" applyAlignment="1">
      <alignment horizontal="left" vertical="center" wrapText="1"/>
    </xf>
    <xf numFmtId="174" fontId="15" fillId="11" borderId="1" xfId="0" applyNumberFormat="1" applyFont="1" applyFill="1" applyBorder="1" applyAlignment="1">
      <alignment horizontal="center" vertical="center" wrapText="1"/>
    </xf>
    <xf numFmtId="2" fontId="11" fillId="0" borderId="1" xfId="33" applyNumberFormat="1" applyFont="1" applyFill="1" applyBorder="1" applyAlignment="1">
      <alignment horizontal="center" vertical="center" wrapText="1"/>
    </xf>
    <xf numFmtId="0" fontId="52" fillId="0" borderId="0" xfId="0" applyFont="1" applyFill="1" applyAlignment="1">
      <alignment wrapText="1"/>
    </xf>
    <xf numFmtId="0" fontId="52" fillId="0" borderId="0" xfId="0" applyFont="1" applyFill="1" applyBorder="1" applyAlignment="1">
      <alignment wrapText="1"/>
    </xf>
    <xf numFmtId="0" fontId="52" fillId="0" borderId="0" xfId="0" applyFont="1" applyFill="1" applyAlignment="1">
      <alignment horizontal="left" vertical="top" wrapText="1"/>
    </xf>
    <xf numFmtId="0" fontId="91" fillId="0" borderId="0" xfId="0" applyFont="1" applyFill="1" applyAlignment="1">
      <alignment horizontal="center" vertical="top" wrapText="1"/>
    </xf>
    <xf numFmtId="4" fontId="54" fillId="0" borderId="0" xfId="0" applyNumberFormat="1" applyFont="1" applyFill="1" applyAlignment="1">
      <alignment horizontal="left" vertical="top" wrapText="1"/>
    </xf>
    <xf numFmtId="10" fontId="28" fillId="11" borderId="1" xfId="0" applyNumberFormat="1" applyFont="1" applyFill="1" applyBorder="1" applyAlignment="1">
      <alignment horizontal="center" vertical="center" wrapText="1"/>
    </xf>
    <xf numFmtId="4" fontId="92" fillId="9" borderId="1" xfId="0" applyNumberFormat="1" applyFont="1" applyFill="1" applyBorder="1" applyAlignment="1">
      <alignment horizontal="center" vertical="center"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8" xfId="0" quotePrefix="1" applyFont="1" applyBorder="1" applyAlignment="1">
      <alignment horizontal="left" vertical="distributed" wrapText="1"/>
    </xf>
    <xf numFmtId="0" fontId="6" fillId="0" borderId="9" xfId="0" applyFont="1" applyBorder="1" applyAlignment="1">
      <alignment horizontal="left" vertical="distributed" wrapText="1"/>
    </xf>
    <xf numFmtId="0" fontId="6" fillId="0" borderId="8" xfId="0" applyFont="1" applyBorder="1" applyAlignment="1">
      <alignment horizontal="left" vertical="top" wrapText="1"/>
    </xf>
    <xf numFmtId="0" fontId="6" fillId="0" borderId="9" xfId="0" quotePrefix="1" applyFont="1" applyBorder="1" applyAlignment="1">
      <alignment horizontal="left" vertical="top" wrapText="1"/>
    </xf>
    <xf numFmtId="0" fontId="6" fillId="0" borderId="9" xfId="0" applyFont="1" applyBorder="1" applyAlignment="1">
      <alignment vertical="top" wrapText="1"/>
    </xf>
    <xf numFmtId="0" fontId="6" fillId="0" borderId="10" xfId="0" applyFont="1" applyBorder="1" applyAlignment="1">
      <alignment horizontal="left" vertical="distributed" wrapText="1"/>
    </xf>
    <xf numFmtId="0" fontId="6" fillId="0" borderId="8" xfId="0" applyFont="1" applyBorder="1" applyAlignment="1">
      <alignment vertical="top" wrapText="1"/>
    </xf>
    <xf numFmtId="0" fontId="6" fillId="0" borderId="10" xfId="0" applyFont="1" applyBorder="1" applyAlignment="1">
      <alignment vertical="top" wrapText="1"/>
    </xf>
    <xf numFmtId="0" fontId="6" fillId="0" borderId="9" xfId="0" applyFont="1" applyBorder="1" applyAlignment="1">
      <alignment horizontal="center" vertical="distributed" wrapText="1"/>
    </xf>
    <xf numFmtId="0" fontId="6" fillId="0" borderId="10" xfId="0" applyFont="1" applyBorder="1" applyAlignment="1">
      <alignment horizontal="center" vertical="distributed" wrapText="1"/>
    </xf>
    <xf numFmtId="0" fontId="6" fillId="0" borderId="8" xfId="0" applyFont="1" applyBorder="1" applyAlignment="1">
      <alignment horizontal="left" vertical="distributed" wrapText="1"/>
    </xf>
    <xf numFmtId="0" fontId="6" fillId="8" borderId="1" xfId="0" applyFont="1" applyFill="1" applyBorder="1" applyAlignment="1">
      <alignment horizontal="center" vertical="center"/>
    </xf>
    <xf numFmtId="0" fontId="6" fillId="8" borderId="1" xfId="0" applyFont="1" applyFill="1" applyBorder="1" applyAlignment="1">
      <alignment horizontal="left" vertical="center" wrapText="1"/>
    </xf>
    <xf numFmtId="0" fontId="6" fillId="8" borderId="4" xfId="0" applyFont="1" applyFill="1" applyBorder="1" applyAlignment="1">
      <alignment horizontal="left" vertical="top" wrapText="1"/>
    </xf>
    <xf numFmtId="0" fontId="6" fillId="8" borderId="5" xfId="0" applyFont="1" applyFill="1" applyBorder="1" applyAlignment="1">
      <alignment horizontal="left" vertical="top" wrapText="1"/>
    </xf>
    <xf numFmtId="0" fontId="6" fillId="8" borderId="6" xfId="0" applyFont="1" applyFill="1" applyBorder="1" applyAlignment="1">
      <alignment horizontal="left" vertical="top" wrapText="1"/>
    </xf>
    <xf numFmtId="49" fontId="6" fillId="0" borderId="8"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10" xfId="0" quotePrefix="1" applyFont="1" applyBorder="1" applyAlignment="1">
      <alignment horizontal="left" vertical="top" wrapText="1"/>
    </xf>
    <xf numFmtId="0" fontId="6" fillId="8" borderId="4" xfId="0" applyFont="1" applyFill="1" applyBorder="1" applyAlignment="1">
      <alignment horizontal="left" vertical="center" wrapText="1"/>
    </xf>
    <xf numFmtId="0" fontId="6" fillId="8" borderId="5" xfId="0" applyFont="1" applyFill="1" applyBorder="1" applyAlignment="1">
      <alignment horizontal="left" vertical="center" wrapText="1"/>
    </xf>
    <xf numFmtId="0" fontId="6" fillId="8" borderId="6" xfId="0" applyFont="1" applyFill="1" applyBorder="1" applyAlignment="1">
      <alignment horizontal="left" vertical="center" wrapText="1"/>
    </xf>
    <xf numFmtId="0" fontId="6" fillId="0" borderId="8" xfId="0" applyFont="1" applyBorder="1" applyAlignment="1">
      <alignment horizontal="center" vertical="distributed" wrapText="1"/>
    </xf>
    <xf numFmtId="0" fontId="6" fillId="8" borderId="4"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6" xfId="0" applyFont="1" applyFill="1" applyBorder="1" applyAlignment="1">
      <alignment horizontal="center" vertical="center"/>
    </xf>
    <xf numFmtId="0" fontId="3" fillId="0" borderId="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7" xfId="0" applyFont="1" applyFill="1" applyBorder="1" applyAlignment="1">
      <alignment horizontal="center" vertical="center" wrapText="1"/>
    </xf>
    <xf numFmtId="165" fontId="5" fillId="4" borderId="8" xfId="0" applyNumberFormat="1" applyFont="1" applyFill="1" applyBorder="1" applyAlignment="1" applyProtection="1">
      <alignment horizontal="center" vertical="center" wrapText="1"/>
      <protection locked="0"/>
    </xf>
    <xf numFmtId="165" fontId="5" fillId="4" borderId="10" xfId="0" applyNumberFormat="1" applyFont="1" applyFill="1" applyBorder="1" applyAlignment="1" applyProtection="1">
      <alignment horizontal="center" vertical="center" wrapText="1"/>
      <protection locked="0"/>
    </xf>
    <xf numFmtId="16" fontId="5"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16" fontId="5" fillId="4" borderId="4" xfId="0" applyNumberFormat="1" applyFont="1" applyFill="1" applyBorder="1" applyAlignment="1">
      <alignment horizontal="center" vertical="center" wrapText="1"/>
    </xf>
    <xf numFmtId="16" fontId="5" fillId="4" borderId="6"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8" xfId="0" quotePrefix="1" applyFont="1" applyBorder="1" applyAlignment="1">
      <alignment horizontal="left" vertical="top" wrapText="1"/>
    </xf>
    <xf numFmtId="166" fontId="6" fillId="0" borderId="1" xfId="2" applyNumberFormat="1" applyFont="1" applyFill="1" applyBorder="1" applyAlignment="1">
      <alignment horizontal="center" vertical="center" wrapText="1"/>
    </xf>
    <xf numFmtId="0" fontId="11" fillId="9" borderId="16" xfId="0" applyFont="1" applyFill="1" applyBorder="1" applyAlignment="1">
      <alignment horizontal="justify" vertical="top" wrapText="1"/>
    </xf>
    <xf numFmtId="0" fontId="11" fillId="9" borderId="16" xfId="0" applyFont="1" applyFill="1" applyBorder="1" applyAlignment="1">
      <alignment horizontal="justify" vertical="center" wrapText="1"/>
    </xf>
    <xf numFmtId="4" fontId="27" fillId="9" borderId="16" xfId="0" applyNumberFormat="1" applyFont="1" applyFill="1" applyBorder="1" applyAlignment="1">
      <alignment horizontal="justify" vertical="center" wrapText="1"/>
    </xf>
    <xf numFmtId="164" fontId="43" fillId="9" borderId="30" xfId="0" applyNumberFormat="1" applyFont="1" applyFill="1" applyBorder="1" applyAlignment="1">
      <alignment horizontal="justify" vertical="top" wrapText="1"/>
    </xf>
    <xf numFmtId="164" fontId="43" fillId="9" borderId="12" xfId="0" applyNumberFormat="1" applyFont="1" applyFill="1" applyBorder="1" applyAlignment="1">
      <alignment horizontal="justify" vertical="top" wrapText="1"/>
    </xf>
    <xf numFmtId="164" fontId="43" fillId="9" borderId="14" xfId="0" applyNumberFormat="1" applyFont="1" applyFill="1" applyBorder="1" applyAlignment="1">
      <alignment horizontal="justify" vertical="top" wrapText="1"/>
    </xf>
    <xf numFmtId="4" fontId="11" fillId="9" borderId="16" xfId="0" applyNumberFormat="1" applyFont="1" applyFill="1" applyBorder="1" applyAlignment="1">
      <alignment horizontal="justify" vertical="center" wrapText="1"/>
    </xf>
    <xf numFmtId="0" fontId="27" fillId="9" borderId="4" xfId="0" applyFont="1" applyFill="1" applyBorder="1" applyAlignment="1">
      <alignment horizontal="left" vertical="top" wrapText="1"/>
    </xf>
    <xf numFmtId="0" fontId="27" fillId="9" borderId="5" xfId="0" applyFont="1" applyFill="1" applyBorder="1" applyAlignment="1">
      <alignment horizontal="left" vertical="top" wrapText="1"/>
    </xf>
    <xf numFmtId="0" fontId="27" fillId="9" borderId="6" xfId="0" applyFont="1" applyFill="1" applyBorder="1" applyAlignment="1">
      <alignment horizontal="left" vertical="top" wrapText="1"/>
    </xf>
    <xf numFmtId="164" fontId="9" fillId="9" borderId="30" xfId="0" applyNumberFormat="1" applyFont="1" applyFill="1" applyBorder="1" applyAlignment="1">
      <alignment horizontal="justify" vertical="top" wrapText="1"/>
    </xf>
    <xf numFmtId="164" fontId="9" fillId="9" borderId="12" xfId="0" applyNumberFormat="1" applyFont="1" applyFill="1" applyBorder="1" applyAlignment="1">
      <alignment horizontal="justify" vertical="top" wrapText="1"/>
    </xf>
    <xf numFmtId="164" fontId="9" fillId="9" borderId="14" xfId="0" applyNumberFormat="1" applyFont="1" applyFill="1" applyBorder="1" applyAlignment="1">
      <alignment horizontal="justify" vertical="top" wrapText="1"/>
    </xf>
    <xf numFmtId="0" fontId="14" fillId="9" borderId="17"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6" fillId="9" borderId="15" xfId="0" applyFont="1" applyFill="1" applyBorder="1" applyAlignment="1">
      <alignment horizontal="center" vertical="center" wrapText="1"/>
    </xf>
    <xf numFmtId="164" fontId="9" fillId="9" borderId="4" xfId="0" applyNumberFormat="1" applyFont="1" applyFill="1" applyBorder="1" applyAlignment="1">
      <alignment horizontal="justify" vertical="center" wrapText="1"/>
    </xf>
    <xf numFmtId="164" fontId="9" fillId="9" borderId="5" xfId="0" applyNumberFormat="1" applyFont="1" applyFill="1" applyBorder="1" applyAlignment="1">
      <alignment horizontal="justify" vertical="center" wrapText="1"/>
    </xf>
    <xf numFmtId="164" fontId="9" fillId="9" borderId="6" xfId="0" applyNumberFormat="1" applyFont="1" applyFill="1" applyBorder="1" applyAlignment="1">
      <alignment horizontal="justify" vertical="center" wrapText="1"/>
    </xf>
    <xf numFmtId="164" fontId="9" fillId="9" borderId="12" xfId="0" applyNumberFormat="1" applyFont="1" applyFill="1" applyBorder="1" applyAlignment="1">
      <alignment horizontal="justify" vertical="center" wrapText="1"/>
    </xf>
    <xf numFmtId="164" fontId="9" fillId="9" borderId="14" xfId="0" applyNumberFormat="1" applyFont="1" applyFill="1" applyBorder="1" applyAlignment="1">
      <alignment horizontal="justify" vertical="center" wrapText="1"/>
    </xf>
    <xf numFmtId="0" fontId="11" fillId="9" borderId="17" xfId="0" applyNumberFormat="1" applyFont="1" applyFill="1" applyBorder="1" applyAlignment="1">
      <alignment horizontal="center" vertical="center" wrapText="1"/>
    </xf>
    <xf numFmtId="0" fontId="11" fillId="9" borderId="29" xfId="0" applyNumberFormat="1" applyFont="1" applyFill="1" applyBorder="1" applyAlignment="1">
      <alignment horizontal="center" vertical="center" wrapText="1"/>
    </xf>
    <xf numFmtId="0" fontId="11" fillId="9" borderId="13" xfId="0" applyNumberFormat="1" applyFont="1" applyFill="1" applyBorder="1" applyAlignment="1">
      <alignment horizontal="center" vertical="center" wrapText="1"/>
    </xf>
    <xf numFmtId="0" fontId="11" fillId="0" borderId="16" xfId="0" applyFont="1" applyFill="1" applyBorder="1" applyAlignment="1">
      <alignment horizontal="justify" vertical="center" wrapText="1"/>
    </xf>
    <xf numFmtId="0" fontId="14" fillId="0" borderId="17"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1" fillId="0" borderId="3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4" xfId="0" applyFont="1" applyFill="1" applyBorder="1" applyAlignment="1">
      <alignment horizontal="center" vertical="top" wrapText="1"/>
    </xf>
    <xf numFmtId="49" fontId="16" fillId="0" borderId="17" xfId="0" applyNumberFormat="1" applyFont="1" applyFill="1" applyBorder="1" applyAlignment="1">
      <alignment horizontal="center" vertical="center" wrapText="1"/>
    </xf>
    <xf numFmtId="49" fontId="16" fillId="0" borderId="29"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0" fontId="11" fillId="9" borderId="30" xfId="0" applyFont="1" applyFill="1" applyBorder="1" applyAlignment="1">
      <alignment horizontal="justify" vertical="top" wrapText="1"/>
    </xf>
    <xf numFmtId="0" fontId="11" fillId="9" borderId="12" xfId="0" applyFont="1" applyFill="1" applyBorder="1" applyAlignment="1">
      <alignment horizontal="justify" vertical="top" wrapText="1"/>
    </xf>
    <xf numFmtId="0" fontId="11" fillId="9" borderId="14" xfId="0" applyFont="1" applyFill="1" applyBorder="1" applyAlignment="1">
      <alignment horizontal="justify" vertical="top" wrapText="1"/>
    </xf>
    <xf numFmtId="49" fontId="14" fillId="0" borderId="17" xfId="0" applyNumberFormat="1" applyFont="1" applyFill="1" applyBorder="1" applyAlignment="1">
      <alignment horizontal="center" vertical="center" wrapText="1"/>
    </xf>
    <xf numFmtId="49" fontId="14" fillId="0" borderId="2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1" fillId="9" borderId="16" xfId="0" applyNumberFormat="1" applyFont="1" applyFill="1" applyBorder="1" applyAlignment="1">
      <alignment horizontal="left" vertical="top" wrapText="1"/>
    </xf>
    <xf numFmtId="4" fontId="11" fillId="9" borderId="16" xfId="0" applyNumberFormat="1" applyFont="1" applyFill="1" applyBorder="1" applyAlignment="1">
      <alignment horizontal="left" vertical="center" wrapText="1"/>
    </xf>
    <xf numFmtId="0" fontId="11" fillId="0" borderId="30" xfId="0" applyFont="1" applyFill="1" applyBorder="1" applyAlignment="1">
      <alignment horizontal="justify" vertical="top" wrapText="1"/>
    </xf>
    <xf numFmtId="0" fontId="11" fillId="0" borderId="12" xfId="0" applyFont="1" applyFill="1" applyBorder="1" applyAlignment="1">
      <alignment horizontal="justify" vertical="top" wrapText="1"/>
    </xf>
    <xf numFmtId="0" fontId="11" fillId="0" borderId="14" xfId="0" applyFont="1" applyFill="1" applyBorder="1" applyAlignment="1">
      <alignment horizontal="justify" vertical="top" wrapText="1"/>
    </xf>
    <xf numFmtId="4" fontId="11" fillId="9" borderId="16" xfId="0" applyNumberFormat="1" applyFont="1" applyFill="1" applyBorder="1" applyAlignment="1">
      <alignment horizontal="justify" vertical="top" wrapText="1"/>
    </xf>
    <xf numFmtId="0" fontId="43" fillId="9" borderId="16" xfId="0" applyFont="1" applyFill="1" applyBorder="1" applyAlignment="1">
      <alignment horizontal="justify" vertical="top" wrapText="1"/>
    </xf>
    <xf numFmtId="0" fontId="11" fillId="9" borderId="4" xfId="0" applyFont="1" applyFill="1" applyBorder="1" applyAlignment="1">
      <alignment horizontal="justify" vertical="top" wrapText="1"/>
    </xf>
    <xf numFmtId="0" fontId="11" fillId="9" borderId="5" xfId="0" applyFont="1" applyFill="1" applyBorder="1" applyAlignment="1">
      <alignment horizontal="justify" vertical="top" wrapText="1"/>
    </xf>
    <xf numFmtId="0" fontId="11" fillId="9" borderId="6" xfId="0" applyFont="1" applyFill="1" applyBorder="1" applyAlignment="1">
      <alignment horizontal="justify" vertical="top" wrapText="1"/>
    </xf>
    <xf numFmtId="0" fontId="15" fillId="0" borderId="16" xfId="0" applyFont="1" applyFill="1" applyBorder="1" applyAlignment="1">
      <alignment horizontal="justify" vertical="top" wrapText="1"/>
    </xf>
    <xf numFmtId="0" fontId="11" fillId="9" borderId="30" xfId="0" applyFont="1" applyFill="1" applyBorder="1" applyAlignment="1">
      <alignment horizontal="left" vertical="top" wrapText="1"/>
    </xf>
    <xf numFmtId="0" fontId="11" fillId="9" borderId="12" xfId="0" applyFont="1" applyFill="1" applyBorder="1" applyAlignment="1">
      <alignment horizontal="left" vertical="top" wrapText="1"/>
    </xf>
    <xf numFmtId="0" fontId="11" fillId="9" borderId="14" xfId="0" applyFont="1" applyFill="1" applyBorder="1" applyAlignment="1">
      <alignment horizontal="left" vertical="top" wrapText="1"/>
    </xf>
    <xf numFmtId="0" fontId="11" fillId="0" borderId="30"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14" xfId="0" applyFont="1" applyFill="1" applyBorder="1" applyAlignment="1">
      <alignment horizontal="justify" vertical="center" wrapText="1"/>
    </xf>
    <xf numFmtId="0" fontId="85" fillId="9" borderId="30" xfId="0" applyFont="1" applyFill="1" applyBorder="1" applyAlignment="1">
      <alignment horizontal="left" vertical="top" wrapText="1"/>
    </xf>
    <xf numFmtId="0" fontId="85" fillId="9" borderId="12" xfId="0" applyFont="1" applyFill="1" applyBorder="1" applyAlignment="1">
      <alignment horizontal="left" vertical="top" wrapText="1"/>
    </xf>
    <xf numFmtId="0" fontId="85" fillId="9" borderId="14" xfId="0" applyFont="1" applyFill="1" applyBorder="1" applyAlignment="1">
      <alignment horizontal="left" vertical="top" wrapText="1"/>
    </xf>
    <xf numFmtId="0" fontId="15" fillId="0" borderId="3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1" fillId="0" borderId="16" xfId="0" applyFont="1" applyFill="1" applyBorder="1" applyAlignment="1">
      <alignment horizontal="justify" vertical="top" wrapText="1"/>
    </xf>
    <xf numFmtId="0" fontId="11" fillId="0" borderId="16" xfId="0" applyFont="1" applyFill="1" applyBorder="1" applyAlignment="1">
      <alignment horizontal="center" vertical="top" wrapText="1"/>
    </xf>
    <xf numFmtId="0" fontId="11" fillId="9" borderId="30" xfId="0" applyFont="1" applyFill="1" applyBorder="1" applyAlignment="1">
      <alignment horizontal="center" vertical="top" wrapText="1"/>
    </xf>
    <xf numFmtId="0" fontId="11" fillId="9" borderId="12" xfId="0" applyFont="1" applyFill="1" applyBorder="1" applyAlignment="1">
      <alignment horizontal="center" vertical="top" wrapText="1"/>
    </xf>
    <xf numFmtId="0" fontId="11" fillId="9" borderId="14" xfId="0" applyFont="1" applyFill="1" applyBorder="1" applyAlignment="1">
      <alignment horizontal="center" vertical="top" wrapText="1"/>
    </xf>
    <xf numFmtId="0" fontId="11" fillId="9" borderId="30" xfId="0" applyNumberFormat="1" applyFont="1" applyFill="1" applyBorder="1" applyAlignment="1">
      <alignment horizontal="left" vertical="top" wrapText="1"/>
    </xf>
    <xf numFmtId="0" fontId="11" fillId="9" borderId="12" xfId="0" applyNumberFormat="1" applyFont="1" applyFill="1" applyBorder="1" applyAlignment="1">
      <alignment horizontal="left" vertical="top" wrapText="1"/>
    </xf>
    <xf numFmtId="0" fontId="11" fillId="9" borderId="14" xfId="0" applyNumberFormat="1" applyFont="1" applyFill="1" applyBorder="1" applyAlignment="1">
      <alignment horizontal="left" vertical="top" wrapText="1"/>
    </xf>
    <xf numFmtId="0" fontId="11" fillId="9" borderId="30" xfId="0" applyNumberFormat="1" applyFont="1" applyFill="1" applyBorder="1" applyAlignment="1">
      <alignment horizontal="center" vertical="top" wrapText="1"/>
    </xf>
    <xf numFmtId="0" fontId="11" fillId="9" borderId="12" xfId="0" applyNumberFormat="1" applyFont="1" applyFill="1" applyBorder="1" applyAlignment="1">
      <alignment horizontal="center" vertical="top" wrapText="1"/>
    </xf>
    <xf numFmtId="0" fontId="11" fillId="9" borderId="14" xfId="0" applyNumberFormat="1" applyFont="1" applyFill="1" applyBorder="1" applyAlignment="1">
      <alignment horizontal="center" vertical="top" wrapText="1"/>
    </xf>
    <xf numFmtId="0" fontId="9" fillId="9" borderId="30" xfId="0" applyFont="1" applyFill="1" applyBorder="1" applyAlignment="1">
      <alignment horizontal="justify" vertical="top" wrapText="1"/>
    </xf>
    <xf numFmtId="0" fontId="9" fillId="9" borderId="12" xfId="0" applyFont="1" applyFill="1" applyBorder="1" applyAlignment="1">
      <alignment horizontal="justify" vertical="top" wrapText="1"/>
    </xf>
    <xf numFmtId="0" fontId="9" fillId="9" borderId="14" xfId="0" applyFont="1" applyFill="1" applyBorder="1" applyAlignment="1">
      <alignment horizontal="justify" vertical="top" wrapText="1"/>
    </xf>
    <xf numFmtId="0" fontId="11" fillId="0" borderId="16" xfId="0" applyFont="1" applyFill="1" applyBorder="1" applyAlignment="1">
      <alignment horizontal="left" vertical="center" wrapText="1"/>
    </xf>
    <xf numFmtId="0" fontId="11" fillId="0" borderId="30"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9" borderId="1" xfId="0" applyFont="1" applyFill="1" applyBorder="1" applyAlignment="1">
      <alignment horizontal="center" vertical="center" wrapText="1"/>
    </xf>
    <xf numFmtId="0" fontId="11" fillId="0" borderId="4" xfId="0" quotePrefix="1"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27" fillId="9" borderId="30" xfId="0" applyFont="1" applyFill="1" applyBorder="1" applyAlignment="1">
      <alignment horizontal="left" vertical="center" wrapText="1"/>
    </xf>
    <xf numFmtId="0" fontId="27" fillId="9" borderId="12" xfId="0" applyFont="1" applyFill="1" applyBorder="1" applyAlignment="1">
      <alignment horizontal="left" vertical="center" wrapText="1"/>
    </xf>
    <xf numFmtId="0" fontId="27" fillId="9" borderId="14" xfId="0" applyFont="1" applyFill="1" applyBorder="1" applyAlignment="1">
      <alignment horizontal="left" vertical="center" wrapText="1"/>
    </xf>
    <xf numFmtId="0" fontId="15" fillId="0" borderId="1" xfId="0" applyFont="1" applyFill="1" applyBorder="1" applyAlignment="1">
      <alignment horizontal="left" vertical="top" wrapText="1"/>
    </xf>
    <xf numFmtId="0" fontId="11" fillId="9" borderId="8" xfId="0" applyFont="1" applyFill="1" applyBorder="1" applyAlignment="1">
      <alignment horizontal="left" vertical="top" wrapText="1"/>
    </xf>
    <xf numFmtId="0" fontId="11" fillId="9" borderId="9" xfId="0" applyFont="1" applyFill="1" applyBorder="1" applyAlignment="1">
      <alignment horizontal="left" vertical="top" wrapText="1"/>
    </xf>
    <xf numFmtId="0" fontId="11" fillId="9" borderId="10" xfId="0" applyFont="1" applyFill="1" applyBorder="1" applyAlignment="1">
      <alignment horizontal="left" vertical="top" wrapText="1"/>
    </xf>
    <xf numFmtId="0" fontId="11" fillId="9" borderId="16" xfId="0" applyFont="1" applyFill="1" applyBorder="1" applyAlignment="1">
      <alignment horizontal="left" vertical="top" wrapText="1"/>
    </xf>
    <xf numFmtId="4" fontId="11" fillId="9" borderId="30" xfId="0" applyNumberFormat="1" applyFont="1" applyFill="1" applyBorder="1" applyAlignment="1">
      <alignment horizontal="justify" vertical="top" wrapText="1"/>
    </xf>
    <xf numFmtId="4" fontId="11" fillId="9" borderId="12" xfId="0" applyNumberFormat="1" applyFont="1" applyFill="1" applyBorder="1" applyAlignment="1">
      <alignment horizontal="justify" vertical="top" wrapText="1"/>
    </xf>
    <xf numFmtId="4" fontId="11" fillId="9" borderId="14" xfId="0" applyNumberFormat="1" applyFont="1" applyFill="1" applyBorder="1" applyAlignment="1">
      <alignment horizontal="justify" vertical="top" wrapText="1"/>
    </xf>
    <xf numFmtId="0" fontId="80" fillId="0" borderId="16" xfId="0" applyFont="1" applyFill="1" applyBorder="1" applyAlignment="1">
      <alignment horizontal="justify" vertical="top" wrapText="1"/>
    </xf>
    <xf numFmtId="0" fontId="15" fillId="9" borderId="16" xfId="0" applyFont="1" applyFill="1" applyBorder="1" applyAlignment="1">
      <alignment horizontal="justify" vertical="top" wrapText="1"/>
    </xf>
    <xf numFmtId="0" fontId="11" fillId="0" borderId="16" xfId="0" applyFont="1" applyFill="1" applyBorder="1" applyAlignment="1">
      <alignment horizontal="left" vertical="top" wrapText="1"/>
    </xf>
    <xf numFmtId="0" fontId="15" fillId="0" borderId="16" xfId="0" applyFont="1" applyFill="1" applyBorder="1" applyAlignment="1">
      <alignment horizontal="justify" vertical="center" wrapText="1"/>
    </xf>
    <xf numFmtId="0" fontId="11" fillId="0" borderId="4" xfId="0" applyFont="1" applyFill="1" applyBorder="1" applyAlignment="1">
      <alignment horizontal="left" vertical="top" wrapText="1"/>
    </xf>
    <xf numFmtId="0" fontId="11" fillId="9" borderId="4" xfId="0" applyFont="1" applyFill="1" applyBorder="1" applyAlignment="1">
      <alignment horizontal="left" vertical="top" wrapText="1"/>
    </xf>
    <xf numFmtId="0" fontId="11" fillId="9" borderId="5" xfId="0" applyFont="1" applyFill="1" applyBorder="1" applyAlignment="1">
      <alignment horizontal="left" vertical="top" wrapText="1"/>
    </xf>
    <xf numFmtId="0" fontId="11" fillId="9" borderId="6" xfId="0" applyFont="1" applyFill="1" applyBorder="1" applyAlignment="1">
      <alignment horizontal="left" vertical="top" wrapText="1"/>
    </xf>
    <xf numFmtId="16" fontId="11" fillId="0" borderId="8" xfId="0" applyNumberFormat="1" applyFont="1" applyFill="1" applyBorder="1" applyAlignment="1">
      <alignment horizontal="left" vertical="center" wrapText="1"/>
    </xf>
    <xf numFmtId="16" fontId="11" fillId="0" borderId="9" xfId="0" applyNumberFormat="1" applyFont="1" applyFill="1" applyBorder="1" applyAlignment="1">
      <alignment horizontal="left" vertical="center" wrapText="1"/>
    </xf>
    <xf numFmtId="16" fontId="11" fillId="0" borderId="10" xfId="0" applyNumberFormat="1" applyFont="1" applyFill="1" applyBorder="1" applyAlignment="1">
      <alignment horizontal="left" vertical="center" wrapText="1"/>
    </xf>
    <xf numFmtId="0" fontId="17" fillId="0" borderId="0" xfId="0" quotePrefix="1" applyFont="1" applyFill="1" applyBorder="1" applyAlignment="1">
      <alignment horizontal="center" vertical="top" wrapText="1"/>
    </xf>
    <xf numFmtId="2" fontId="15" fillId="11" borderId="1" xfId="0" quotePrefix="1" applyNumberFormat="1" applyFont="1" applyFill="1" applyBorder="1" applyAlignment="1">
      <alignment horizontal="left" vertical="center" wrapText="1"/>
    </xf>
    <xf numFmtId="2" fontId="11" fillId="10" borderId="20" xfId="0" applyNumberFormat="1" applyFont="1" applyFill="1" applyBorder="1" applyAlignment="1">
      <alignment horizontal="center" vertical="center" wrapText="1"/>
    </xf>
    <xf numFmtId="2" fontId="11" fillId="10" borderId="1" xfId="0" applyNumberFormat="1" applyFont="1" applyFill="1" applyBorder="1" applyAlignment="1">
      <alignment horizontal="center" vertical="center" wrapText="1"/>
    </xf>
    <xf numFmtId="2" fontId="11" fillId="10" borderId="4" xfId="0" applyNumberFormat="1" applyFont="1" applyFill="1" applyBorder="1" applyAlignment="1">
      <alignment horizontal="center" vertical="center" wrapText="1"/>
    </xf>
    <xf numFmtId="164" fontId="11" fillId="10" borderId="1" xfId="0" applyNumberFormat="1" applyFont="1" applyFill="1" applyBorder="1" applyAlignment="1">
      <alignment horizontal="center" vertical="center" wrapText="1"/>
    </xf>
    <xf numFmtId="4" fontId="11" fillId="10" borderId="1" xfId="0" applyNumberFormat="1" applyFont="1" applyFill="1" applyBorder="1" applyAlignment="1">
      <alignment horizontal="center" vertical="center" wrapText="1"/>
    </xf>
    <xf numFmtId="4" fontId="11" fillId="10" borderId="4" xfId="0" applyNumberFormat="1" applyFont="1" applyFill="1" applyBorder="1" applyAlignment="1">
      <alignment horizontal="center" vertical="center" wrapText="1"/>
    </xf>
    <xf numFmtId="0" fontId="11" fillId="10" borderId="23" xfId="0" applyFont="1" applyFill="1" applyBorder="1" applyAlignment="1">
      <alignment horizontal="center" vertical="center" wrapText="1"/>
    </xf>
    <xf numFmtId="0" fontId="11" fillId="10" borderId="12" xfId="0" applyFont="1" applyFill="1" applyBorder="1" applyAlignment="1">
      <alignment horizontal="center" vertical="center" wrapText="1"/>
    </xf>
    <xf numFmtId="4" fontId="11" fillId="10" borderId="2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164" fontId="11" fillId="10" borderId="20" xfId="0" applyNumberFormat="1" applyFont="1" applyFill="1" applyBorder="1" applyAlignment="1">
      <alignment horizontal="center" vertical="center" wrapText="1"/>
    </xf>
    <xf numFmtId="4" fontId="11" fillId="10" borderId="1" xfId="0" quotePrefix="1" applyNumberFormat="1" applyFont="1" applyFill="1" applyBorder="1" applyAlignment="1">
      <alignment horizontal="center" vertical="center" wrapText="1"/>
    </xf>
    <xf numFmtId="4" fontId="11" fillId="10" borderId="4" xfId="0" quotePrefix="1" applyNumberFormat="1"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19"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1" fillId="10" borderId="17" xfId="0" applyFont="1" applyFill="1" applyBorder="1" applyAlignment="1">
      <alignment horizontal="center" vertical="center" wrapText="1"/>
    </xf>
    <xf numFmtId="0" fontId="77" fillId="0" borderId="4" xfId="0" applyFont="1" applyFill="1" applyBorder="1" applyAlignment="1">
      <alignment horizontal="left" vertical="top" wrapText="1"/>
    </xf>
    <xf numFmtId="0" fontId="77" fillId="0" borderId="5" xfId="0" applyFont="1" applyFill="1" applyBorder="1" applyAlignment="1">
      <alignment horizontal="left" vertical="top" wrapText="1"/>
    </xf>
    <xf numFmtId="0" fontId="77" fillId="0" borderId="6" xfId="0" applyFont="1" applyFill="1" applyBorder="1" applyAlignment="1">
      <alignment horizontal="left" vertical="top" wrapText="1"/>
    </xf>
    <xf numFmtId="0" fontId="11" fillId="9" borderId="3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14" xfId="0" applyFont="1" applyFill="1" applyBorder="1" applyAlignment="1">
      <alignment horizontal="left" vertical="center" wrapText="1"/>
    </xf>
    <xf numFmtId="0" fontId="11" fillId="9" borderId="30"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9" borderId="8" xfId="0" applyFont="1" applyFill="1" applyBorder="1" applyAlignment="1">
      <alignment horizontal="center" vertical="top" wrapText="1"/>
    </xf>
    <xf numFmtId="0" fontId="11" fillId="9" borderId="9" xfId="0" applyFont="1" applyFill="1" applyBorder="1" applyAlignment="1">
      <alignment horizontal="center" vertical="top" wrapText="1"/>
    </xf>
    <xf numFmtId="0" fontId="11" fillId="9" borderId="10" xfId="0" applyFont="1" applyFill="1" applyBorder="1" applyAlignment="1">
      <alignment horizontal="center" vertical="top" wrapText="1"/>
    </xf>
    <xf numFmtId="0" fontId="16" fillId="0" borderId="16" xfId="0" applyFont="1" applyFill="1" applyBorder="1" applyAlignment="1">
      <alignment horizontal="left" vertical="top" wrapText="1"/>
    </xf>
    <xf numFmtId="0" fontId="11" fillId="9" borderId="16"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8"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3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6" xfId="0" quotePrefix="1" applyFont="1" applyFill="1" applyBorder="1" applyAlignment="1">
      <alignment vertical="center" wrapText="1"/>
    </xf>
    <xf numFmtId="0" fontId="11" fillId="0" borderId="16" xfId="0" applyFont="1" applyFill="1" applyBorder="1" applyAlignment="1">
      <alignment vertical="center" wrapText="1"/>
    </xf>
    <xf numFmtId="0" fontId="11" fillId="0" borderId="16" xfId="0" applyFont="1" applyFill="1" applyBorder="1" applyAlignment="1">
      <alignment vertical="top" wrapText="1"/>
    </xf>
    <xf numFmtId="0" fontId="11" fillId="0" borderId="1" xfId="0" applyFont="1" applyFill="1" applyBorder="1" applyAlignment="1">
      <alignment vertical="top" wrapText="1"/>
    </xf>
    <xf numFmtId="0" fontId="11" fillId="9" borderId="1" xfId="0" applyFont="1" applyFill="1" applyBorder="1" applyAlignment="1">
      <alignment horizontal="left" vertical="center" wrapText="1"/>
    </xf>
    <xf numFmtId="0" fontId="27" fillId="0" borderId="16" xfId="0" applyFont="1" applyFill="1" applyBorder="1" applyAlignment="1">
      <alignment horizontal="left" vertical="top" wrapText="1"/>
    </xf>
    <xf numFmtId="0" fontId="11" fillId="9" borderId="16" xfId="0" applyFont="1" applyFill="1" applyBorder="1" applyAlignment="1">
      <alignment horizontal="center" vertical="top" wrapText="1"/>
    </xf>
    <xf numFmtId="0" fontId="11" fillId="9" borderId="15" xfId="5" applyFont="1" applyFill="1" applyBorder="1" applyAlignment="1">
      <alignment horizontal="center" vertical="center" wrapText="1"/>
    </xf>
    <xf numFmtId="4" fontId="27" fillId="9" borderId="30" xfId="0" applyNumberFormat="1" applyFont="1" applyFill="1" applyBorder="1" applyAlignment="1">
      <alignment horizontal="justify" vertical="top" wrapText="1"/>
    </xf>
    <xf numFmtId="4" fontId="27" fillId="9" borderId="12" xfId="0" applyNumberFormat="1" applyFont="1" applyFill="1" applyBorder="1" applyAlignment="1">
      <alignment horizontal="justify" vertical="top" wrapText="1"/>
    </xf>
    <xf numFmtId="4" fontId="27" fillId="9" borderId="14" xfId="0" applyNumberFormat="1" applyFont="1" applyFill="1" applyBorder="1" applyAlignment="1">
      <alignment horizontal="justify" vertical="top" wrapText="1"/>
    </xf>
    <xf numFmtId="0" fontId="15" fillId="9" borderId="30" xfId="0" applyFont="1" applyFill="1" applyBorder="1" applyAlignment="1">
      <alignment horizontal="justify" vertical="top" wrapText="1"/>
    </xf>
    <xf numFmtId="0" fontId="15" fillId="9" borderId="12" xfId="0" applyFont="1" applyFill="1" applyBorder="1" applyAlignment="1">
      <alignment horizontal="justify" vertical="top" wrapText="1"/>
    </xf>
    <xf numFmtId="0" fontId="15" fillId="9" borderId="14" xfId="0" applyFont="1" applyFill="1" applyBorder="1" applyAlignment="1">
      <alignment horizontal="justify" vertical="top" wrapText="1"/>
    </xf>
    <xf numFmtId="0" fontId="27" fillId="9" borderId="16" xfId="0" applyFont="1" applyFill="1" applyBorder="1" applyAlignment="1">
      <alignment horizontal="justify" vertical="top" wrapText="1"/>
    </xf>
    <xf numFmtId="0" fontId="22" fillId="9" borderId="16" xfId="0" applyFont="1" applyFill="1" applyBorder="1" applyAlignment="1">
      <alignment horizontal="justify" vertical="top" wrapText="1"/>
    </xf>
    <xf numFmtId="0" fontId="11" fillId="9" borderId="30" xfId="0" applyFont="1" applyFill="1" applyBorder="1" applyAlignment="1">
      <alignment horizontal="justify" vertical="center" wrapText="1"/>
    </xf>
    <xf numFmtId="0" fontId="11" fillId="9" borderId="12" xfId="0" applyFont="1" applyFill="1" applyBorder="1" applyAlignment="1">
      <alignment horizontal="justify" vertical="center" wrapText="1"/>
    </xf>
    <xf numFmtId="0" fontId="11" fillId="9" borderId="14" xfId="0" applyFont="1" applyFill="1" applyBorder="1" applyAlignment="1">
      <alignment horizontal="justify" vertical="center" wrapText="1"/>
    </xf>
    <xf numFmtId="4" fontId="14" fillId="9" borderId="30" xfId="0" applyNumberFormat="1" applyFont="1" applyFill="1" applyBorder="1" applyAlignment="1">
      <alignment horizontal="justify" vertical="center" wrapText="1"/>
    </xf>
    <xf numFmtId="0" fontId="14" fillId="9" borderId="12" xfId="0" applyFont="1" applyFill="1" applyBorder="1" applyAlignment="1">
      <alignment horizontal="justify" vertical="center" wrapText="1"/>
    </xf>
    <xf numFmtId="0" fontId="14" fillId="9" borderId="14" xfId="0" applyFont="1" applyFill="1" applyBorder="1" applyAlignment="1">
      <alignment horizontal="justify" vertical="center" wrapText="1"/>
    </xf>
    <xf numFmtId="0" fontId="15" fillId="11" borderId="15" xfId="0" applyFont="1" applyFill="1" applyBorder="1" applyAlignment="1">
      <alignment horizontal="center" vertical="center" wrapText="1"/>
    </xf>
    <xf numFmtId="0" fontId="11" fillId="9" borderId="16" xfId="0" applyFont="1" applyFill="1" applyBorder="1" applyAlignment="1">
      <alignment horizontal="center" wrapText="1"/>
    </xf>
    <xf numFmtId="49" fontId="14" fillId="9" borderId="17" xfId="5" applyNumberFormat="1" applyFont="1" applyFill="1" applyBorder="1" applyAlignment="1">
      <alignment horizontal="center" vertical="center" wrapText="1"/>
    </xf>
    <xf numFmtId="49" fontId="14" fillId="9" borderId="29" xfId="5" applyNumberFormat="1" applyFont="1" applyFill="1" applyBorder="1" applyAlignment="1">
      <alignment horizontal="center" vertical="center" wrapText="1"/>
    </xf>
    <xf numFmtId="49" fontId="14" fillId="9" borderId="13" xfId="5" applyNumberFormat="1"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5" fillId="0" borderId="16" xfId="0" applyFont="1" applyFill="1" applyBorder="1" applyAlignment="1">
      <alignment horizontal="center" vertical="top" wrapText="1"/>
    </xf>
    <xf numFmtId="0" fontId="27" fillId="0" borderId="16" xfId="0" applyFont="1" applyFill="1" applyBorder="1" applyAlignment="1">
      <alignment horizontal="left" vertical="center" wrapText="1"/>
    </xf>
    <xf numFmtId="0" fontId="16" fillId="9" borderId="16" xfId="0" applyFont="1" applyFill="1" applyBorder="1" applyAlignment="1">
      <alignment horizontal="center" vertical="top" wrapText="1"/>
    </xf>
    <xf numFmtId="0" fontId="77" fillId="0" borderId="16" xfId="0" applyFont="1" applyFill="1" applyBorder="1" applyAlignment="1">
      <alignment horizontal="left" vertical="top" wrapText="1"/>
    </xf>
    <xf numFmtId="164" fontId="11" fillId="9" borderId="30" xfId="0" applyNumberFormat="1" applyFont="1" applyFill="1" applyBorder="1" applyAlignment="1">
      <alignment horizontal="justify" vertical="top" wrapText="1"/>
    </xf>
    <xf numFmtId="164" fontId="11" fillId="9" borderId="12" xfId="0" applyNumberFormat="1" applyFont="1" applyFill="1" applyBorder="1" applyAlignment="1">
      <alignment horizontal="justify" vertical="top" wrapText="1"/>
    </xf>
    <xf numFmtId="164" fontId="11" fillId="9" borderId="14" xfId="0" applyNumberFormat="1" applyFont="1" applyFill="1" applyBorder="1" applyAlignment="1">
      <alignment horizontal="justify" vertical="top" wrapText="1"/>
    </xf>
    <xf numFmtId="0" fontId="15" fillId="9" borderId="1" xfId="0" applyFont="1" applyFill="1" applyBorder="1" applyAlignment="1">
      <alignment horizontal="justify" vertical="top" wrapText="1"/>
    </xf>
    <xf numFmtId="0" fontId="11" fillId="9" borderId="22" xfId="0" applyFont="1" applyFill="1" applyBorder="1" applyAlignment="1">
      <alignment horizontal="left" vertical="top" wrapText="1"/>
    </xf>
    <xf numFmtId="0" fontId="32" fillId="9" borderId="17" xfId="0" applyFont="1" applyFill="1" applyBorder="1" applyAlignment="1">
      <alignment horizontal="center" vertical="top" wrapText="1"/>
    </xf>
    <xf numFmtId="0" fontId="32" fillId="9" borderId="29" xfId="0" applyFont="1" applyFill="1" applyBorder="1" applyAlignment="1">
      <alignment horizontal="center" vertical="top" wrapText="1"/>
    </xf>
    <xf numFmtId="0" fontId="32" fillId="9" borderId="13" xfId="0" applyFont="1" applyFill="1" applyBorder="1" applyAlignment="1">
      <alignment horizontal="center" vertical="top" wrapText="1"/>
    </xf>
    <xf numFmtId="0" fontId="14" fillId="9" borderId="15" xfId="0" applyFont="1" applyFill="1" applyBorder="1" applyAlignment="1">
      <alignment horizontal="center" vertical="center" wrapText="1"/>
    </xf>
    <xf numFmtId="49" fontId="35" fillId="0" borderId="15" xfId="0" applyNumberFormat="1" applyFont="1" applyBorder="1" applyAlignment="1">
      <alignment horizontal="center" vertical="center" wrapText="1"/>
    </xf>
    <xf numFmtId="0" fontId="27" fillId="9" borderId="16" xfId="0" applyFont="1" applyFill="1" applyBorder="1" applyAlignment="1">
      <alignment horizontal="left" vertical="top" wrapText="1"/>
    </xf>
    <xf numFmtId="164" fontId="9" fillId="9" borderId="30" xfId="0" applyNumberFormat="1" applyFont="1" applyFill="1" applyBorder="1" applyAlignment="1">
      <alignment horizontal="justify" vertical="center" wrapText="1"/>
    </xf>
    <xf numFmtId="0" fontId="9" fillId="9" borderId="16" xfId="0" applyFont="1" applyFill="1" applyBorder="1" applyAlignment="1">
      <alignment horizontal="justify" vertical="top" wrapText="1"/>
    </xf>
    <xf numFmtId="164" fontId="9" fillId="0" borderId="30" xfId="0" applyNumberFormat="1" applyFont="1" applyFill="1" applyBorder="1" applyAlignment="1">
      <alignment horizontal="justify" vertical="top" wrapText="1"/>
    </xf>
    <xf numFmtId="164" fontId="9" fillId="0" borderId="12" xfId="0" applyNumberFormat="1" applyFont="1" applyFill="1" applyBorder="1" applyAlignment="1">
      <alignment horizontal="justify" vertical="top" wrapText="1"/>
    </xf>
    <xf numFmtId="164" fontId="9" fillId="0" borderId="14" xfId="0" applyNumberFormat="1" applyFont="1" applyFill="1" applyBorder="1" applyAlignment="1">
      <alignment horizontal="justify" vertical="top" wrapText="1"/>
    </xf>
    <xf numFmtId="164" fontId="9" fillId="9" borderId="30" xfId="0" applyNumberFormat="1" applyFont="1" applyFill="1" applyBorder="1" applyAlignment="1">
      <alignment horizontal="left" vertical="top" wrapText="1"/>
    </xf>
    <xf numFmtId="164" fontId="9" fillId="9" borderId="12" xfId="0" applyNumberFormat="1" applyFont="1" applyFill="1" applyBorder="1" applyAlignment="1">
      <alignment horizontal="left" vertical="top" wrapText="1"/>
    </xf>
    <xf numFmtId="164" fontId="9" fillId="9" borderId="14" xfId="0" applyNumberFormat="1" applyFont="1" applyFill="1" applyBorder="1" applyAlignment="1">
      <alignment horizontal="left" vertical="top" wrapText="1"/>
    </xf>
    <xf numFmtId="0" fontId="90" fillId="0" borderId="16" xfId="0" applyFont="1" applyFill="1" applyBorder="1" applyAlignment="1">
      <alignment horizontal="justify" vertical="top" wrapText="1"/>
    </xf>
    <xf numFmtId="0" fontId="15" fillId="9" borderId="16" xfId="0" applyFont="1" applyFill="1" applyBorder="1" applyAlignment="1">
      <alignment horizontal="center" vertical="top" wrapText="1"/>
    </xf>
    <xf numFmtId="164" fontId="11" fillId="9" borderId="30" xfId="0" applyNumberFormat="1" applyFont="1" applyFill="1" applyBorder="1" applyAlignment="1">
      <alignment horizontal="justify" vertical="center" wrapText="1"/>
    </xf>
    <xf numFmtId="164" fontId="11" fillId="9" borderId="12" xfId="0" applyNumberFormat="1" applyFont="1" applyFill="1" applyBorder="1" applyAlignment="1">
      <alignment horizontal="justify" vertical="center" wrapText="1"/>
    </xf>
    <xf numFmtId="164" fontId="11" fillId="9" borderId="14" xfId="0" applyNumberFormat="1" applyFont="1" applyFill="1" applyBorder="1" applyAlignment="1">
      <alignment horizontal="justify" vertical="center" wrapText="1"/>
    </xf>
    <xf numFmtId="0" fontId="11" fillId="9" borderId="16" xfId="0" applyNumberFormat="1" applyFont="1" applyFill="1" applyBorder="1" applyAlignment="1">
      <alignment horizontal="left" vertical="center" wrapText="1"/>
    </xf>
    <xf numFmtId="49" fontId="32" fillId="0" borderId="17" xfId="0" applyNumberFormat="1" applyFont="1" applyFill="1" applyBorder="1" applyAlignment="1">
      <alignment horizontal="center" vertical="center" wrapText="1"/>
    </xf>
    <xf numFmtId="49" fontId="32" fillId="0" borderId="29" xfId="0" applyNumberFormat="1" applyFont="1" applyFill="1" applyBorder="1" applyAlignment="1">
      <alignment horizontal="center" vertical="center" wrapText="1"/>
    </xf>
    <xf numFmtId="49" fontId="32" fillId="0" borderId="13" xfId="0" applyNumberFormat="1" applyFont="1" applyFill="1" applyBorder="1" applyAlignment="1">
      <alignment horizontal="center" vertical="center" wrapText="1"/>
    </xf>
    <xf numFmtId="49" fontId="34" fillId="0" borderId="15" xfId="0" applyNumberFormat="1" applyFont="1" applyBorder="1" applyAlignment="1">
      <alignment horizontal="center" vertical="center" wrapText="1"/>
    </xf>
    <xf numFmtId="49" fontId="32" fillId="9" borderId="17" xfId="0" applyNumberFormat="1" applyFont="1" applyFill="1" applyBorder="1" applyAlignment="1">
      <alignment horizontal="center" vertical="center" wrapText="1"/>
    </xf>
    <xf numFmtId="49" fontId="32" fillId="9" borderId="29" xfId="0" applyNumberFormat="1" applyFont="1" applyFill="1" applyBorder="1" applyAlignment="1">
      <alignment horizontal="center" vertical="center" wrapText="1"/>
    </xf>
    <xf numFmtId="49" fontId="32" fillId="9" borderId="13" xfId="0" applyNumberFormat="1" applyFont="1" applyFill="1" applyBorder="1" applyAlignment="1">
      <alignment horizontal="center" vertical="center" wrapText="1"/>
    </xf>
    <xf numFmtId="0" fontId="14" fillId="9" borderId="15" xfId="0" applyNumberFormat="1" applyFont="1" applyFill="1" applyBorder="1" applyAlignment="1">
      <alignment horizontal="center" vertical="center" wrapText="1"/>
    </xf>
    <xf numFmtId="49" fontId="11" fillId="9" borderId="15" xfId="0" applyNumberFormat="1" applyFont="1" applyFill="1" applyBorder="1" applyAlignment="1">
      <alignment horizontal="center" vertical="center" wrapText="1"/>
    </xf>
    <xf numFmtId="0" fontId="9" fillId="9" borderId="15" xfId="0" applyFont="1" applyFill="1" applyBorder="1" applyAlignment="1">
      <alignment horizontal="center" vertical="center" wrapText="1"/>
    </xf>
    <xf numFmtId="0" fontId="32" fillId="9" borderId="15" xfId="0" applyFont="1" applyFill="1" applyBorder="1" applyAlignment="1">
      <alignment horizontal="center" vertical="center" wrapText="1"/>
    </xf>
    <xf numFmtId="0" fontId="14" fillId="9" borderId="17" xfId="0" applyNumberFormat="1" applyFont="1" applyFill="1" applyBorder="1" applyAlignment="1">
      <alignment horizontal="center" vertical="center" wrapText="1"/>
    </xf>
    <xf numFmtId="0" fontId="14" fillId="9" borderId="29" xfId="0" applyNumberFormat="1" applyFont="1" applyFill="1" applyBorder="1" applyAlignment="1">
      <alignment horizontal="center" vertical="center" wrapText="1"/>
    </xf>
    <xf numFmtId="0" fontId="14" fillId="9" borderId="13" xfId="0" applyNumberFormat="1" applyFont="1" applyFill="1" applyBorder="1" applyAlignment="1">
      <alignment horizontal="center" vertical="center" wrapText="1"/>
    </xf>
    <xf numFmtId="164" fontId="11" fillId="9" borderId="16" xfId="0" applyNumberFormat="1" applyFont="1" applyFill="1" applyBorder="1" applyAlignment="1">
      <alignment horizontal="justify" vertical="top" wrapText="1"/>
    </xf>
    <xf numFmtId="0" fontId="33" fillId="9" borderId="16" xfId="0" applyFont="1" applyFill="1" applyBorder="1" applyAlignment="1">
      <alignment horizontal="justify" vertical="top" wrapText="1"/>
    </xf>
    <xf numFmtId="0" fontId="27" fillId="9" borderId="16" xfId="0" applyFont="1" applyFill="1" applyBorder="1" applyAlignment="1">
      <alignment horizontal="left" vertical="center" wrapText="1"/>
    </xf>
    <xf numFmtId="0" fontId="27" fillId="9" borderId="30" xfId="0" applyFont="1" applyFill="1" applyBorder="1" applyAlignment="1">
      <alignment horizontal="left" vertical="top" wrapText="1"/>
    </xf>
    <xf numFmtId="0" fontId="27" fillId="9" borderId="12" xfId="0" applyFont="1" applyFill="1" applyBorder="1" applyAlignment="1">
      <alignment horizontal="left" vertical="top" wrapText="1"/>
    </xf>
    <xf numFmtId="0" fontId="27" fillId="9" borderId="14" xfId="0" applyFont="1" applyFill="1" applyBorder="1" applyAlignment="1">
      <alignment horizontal="left" vertical="top" wrapText="1"/>
    </xf>
    <xf numFmtId="0" fontId="11" fillId="0" borderId="3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11" fillId="0" borderId="16" xfId="0" applyNumberFormat="1" applyFont="1" applyFill="1" applyBorder="1" applyAlignment="1">
      <alignment horizontal="left" vertical="top" wrapText="1"/>
    </xf>
    <xf numFmtId="0" fontId="11" fillId="0" borderId="1" xfId="0" applyFont="1" applyFill="1" applyBorder="1" applyAlignment="1">
      <alignment horizontal="left" vertical="center" wrapText="1"/>
    </xf>
    <xf numFmtId="0" fontId="11" fillId="9" borderId="30" xfId="0" applyNumberFormat="1" applyFont="1" applyFill="1" applyBorder="1" applyAlignment="1">
      <alignment horizontal="justify" vertical="top" wrapText="1"/>
    </xf>
    <xf numFmtId="0" fontId="11" fillId="9" borderId="12" xfId="0" applyNumberFormat="1" applyFont="1" applyFill="1" applyBorder="1" applyAlignment="1">
      <alignment horizontal="justify" vertical="top" wrapText="1"/>
    </xf>
    <xf numFmtId="0" fontId="11" fillId="9" borderId="14" xfId="0" applyNumberFormat="1" applyFont="1" applyFill="1" applyBorder="1" applyAlignment="1">
      <alignment horizontal="justify" vertical="top" wrapText="1"/>
    </xf>
    <xf numFmtId="0" fontId="15" fillId="11" borderId="17" xfId="0" applyFont="1" applyFill="1" applyBorder="1" applyAlignment="1">
      <alignment horizontal="center" vertical="center" wrapText="1"/>
    </xf>
    <xf numFmtId="0" fontId="15" fillId="11" borderId="29"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4" fillId="9" borderId="15" xfId="5" applyFont="1" applyFill="1" applyBorder="1" applyAlignment="1">
      <alignment horizontal="center" vertical="center" wrapText="1"/>
    </xf>
    <xf numFmtId="16" fontId="15" fillId="0" borderId="16" xfId="0" applyNumberFormat="1" applyFont="1" applyFill="1" applyBorder="1" applyAlignment="1">
      <alignment horizontal="center" vertical="center" wrapText="1"/>
    </xf>
    <xf numFmtId="0" fontId="11" fillId="0" borderId="16" xfId="0" quotePrefix="1" applyFont="1" applyFill="1" applyBorder="1" applyAlignment="1">
      <alignment vertical="top" wrapText="1"/>
    </xf>
    <xf numFmtId="0" fontId="77" fillId="0" borderId="8" xfId="0" applyFont="1" applyFill="1" applyBorder="1" applyAlignment="1">
      <alignment horizontal="center" vertical="top" wrapText="1"/>
    </xf>
    <xf numFmtId="0" fontId="77" fillId="0" borderId="9" xfId="0" applyFont="1" applyFill="1" applyBorder="1" applyAlignment="1">
      <alignment horizontal="center" vertical="top" wrapText="1"/>
    </xf>
    <xf numFmtId="0" fontId="77" fillId="0" borderId="10" xfId="0" applyFont="1" applyFill="1" applyBorder="1" applyAlignment="1">
      <alignment horizontal="center" vertical="top" wrapText="1"/>
    </xf>
    <xf numFmtId="0" fontId="15" fillId="9" borderId="30" xfId="0" applyFont="1" applyFill="1" applyBorder="1" applyAlignment="1">
      <alignment horizontal="center" vertical="top" wrapText="1"/>
    </xf>
    <xf numFmtId="0" fontId="15" fillId="9" borderId="12" xfId="0" applyFont="1" applyFill="1" applyBorder="1" applyAlignment="1">
      <alignment horizontal="center" vertical="top" wrapText="1"/>
    </xf>
    <xf numFmtId="0" fontId="15" fillId="9" borderId="14" xfId="0" applyFont="1" applyFill="1" applyBorder="1" applyAlignment="1">
      <alignment horizontal="center" vertical="top" wrapText="1"/>
    </xf>
    <xf numFmtId="0" fontId="15" fillId="9" borderId="30" xfId="0" applyFont="1" applyFill="1" applyBorder="1" applyAlignment="1">
      <alignment horizontal="left" vertical="top" wrapText="1"/>
    </xf>
    <xf numFmtId="0" fontId="15" fillId="9" borderId="12" xfId="0" applyFont="1" applyFill="1" applyBorder="1" applyAlignment="1">
      <alignment horizontal="left" vertical="top" wrapText="1"/>
    </xf>
    <xf numFmtId="0" fontId="15" fillId="9" borderId="14" xfId="0" applyFont="1" applyFill="1" applyBorder="1" applyAlignment="1">
      <alignment horizontal="left" vertical="top" wrapText="1"/>
    </xf>
    <xf numFmtId="0" fontId="11" fillId="9" borderId="1" xfId="0" applyFont="1" applyFill="1" applyBorder="1" applyAlignment="1">
      <alignment horizontal="justify" vertical="top" wrapText="1"/>
    </xf>
    <xf numFmtId="0" fontId="15" fillId="0" borderId="30" xfId="0" applyFont="1" applyFill="1" applyBorder="1" applyAlignment="1">
      <alignment horizontal="center" vertical="top" wrapText="1"/>
    </xf>
    <xf numFmtId="0" fontId="15" fillId="0" borderId="12"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6" fillId="9" borderId="30" xfId="0" applyFont="1" applyFill="1" applyBorder="1" applyAlignment="1">
      <alignment horizontal="center" vertical="top" wrapText="1"/>
    </xf>
    <xf numFmtId="0" fontId="16" fillId="9" borderId="12" xfId="0" applyFont="1" applyFill="1" applyBorder="1" applyAlignment="1">
      <alignment horizontal="center" vertical="top" wrapText="1"/>
    </xf>
    <xf numFmtId="0" fontId="16" fillId="9" borderId="14" xfId="0" applyFont="1" applyFill="1" applyBorder="1" applyAlignment="1">
      <alignment horizontal="center" vertical="top" wrapText="1"/>
    </xf>
    <xf numFmtId="0" fontId="11" fillId="0" borderId="16" xfId="0" applyFont="1" applyFill="1" applyBorder="1" applyAlignment="1">
      <alignment horizontal="center" vertical="center"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36" fillId="9" borderId="16" xfId="0" applyFont="1" applyFill="1" applyBorder="1" applyAlignment="1">
      <alignment horizontal="center" vertical="top" wrapText="1"/>
    </xf>
    <xf numFmtId="0" fontId="14" fillId="9" borderId="21" xfId="0" applyFont="1" applyFill="1" applyBorder="1" applyAlignment="1">
      <alignment horizontal="center" vertical="center" wrapText="1"/>
    </xf>
    <xf numFmtId="16" fontId="11" fillId="9" borderId="15" xfId="5" applyNumberFormat="1" applyFont="1" applyFill="1" applyBorder="1" applyAlignment="1">
      <alignment horizontal="center" vertical="center" wrapText="1"/>
    </xf>
    <xf numFmtId="49" fontId="14" fillId="9" borderId="15" xfId="5" applyNumberFormat="1" applyFont="1" applyFill="1" applyBorder="1" applyAlignment="1">
      <alignment horizontal="center" vertical="center" wrapText="1"/>
    </xf>
    <xf numFmtId="16" fontId="14" fillId="9" borderId="15" xfId="0" applyNumberFormat="1" applyFont="1" applyFill="1" applyBorder="1" applyAlignment="1">
      <alignment horizontal="center" vertical="center" wrapText="1"/>
    </xf>
    <xf numFmtId="49" fontId="11" fillId="9" borderId="17" xfId="5" applyNumberFormat="1" applyFont="1" applyFill="1" applyBorder="1" applyAlignment="1">
      <alignment horizontal="center" vertical="center" wrapText="1"/>
    </xf>
    <xf numFmtId="49" fontId="11" fillId="9" borderId="29" xfId="5" applyNumberFormat="1" applyFont="1" applyFill="1" applyBorder="1" applyAlignment="1">
      <alignment horizontal="center" vertical="center" wrapText="1"/>
    </xf>
    <xf numFmtId="49" fontId="11" fillId="9" borderId="13" xfId="5" applyNumberFormat="1" applyFont="1" applyFill="1" applyBorder="1" applyAlignment="1">
      <alignment horizontal="center" vertical="center" wrapText="1"/>
    </xf>
    <xf numFmtId="49" fontId="11" fillId="9" borderId="15" xfId="5" applyNumberFormat="1" applyFont="1" applyFill="1" applyBorder="1" applyAlignment="1">
      <alignment horizontal="center" vertical="center" wrapText="1"/>
    </xf>
    <xf numFmtId="0" fontId="14" fillId="9" borderId="17" xfId="5" applyFont="1" applyFill="1" applyBorder="1" applyAlignment="1">
      <alignment horizontal="center" vertical="center" wrapText="1"/>
    </xf>
    <xf numFmtId="0" fontId="14" fillId="9" borderId="29" xfId="5" applyFont="1" applyFill="1" applyBorder="1" applyAlignment="1">
      <alignment horizontal="center" vertical="center" wrapText="1"/>
    </xf>
    <xf numFmtId="0" fontId="14" fillId="9" borderId="13"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29" xfId="5" applyFont="1" applyFill="1" applyBorder="1" applyAlignment="1">
      <alignment horizontal="center" vertical="center" wrapText="1"/>
    </xf>
    <xf numFmtId="0" fontId="11" fillId="9" borderId="13" xfId="5" applyFont="1" applyFill="1" applyBorder="1" applyAlignment="1">
      <alignment horizontal="center" vertical="center" wrapText="1"/>
    </xf>
    <xf numFmtId="16" fontId="16" fillId="9" borderId="15" xfId="5" applyNumberFormat="1" applyFont="1" applyFill="1" applyBorder="1" applyAlignment="1">
      <alignment horizontal="center" vertical="center" wrapText="1"/>
    </xf>
    <xf numFmtId="0" fontId="16" fillId="9" borderId="17" xfId="0" applyFont="1" applyFill="1" applyBorder="1" applyAlignment="1">
      <alignment horizontal="center" vertical="center" wrapText="1"/>
    </xf>
    <xf numFmtId="0" fontId="16" fillId="9" borderId="29" xfId="0" applyFont="1" applyFill="1" applyBorder="1" applyAlignment="1">
      <alignment horizontal="center" vertical="center" wrapText="1"/>
    </xf>
    <xf numFmtId="0" fontId="16" fillId="9" borderId="13" xfId="0" applyFont="1" applyFill="1" applyBorder="1" applyAlignment="1">
      <alignment horizontal="center" vertical="center" wrapText="1"/>
    </xf>
    <xf numFmtId="14" fontId="14" fillId="9" borderId="17" xfId="5" applyNumberFormat="1" applyFont="1" applyFill="1" applyBorder="1" applyAlignment="1">
      <alignment horizontal="center" vertical="center" wrapText="1"/>
    </xf>
    <xf numFmtId="14" fontId="14" fillId="9" borderId="29" xfId="5" applyNumberFormat="1" applyFont="1" applyFill="1" applyBorder="1" applyAlignment="1">
      <alignment horizontal="center" vertical="center" wrapText="1"/>
    </xf>
    <xf numFmtId="14" fontId="14" fillId="9" borderId="13" xfId="5" applyNumberFormat="1" applyFont="1" applyFill="1" applyBorder="1" applyAlignment="1">
      <alignment horizontal="center" vertical="center" wrapText="1"/>
    </xf>
    <xf numFmtId="0" fontId="16" fillId="9" borderId="17" xfId="5" applyFont="1" applyFill="1" applyBorder="1" applyAlignment="1">
      <alignment horizontal="center" vertical="center" wrapText="1"/>
    </xf>
    <xf numFmtId="0" fontId="16" fillId="9" borderId="29" xfId="5" applyFont="1" applyFill="1" applyBorder="1" applyAlignment="1">
      <alignment horizontal="center" vertical="center" wrapText="1"/>
    </xf>
    <xf numFmtId="0" fontId="16" fillId="9" borderId="13" xfId="5"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29" xfId="0" applyFont="1" applyFill="1" applyBorder="1" applyAlignment="1">
      <alignment horizontal="center" vertical="center" wrapText="1"/>
    </xf>
    <xf numFmtId="0" fontId="11" fillId="9" borderId="13" xfId="0" applyFont="1" applyFill="1" applyBorder="1" applyAlignment="1">
      <alignment horizontal="center" vertical="center" wrapText="1"/>
    </xf>
    <xf numFmtId="49" fontId="32" fillId="9" borderId="15" xfId="0" applyNumberFormat="1" applyFont="1" applyFill="1" applyBorder="1" applyAlignment="1">
      <alignment horizontal="center" vertical="center" wrapText="1"/>
    </xf>
    <xf numFmtId="16" fontId="14" fillId="9" borderId="17" xfId="5" applyNumberFormat="1" applyFont="1" applyFill="1" applyBorder="1" applyAlignment="1">
      <alignment horizontal="center" vertical="center" wrapText="1"/>
    </xf>
    <xf numFmtId="16" fontId="14" fillId="9" borderId="29" xfId="5" applyNumberFormat="1" applyFont="1" applyFill="1" applyBorder="1" applyAlignment="1">
      <alignment horizontal="center" vertical="center" wrapText="1"/>
    </xf>
    <xf numFmtId="16" fontId="14" fillId="9" borderId="13" xfId="5" applyNumberFormat="1" applyFont="1" applyFill="1" applyBorder="1" applyAlignment="1">
      <alignment horizontal="center" vertical="center" wrapText="1"/>
    </xf>
    <xf numFmtId="16" fontId="14" fillId="9" borderId="15" xfId="5" applyNumberFormat="1" applyFont="1" applyFill="1" applyBorder="1" applyAlignment="1">
      <alignment horizontal="center" vertical="center" wrapText="1"/>
    </xf>
    <xf numFmtId="0" fontId="11" fillId="9" borderId="15" xfId="0" applyFont="1" applyFill="1" applyBorder="1" applyAlignment="1">
      <alignment horizontal="center" vertical="center" wrapText="1"/>
    </xf>
    <xf numFmtId="49" fontId="27" fillId="0" borderId="15" xfId="0" applyNumberFormat="1" applyFont="1" applyBorder="1" applyAlignment="1">
      <alignment horizontal="center" vertical="center" wrapText="1"/>
    </xf>
    <xf numFmtId="49" fontId="14" fillId="9" borderId="17" xfId="0" applyNumberFormat="1" applyFont="1" applyFill="1" applyBorder="1" applyAlignment="1">
      <alignment horizontal="center" vertical="center" wrapText="1"/>
    </xf>
    <xf numFmtId="49" fontId="14" fillId="9" borderId="29" xfId="0" applyNumberFormat="1" applyFont="1" applyFill="1" applyBorder="1" applyAlignment="1">
      <alignment horizontal="center" vertical="center" wrapText="1"/>
    </xf>
    <xf numFmtId="49" fontId="14" fillId="9" borderId="13" xfId="0" applyNumberFormat="1" applyFont="1" applyFill="1" applyBorder="1" applyAlignment="1">
      <alignment horizontal="center" vertical="center" wrapText="1"/>
    </xf>
    <xf numFmtId="49" fontId="26" fillId="11" borderId="15" xfId="0" applyNumberFormat="1" applyFont="1" applyFill="1" applyBorder="1" applyAlignment="1">
      <alignment horizontal="center" vertical="center" wrapText="1"/>
    </xf>
    <xf numFmtId="0" fontId="33" fillId="11" borderId="15" xfId="0" applyFont="1" applyFill="1" applyBorder="1" applyAlignment="1">
      <alignment horizontal="center" vertical="center" wrapText="1"/>
    </xf>
    <xf numFmtId="49" fontId="33" fillId="11" borderId="17" xfId="0" applyNumberFormat="1" applyFont="1" applyFill="1" applyBorder="1" applyAlignment="1">
      <alignment horizontal="center" vertical="center" wrapText="1"/>
    </xf>
    <xf numFmtId="49" fontId="33" fillId="11" borderId="29" xfId="0" applyNumberFormat="1" applyFont="1" applyFill="1" applyBorder="1" applyAlignment="1">
      <alignment horizontal="center" vertical="center" wrapText="1"/>
    </xf>
    <xf numFmtId="49" fontId="33" fillId="11" borderId="13" xfId="0" applyNumberFormat="1" applyFont="1" applyFill="1" applyBorder="1" applyAlignment="1">
      <alignment horizontal="center" vertical="center" wrapText="1"/>
    </xf>
    <xf numFmtId="49" fontId="9" fillId="9" borderId="17" xfId="0" applyNumberFormat="1" applyFont="1" applyFill="1" applyBorder="1" applyAlignment="1">
      <alignment horizontal="center" vertical="center" wrapText="1"/>
    </xf>
    <xf numFmtId="49" fontId="9" fillId="9" borderId="29" xfId="0" applyNumberFormat="1" applyFont="1" applyFill="1" applyBorder="1" applyAlignment="1">
      <alignment horizontal="center" vertical="center" wrapText="1"/>
    </xf>
    <xf numFmtId="49" fontId="9" fillId="9" borderId="13"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41" fillId="9" borderId="17" xfId="0" applyFont="1" applyFill="1" applyBorder="1" applyAlignment="1">
      <alignment horizontal="center" vertical="center" wrapText="1"/>
    </xf>
    <xf numFmtId="0" fontId="41" fillId="9" borderId="29" xfId="0" applyFont="1" applyFill="1" applyBorder="1" applyAlignment="1">
      <alignment horizontal="center" vertical="center" wrapText="1"/>
    </xf>
    <xf numFmtId="0" fontId="41" fillId="9" borderId="13" xfId="0" applyFont="1" applyFill="1" applyBorder="1" applyAlignment="1">
      <alignment horizontal="center" vertical="center" wrapText="1"/>
    </xf>
    <xf numFmtId="0" fontId="32" fillId="9" borderId="17"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32" fillId="9" borderId="13" xfId="0" applyFont="1" applyFill="1" applyBorder="1" applyAlignment="1">
      <alignment horizontal="center" vertical="center" wrapText="1"/>
    </xf>
    <xf numFmtId="49" fontId="32" fillId="9" borderId="17" xfId="0" applyNumberFormat="1" applyFont="1" applyFill="1" applyBorder="1" applyAlignment="1">
      <alignment horizontal="center" vertical="top" wrapText="1"/>
    </xf>
    <xf numFmtId="49" fontId="32" fillId="9" borderId="29" xfId="0" applyNumberFormat="1" applyFont="1" applyFill="1" applyBorder="1" applyAlignment="1">
      <alignment horizontal="center" vertical="top" wrapText="1"/>
    </xf>
    <xf numFmtId="49" fontId="32" fillId="9" borderId="13" xfId="0" applyNumberFormat="1" applyFont="1" applyFill="1" applyBorder="1" applyAlignment="1">
      <alignment horizontal="center" vertical="top" wrapText="1"/>
    </xf>
    <xf numFmtId="49" fontId="33" fillId="9" borderId="17" xfId="0" applyNumberFormat="1" applyFont="1" applyFill="1" applyBorder="1" applyAlignment="1">
      <alignment horizontal="center" vertical="top" wrapText="1"/>
    </xf>
    <xf numFmtId="49" fontId="33" fillId="9" borderId="29" xfId="0" applyNumberFormat="1" applyFont="1" applyFill="1" applyBorder="1" applyAlignment="1">
      <alignment horizontal="center" vertical="top" wrapText="1"/>
    </xf>
    <xf numFmtId="49" fontId="33" fillId="9" borderId="13" xfId="0" applyNumberFormat="1" applyFont="1" applyFill="1" applyBorder="1" applyAlignment="1">
      <alignment horizontal="center" vertical="top" wrapText="1"/>
    </xf>
    <xf numFmtId="0" fontId="16" fillId="9" borderId="15" xfId="0" applyNumberFormat="1" applyFont="1" applyFill="1" applyBorder="1" applyAlignment="1">
      <alignment horizontal="center" vertical="top" wrapText="1"/>
    </xf>
    <xf numFmtId="0" fontId="14"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16" fontId="15" fillId="11" borderId="15" xfId="0" applyNumberFormat="1" applyFont="1" applyFill="1" applyBorder="1" applyAlignment="1">
      <alignment horizontal="center" vertical="top" wrapText="1"/>
    </xf>
    <xf numFmtId="0" fontId="14" fillId="9" borderId="25" xfId="0" applyFont="1" applyFill="1" applyBorder="1" applyAlignment="1">
      <alignment horizontal="center" vertical="center" wrapText="1"/>
    </xf>
    <xf numFmtId="0" fontId="14" fillId="9" borderId="27"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9" borderId="4" xfId="0" applyNumberFormat="1" applyFont="1" applyFill="1" applyBorder="1" applyAlignment="1">
      <alignment horizontal="center" vertical="center" wrapText="1"/>
    </xf>
    <xf numFmtId="49" fontId="11" fillId="9" borderId="5" xfId="0" applyNumberFormat="1" applyFont="1" applyFill="1" applyBorder="1" applyAlignment="1">
      <alignment horizontal="center" vertical="center" wrapText="1"/>
    </xf>
    <xf numFmtId="49" fontId="11" fillId="9" borderId="6"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5" fillId="9" borderId="29"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4" fillId="9" borderId="1" xfId="0" applyNumberFormat="1" applyFont="1" applyFill="1" applyBorder="1" applyAlignment="1">
      <alignment horizontal="center" vertical="center" wrapText="1"/>
    </xf>
    <xf numFmtId="0" fontId="14" fillId="9" borderId="15" xfId="0" applyFont="1" applyFill="1" applyBorder="1" applyAlignment="1">
      <alignment horizontal="center" vertical="top" wrapText="1"/>
    </xf>
    <xf numFmtId="0" fontId="14" fillId="0" borderId="17" xfId="0" applyNumberFormat="1" applyFont="1" applyFill="1" applyBorder="1" applyAlignment="1">
      <alignment horizontal="center" vertical="center" wrapText="1"/>
    </xf>
    <xf numFmtId="0" fontId="14" fillId="0" borderId="29"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6" fillId="9" borderId="1"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1" fillId="9" borderId="15" xfId="0" applyFont="1" applyFill="1" applyBorder="1" applyAlignment="1" applyProtection="1">
      <alignment horizontal="center" vertical="center" wrapText="1"/>
      <protection locked="0"/>
    </xf>
    <xf numFmtId="0" fontId="15" fillId="11" borderId="1" xfId="0" applyFont="1" applyFill="1" applyBorder="1" applyAlignment="1">
      <alignment horizontal="center" vertical="center" wrapText="1"/>
    </xf>
    <xf numFmtId="0" fontId="11" fillId="9" borderId="1" xfId="0" applyFont="1" applyFill="1" applyBorder="1" applyAlignment="1">
      <alignment horizontal="left" vertical="top" wrapText="1"/>
    </xf>
    <xf numFmtId="49" fontId="14" fillId="9" borderId="15" xfId="0" applyNumberFormat="1" applyFont="1" applyFill="1" applyBorder="1" applyAlignment="1">
      <alignment horizontal="center" vertical="center" wrapText="1"/>
    </xf>
    <xf numFmtId="0" fontId="16" fillId="9" borderId="1" xfId="0" applyFont="1" applyFill="1" applyBorder="1" applyAlignment="1">
      <alignment horizontal="center" vertical="top" wrapText="1"/>
    </xf>
    <xf numFmtId="0" fontId="14" fillId="0" borderId="25"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4" fontId="15" fillId="0" borderId="16" xfId="0" applyNumberFormat="1" applyFont="1" applyFill="1" applyBorder="1" applyAlignment="1">
      <alignment horizontal="justify" vertical="center" wrapText="1"/>
    </xf>
    <xf numFmtId="49" fontId="14" fillId="9" borderId="25" xfId="0" applyNumberFormat="1" applyFont="1" applyFill="1" applyBorder="1" applyAlignment="1">
      <alignment horizontal="center" vertical="top" wrapText="1"/>
    </xf>
    <xf numFmtId="49" fontId="14" fillId="9" borderId="27" xfId="0" applyNumberFormat="1" applyFont="1" applyFill="1" applyBorder="1" applyAlignment="1">
      <alignment horizontal="center" vertical="top" wrapText="1"/>
    </xf>
    <xf numFmtId="2" fontId="16" fillId="9" borderId="4" xfId="0" applyNumberFormat="1" applyFont="1" applyFill="1" applyBorder="1" applyAlignment="1">
      <alignment horizontal="center" vertical="center" wrapText="1"/>
    </xf>
    <xf numFmtId="2" fontId="16" fillId="9" borderId="5" xfId="0" applyNumberFormat="1" applyFont="1" applyFill="1" applyBorder="1" applyAlignment="1">
      <alignment horizontal="center" vertical="center" wrapText="1"/>
    </xf>
    <xf numFmtId="2" fontId="16" fillId="9" borderId="6" xfId="0" applyNumberFormat="1" applyFont="1" applyFill="1" applyBorder="1" applyAlignment="1">
      <alignment horizontal="center" vertical="center" wrapText="1"/>
    </xf>
    <xf numFmtId="2" fontId="11" fillId="9" borderId="4" xfId="0" applyNumberFormat="1" applyFont="1" applyFill="1" applyBorder="1" applyAlignment="1">
      <alignment horizontal="center" vertical="center" wrapText="1"/>
    </xf>
    <xf numFmtId="2" fontId="11" fillId="9" borderId="5" xfId="0" applyNumberFormat="1" applyFont="1" applyFill="1" applyBorder="1" applyAlignment="1">
      <alignment horizontal="center" vertical="center" wrapText="1"/>
    </xf>
    <xf numFmtId="2" fontId="11" fillId="9" borderId="6" xfId="0" applyNumberFormat="1" applyFont="1" applyFill="1" applyBorder="1" applyAlignment="1">
      <alignment horizontal="center" vertical="center" wrapText="1"/>
    </xf>
    <xf numFmtId="0" fontId="15" fillId="11" borderId="15" xfId="0" applyFont="1" applyFill="1" applyBorder="1" applyAlignment="1">
      <alignment horizontal="center" vertical="top" wrapText="1"/>
    </xf>
    <xf numFmtId="16" fontId="14" fillId="0" borderId="17" xfId="0" applyNumberFormat="1" applyFont="1" applyFill="1" applyBorder="1" applyAlignment="1">
      <alignment horizontal="center" vertical="center" wrapText="1"/>
    </xf>
    <xf numFmtId="16" fontId="14" fillId="0" borderId="29" xfId="0" applyNumberFormat="1" applyFont="1" applyFill="1" applyBorder="1" applyAlignment="1">
      <alignment horizontal="center" vertical="center" wrapText="1"/>
    </xf>
    <xf numFmtId="16" fontId="14" fillId="0" borderId="13" xfId="0" applyNumberFormat="1" applyFont="1" applyFill="1" applyBorder="1" applyAlignment="1">
      <alignment horizontal="center" vertical="center" wrapText="1"/>
    </xf>
    <xf numFmtId="0" fontId="16" fillId="9" borderId="15" xfId="0" applyNumberFormat="1" applyFont="1" applyFill="1" applyBorder="1" applyAlignment="1">
      <alignment horizontal="center" vertical="center" wrapText="1"/>
    </xf>
    <xf numFmtId="0" fontId="83" fillId="0" borderId="16" xfId="0" applyFont="1" applyFill="1" applyBorder="1" applyAlignment="1">
      <alignment horizontal="justify" vertical="top" wrapText="1"/>
    </xf>
    <xf numFmtId="0" fontId="15" fillId="9" borderId="30" xfId="0" applyFont="1" applyFill="1" applyBorder="1" applyAlignment="1">
      <alignment horizontal="justify" vertical="center" wrapText="1"/>
    </xf>
    <xf numFmtId="0" fontId="15" fillId="9" borderId="12" xfId="0" applyFont="1" applyFill="1" applyBorder="1" applyAlignment="1">
      <alignment horizontal="justify" vertical="center" wrapText="1"/>
    </xf>
    <xf numFmtId="0" fontId="15" fillId="9" borderId="14" xfId="0" applyFont="1" applyFill="1" applyBorder="1" applyAlignment="1">
      <alignment horizontal="justify" vertical="center" wrapText="1"/>
    </xf>
    <xf numFmtId="0" fontId="14" fillId="0" borderId="1" xfId="0" applyNumberFormat="1" applyFont="1" applyFill="1" applyBorder="1" applyAlignment="1">
      <alignment horizontal="center" vertical="center" wrapText="1"/>
    </xf>
    <xf numFmtId="0" fontId="43" fillId="0" borderId="30" xfId="0" applyFont="1" applyFill="1" applyBorder="1" applyAlignment="1">
      <alignment horizontal="center" vertical="top" wrapText="1"/>
    </xf>
    <xf numFmtId="0" fontId="43" fillId="0" borderId="12" xfId="0" applyFont="1" applyFill="1" applyBorder="1" applyAlignment="1">
      <alignment horizontal="center" vertical="top" wrapText="1"/>
    </xf>
    <xf numFmtId="0" fontId="43" fillId="0" borderId="14" xfId="0" applyFont="1" applyFill="1" applyBorder="1" applyAlignment="1">
      <alignment horizontal="center" vertical="top" wrapText="1"/>
    </xf>
    <xf numFmtId="0" fontId="16" fillId="9" borderId="1"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1" fillId="9" borderId="10" xfId="0" applyFont="1" applyFill="1" applyBorder="1" applyAlignment="1">
      <alignment horizontal="left" vertical="center" wrapText="1"/>
    </xf>
    <xf numFmtId="0" fontId="11" fillId="9" borderId="4"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center" vertical="top" wrapText="1"/>
    </xf>
    <xf numFmtId="49" fontId="14" fillId="0" borderId="15" xfId="0" applyNumberFormat="1" applyFont="1" applyFill="1" applyBorder="1" applyAlignment="1">
      <alignment horizontal="center" vertical="center" wrapText="1"/>
    </xf>
    <xf numFmtId="0" fontId="16" fillId="0" borderId="15"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6" fillId="0" borderId="29" xfId="0" applyFont="1" applyFill="1" applyBorder="1" applyAlignment="1">
      <alignment horizontal="center" vertical="top" wrapText="1"/>
    </xf>
    <xf numFmtId="0" fontId="16" fillId="0" borderId="13" xfId="0" applyFont="1" applyFill="1" applyBorder="1" applyAlignment="1">
      <alignment horizontal="center" vertical="top" wrapText="1"/>
    </xf>
    <xf numFmtId="4" fontId="27" fillId="9" borderId="4" xfId="0" applyNumberFormat="1" applyFont="1" applyFill="1" applyBorder="1" applyAlignment="1">
      <alignment horizontal="justify" vertical="top" wrapText="1"/>
    </xf>
    <xf numFmtId="4" fontId="27" fillId="9" borderId="5" xfId="0" applyNumberFormat="1" applyFont="1" applyFill="1" applyBorder="1" applyAlignment="1">
      <alignment horizontal="justify" vertical="top" wrapText="1"/>
    </xf>
    <xf numFmtId="4" fontId="27" fillId="9" borderId="6" xfId="0" applyNumberFormat="1" applyFont="1" applyFill="1" applyBorder="1" applyAlignment="1">
      <alignment horizontal="justify" vertical="top" wrapText="1"/>
    </xf>
    <xf numFmtId="4" fontId="11" fillId="9" borderId="8" xfId="0" applyNumberFormat="1" applyFont="1" applyFill="1" applyBorder="1" applyAlignment="1">
      <alignment horizontal="justify" vertical="center" wrapText="1"/>
    </xf>
    <xf numFmtId="4" fontId="11" fillId="9" borderId="9" xfId="0" applyNumberFormat="1" applyFont="1" applyFill="1" applyBorder="1" applyAlignment="1">
      <alignment horizontal="justify" vertical="center" wrapText="1"/>
    </xf>
    <xf numFmtId="4" fontId="11" fillId="9" borderId="10" xfId="0" applyNumberFormat="1" applyFont="1" applyFill="1" applyBorder="1" applyAlignment="1">
      <alignment horizontal="justify" vertical="center" wrapText="1"/>
    </xf>
    <xf numFmtId="16" fontId="15" fillId="11" borderId="15" xfId="0" applyNumberFormat="1" applyFont="1" applyFill="1" applyBorder="1" applyAlignment="1">
      <alignment horizontal="center" vertical="center" wrapText="1"/>
    </xf>
    <xf numFmtId="0" fontId="14" fillId="9" borderId="17" xfId="0" applyFont="1" applyFill="1" applyBorder="1" applyAlignment="1">
      <alignment horizontal="center" vertical="top" wrapText="1"/>
    </xf>
    <xf numFmtId="0" fontId="14" fillId="9" borderId="29" xfId="0" applyFont="1" applyFill="1" applyBorder="1" applyAlignment="1">
      <alignment horizontal="center" vertical="top" wrapText="1"/>
    </xf>
    <xf numFmtId="0" fontId="14" fillId="9" borderId="13" xfId="0" applyFont="1" applyFill="1" applyBorder="1" applyAlignment="1">
      <alignment horizontal="center" vertical="top" wrapText="1"/>
    </xf>
    <xf numFmtId="0" fontId="73" fillId="0" borderId="15" xfId="0" applyFont="1" applyFill="1" applyBorder="1" applyAlignment="1">
      <alignment horizontal="left" vertical="center" wrapText="1"/>
    </xf>
    <xf numFmtId="0" fontId="73" fillId="0" borderId="1" xfId="0" applyFont="1" applyFill="1" applyBorder="1" applyAlignment="1">
      <alignment horizontal="left" vertical="center"/>
    </xf>
    <xf numFmtId="0" fontId="73" fillId="0" borderId="16" xfId="0" applyFont="1" applyFill="1" applyBorder="1" applyAlignment="1">
      <alignment horizontal="left" vertical="center"/>
    </xf>
    <xf numFmtId="0" fontId="42" fillId="0" borderId="15" xfId="0" applyFont="1" applyFill="1" applyBorder="1" applyAlignment="1">
      <alignment horizontal="center" vertical="center"/>
    </xf>
    <xf numFmtId="49" fontId="42" fillId="0" borderId="1" xfId="0" applyNumberFormat="1"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15" xfId="0" applyFont="1" applyFill="1" applyBorder="1" applyAlignment="1">
      <alignment horizontal="left" vertical="center" wrapText="1"/>
    </xf>
    <xf numFmtId="0" fontId="42" fillId="0" borderId="1"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21" xfId="0" applyFont="1" applyFill="1" applyBorder="1" applyAlignment="1">
      <alignment horizontal="center" vertical="center"/>
    </xf>
    <xf numFmtId="0" fontId="42" fillId="0" borderId="18" xfId="0" applyFont="1" applyFill="1" applyBorder="1" applyAlignment="1">
      <alignment horizontal="left" vertical="center" wrapText="1"/>
    </xf>
    <xf numFmtId="0" fontId="61" fillId="9" borderId="6" xfId="0" applyFont="1" applyFill="1" applyBorder="1" applyAlignment="1">
      <alignment horizontal="left" vertical="center" wrapText="1"/>
    </xf>
    <xf numFmtId="0" fontId="61" fillId="9" borderId="6" xfId="0" applyFont="1" applyFill="1" applyBorder="1" applyAlignment="1">
      <alignment horizontal="left" vertical="center"/>
    </xf>
    <xf numFmtId="0" fontId="59" fillId="0" borderId="2" xfId="0" applyFont="1" applyFill="1" applyBorder="1" applyAlignment="1">
      <alignment horizontal="left" vertical="center" wrapText="1"/>
    </xf>
    <xf numFmtId="0" fontId="59" fillId="0" borderId="11" xfId="0" applyFont="1" applyFill="1" applyBorder="1" applyAlignment="1">
      <alignment horizontal="left" vertical="center"/>
    </xf>
    <xf numFmtId="0" fontId="59" fillId="0" borderId="7" xfId="0" applyFont="1" applyFill="1" applyBorder="1" applyAlignment="1">
      <alignment horizontal="left" vertical="center"/>
    </xf>
    <xf numFmtId="0" fontId="73" fillId="9" borderId="15" xfId="0" applyFont="1" applyFill="1" applyBorder="1" applyAlignment="1">
      <alignment horizontal="left" vertical="top" wrapText="1"/>
    </xf>
    <xf numFmtId="0" fontId="42" fillId="9" borderId="1" xfId="0" applyFont="1" applyFill="1" applyBorder="1" applyAlignment="1">
      <alignment horizontal="left" vertical="top"/>
    </xf>
    <xf numFmtId="0" fontId="42" fillId="9" borderId="16" xfId="0" applyFont="1" applyFill="1" applyBorder="1" applyAlignment="1">
      <alignment horizontal="left" vertical="top"/>
    </xf>
    <xf numFmtId="0" fontId="50" fillId="0" borderId="25" xfId="0" applyFont="1" applyFill="1" applyBorder="1" applyAlignment="1">
      <alignment horizontal="left" vertical="center" wrapText="1"/>
    </xf>
    <xf numFmtId="0" fontId="50" fillId="0" borderId="27"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73" fillId="0" borderId="15" xfId="0" applyFont="1" applyFill="1" applyBorder="1" applyAlignment="1">
      <alignment horizontal="left" vertical="top" wrapText="1"/>
    </xf>
    <xf numFmtId="0" fontId="42" fillId="0" borderId="1" xfId="0" applyFont="1" applyFill="1" applyBorder="1" applyAlignment="1">
      <alignment horizontal="left" vertical="top"/>
    </xf>
    <xf numFmtId="0" fontId="42" fillId="0" borderId="16" xfId="0" applyFont="1" applyFill="1" applyBorder="1" applyAlignment="1">
      <alignment horizontal="left" vertical="top"/>
    </xf>
    <xf numFmtId="0" fontId="50" fillId="0" borderId="7" xfId="0" applyFont="1" applyFill="1" applyBorder="1" applyAlignment="1">
      <alignment horizontal="left" vertical="center" wrapText="1"/>
    </xf>
    <xf numFmtId="0" fontId="42" fillId="0" borderId="15" xfId="0" applyFont="1" applyFill="1" applyBorder="1" applyAlignment="1">
      <alignment horizontal="left" vertical="center"/>
    </xf>
    <xf numFmtId="0" fontId="42" fillId="0" borderId="1"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5" xfId="0" applyFont="1" applyFill="1" applyBorder="1" applyAlignment="1">
      <alignment horizontal="left" vertical="top" wrapText="1"/>
    </xf>
    <xf numFmtId="0" fontId="42" fillId="0" borderId="1" xfId="0" applyFont="1" applyFill="1" applyBorder="1" applyAlignment="1">
      <alignment horizontal="left" vertical="top" wrapText="1"/>
    </xf>
    <xf numFmtId="0" fontId="42" fillId="0" borderId="16" xfId="0" applyFont="1" applyFill="1" applyBorder="1" applyAlignment="1">
      <alignment horizontal="left" vertical="top" wrapText="1"/>
    </xf>
    <xf numFmtId="0" fontId="74" fillId="9" borderId="15" xfId="0" quotePrefix="1" applyFont="1" applyFill="1" applyBorder="1" applyAlignment="1">
      <alignment horizontal="left" vertical="center" wrapText="1"/>
    </xf>
    <xf numFmtId="0" fontId="42" fillId="9" borderId="1" xfId="0" applyFont="1" applyFill="1" applyBorder="1" applyAlignment="1">
      <alignment horizontal="left" vertical="center"/>
    </xf>
    <xf numFmtId="0" fontId="42" fillId="9" borderId="16" xfId="0" applyFont="1" applyFill="1" applyBorder="1" applyAlignment="1">
      <alignment horizontal="left" vertical="center"/>
    </xf>
    <xf numFmtId="0" fontId="42" fillId="0" borderId="16" xfId="0" applyFont="1" applyFill="1" applyBorder="1" applyAlignment="1">
      <alignment horizontal="left" vertical="center" wrapText="1"/>
    </xf>
    <xf numFmtId="0" fontId="74" fillId="0" borderId="15" xfId="0" applyFont="1" applyFill="1" applyBorder="1" applyAlignment="1">
      <alignment horizontal="left" vertical="center" wrapText="1"/>
    </xf>
    <xf numFmtId="0" fontId="73" fillId="0" borderId="1" xfId="0" applyFont="1" applyFill="1" applyBorder="1" applyAlignment="1">
      <alignment horizontal="left" vertical="center" wrapText="1"/>
    </xf>
    <xf numFmtId="0" fontId="73" fillId="0" borderId="16" xfId="0" applyFont="1" applyFill="1" applyBorder="1" applyAlignment="1">
      <alignment horizontal="left" vertical="center" wrapText="1"/>
    </xf>
    <xf numFmtId="0" fontId="50" fillId="0" borderId="25" xfId="0" applyFont="1" applyFill="1" applyBorder="1" applyAlignment="1">
      <alignment vertical="center" wrapText="1"/>
    </xf>
    <xf numFmtId="0" fontId="50" fillId="0" borderId="27" xfId="0" applyFont="1" applyFill="1" applyBorder="1" applyAlignment="1">
      <alignment vertical="center" wrapText="1"/>
    </xf>
    <xf numFmtId="0" fontId="42" fillId="0" borderId="15"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6" xfId="0" applyFont="1" applyFill="1" applyBorder="1" applyAlignment="1">
      <alignment horizontal="center" vertical="center" wrapText="1"/>
    </xf>
    <xf numFmtId="0" fontId="67" fillId="0" borderId="14" xfId="0" applyFont="1" applyFill="1" applyBorder="1" applyAlignment="1">
      <alignment horizontal="center" vertical="center" wrapText="1"/>
    </xf>
    <xf numFmtId="2" fontId="42" fillId="0" borderId="1" xfId="0" applyNumberFormat="1" applyFont="1" applyFill="1" applyBorder="1" applyAlignment="1">
      <alignment horizontal="left" vertical="center" wrapText="1"/>
    </xf>
    <xf numFmtId="0" fontId="50" fillId="0" borderId="26" xfId="0" applyFont="1" applyBorder="1" applyAlignment="1">
      <alignment horizontal="left" vertical="center" wrapText="1"/>
    </xf>
    <xf numFmtId="0" fontId="50" fillId="0" borderId="0" xfId="0" applyFont="1" applyBorder="1" applyAlignment="1">
      <alignment horizontal="left" vertical="center"/>
    </xf>
    <xf numFmtId="16" fontId="42" fillId="11" borderId="19" xfId="0" applyNumberFormat="1" applyFont="1" applyFill="1" applyBorder="1" applyAlignment="1">
      <alignment horizontal="center" vertical="center" wrapText="1"/>
    </xf>
    <xf numFmtId="0" fontId="49" fillId="11" borderId="20" xfId="0" applyFont="1" applyFill="1" applyBorder="1" applyAlignment="1">
      <alignment horizontal="center" vertical="center"/>
    </xf>
    <xf numFmtId="0" fontId="49" fillId="11" borderId="21" xfId="0" applyFont="1" applyFill="1" applyBorder="1" applyAlignment="1">
      <alignment horizontal="center" vertical="center"/>
    </xf>
    <xf numFmtId="0" fontId="49" fillId="11" borderId="18" xfId="0" applyFont="1" applyFill="1" applyBorder="1" applyAlignment="1">
      <alignment horizontal="center" vertical="center"/>
    </xf>
    <xf numFmtId="16" fontId="42" fillId="11" borderId="20" xfId="0" applyNumberFormat="1" applyFont="1" applyFill="1" applyBorder="1" applyAlignment="1">
      <alignment horizontal="center" vertical="center" wrapText="1"/>
    </xf>
    <xf numFmtId="16" fontId="42" fillId="11" borderId="18" xfId="0" applyNumberFormat="1" applyFont="1" applyFill="1" applyBorder="1" applyAlignment="1">
      <alignment horizontal="center" vertical="center" wrapText="1"/>
    </xf>
    <xf numFmtId="0" fontId="42" fillId="11" borderId="20" xfId="0" applyFont="1" applyFill="1" applyBorder="1" applyAlignment="1">
      <alignment horizontal="center" vertical="center" wrapText="1"/>
    </xf>
    <xf numFmtId="0" fontId="42" fillId="11" borderId="18" xfId="0" applyFont="1" applyFill="1" applyBorder="1" applyAlignment="1">
      <alignment horizontal="center" vertical="center" wrapText="1"/>
    </xf>
    <xf numFmtId="0" fontId="42" fillId="11" borderId="28" xfId="0" applyFont="1" applyFill="1" applyBorder="1" applyAlignment="1">
      <alignment horizontal="center" vertical="center" wrapText="1"/>
    </xf>
    <xf numFmtId="0" fontId="42" fillId="11" borderId="22" xfId="0" applyFont="1" applyFill="1" applyBorder="1" applyAlignment="1">
      <alignment horizontal="center" vertical="center" wrapText="1"/>
    </xf>
    <xf numFmtId="165" fontId="42" fillId="17" borderId="25" xfId="0" applyNumberFormat="1" applyFont="1" applyFill="1" applyBorder="1" applyAlignment="1" applyProtection="1">
      <alignment horizontal="center" vertical="center" wrapText="1"/>
      <protection locked="0"/>
    </xf>
    <xf numFmtId="165" fontId="42" fillId="17" borderId="24" xfId="0" applyNumberFormat="1" applyFont="1" applyFill="1" applyBorder="1" applyAlignment="1" applyProtection="1">
      <alignment horizontal="center" vertical="center" wrapText="1"/>
      <protection locked="0"/>
    </xf>
    <xf numFmtId="16" fontId="52" fillId="0" borderId="19" xfId="0" applyNumberFormat="1"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8" xfId="0" applyFont="1" applyFill="1" applyBorder="1" applyAlignment="1">
      <alignment horizontal="center" vertical="center" wrapText="1"/>
    </xf>
    <xf numFmtId="166" fontId="50" fillId="0" borderId="7" xfId="33" applyNumberFormat="1" applyFont="1" applyFill="1" applyBorder="1" applyAlignment="1">
      <alignment horizontal="center" vertical="center" wrapText="1"/>
    </xf>
    <xf numFmtId="0" fontId="61" fillId="9" borderId="1" xfId="0" applyFont="1" applyFill="1" applyBorder="1" applyAlignment="1">
      <alignment horizontal="left" vertical="center" wrapText="1"/>
    </xf>
    <xf numFmtId="0" fontId="61" fillId="9" borderId="1" xfId="0" applyFont="1" applyFill="1" applyBorder="1" applyAlignment="1">
      <alignment horizontal="left" vertical="center"/>
    </xf>
    <xf numFmtId="0" fontId="67" fillId="0" borderId="2"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7" xfId="0" applyFont="1" applyFill="1" applyBorder="1" applyAlignment="1">
      <alignment horizontal="center" vertical="center" wrapText="1"/>
    </xf>
    <xf numFmtId="0" fontId="50" fillId="9" borderId="2" xfId="0" applyFont="1" applyFill="1" applyBorder="1" applyAlignment="1">
      <alignment horizontal="center" vertical="center" wrapText="1"/>
    </xf>
    <xf numFmtId="0" fontId="50" fillId="9" borderId="11" xfId="0" applyFont="1" applyFill="1" applyBorder="1" applyAlignment="1">
      <alignment horizontal="center" vertical="center" wrapText="1"/>
    </xf>
    <xf numFmtId="0" fontId="50" fillId="9" borderId="7" xfId="0" applyFont="1" applyFill="1" applyBorder="1" applyAlignment="1">
      <alignment horizontal="center" vertical="center" wrapText="1"/>
    </xf>
    <xf numFmtId="0" fontId="50" fillId="11" borderId="1" xfId="0" applyFont="1" applyFill="1" applyBorder="1" applyAlignment="1">
      <alignment horizontal="center" vertical="center"/>
    </xf>
    <xf numFmtId="49" fontId="50" fillId="11" borderId="1" xfId="0" applyNumberFormat="1" applyFont="1" applyFill="1" applyBorder="1" applyAlignment="1">
      <alignment horizontal="left" vertical="center" wrapText="1"/>
    </xf>
    <xf numFmtId="0" fontId="50" fillId="11" borderId="1" xfId="0" applyFont="1" applyFill="1" applyBorder="1" applyAlignment="1">
      <alignment horizontal="left" vertical="center" wrapText="1"/>
    </xf>
    <xf numFmtId="0" fontId="72" fillId="9" borderId="2" xfId="0" applyFont="1" applyFill="1" applyBorder="1" applyAlignment="1">
      <alignment horizontal="left" vertical="top" wrapText="1"/>
    </xf>
    <xf numFmtId="0" fontId="61" fillId="9" borderId="11" xfId="0" applyFont="1" applyFill="1" applyBorder="1" applyAlignment="1">
      <alignment horizontal="left" vertical="top"/>
    </xf>
    <xf numFmtId="0" fontId="61" fillId="9" borderId="7" xfId="0" applyFont="1" applyFill="1" applyBorder="1" applyAlignment="1">
      <alignment horizontal="left" vertical="top"/>
    </xf>
    <xf numFmtId="0" fontId="52" fillId="9" borderId="1" xfId="0" applyFont="1" applyFill="1" applyBorder="1" applyAlignment="1">
      <alignment horizontal="left" vertical="center"/>
    </xf>
    <xf numFmtId="0" fontId="52" fillId="9" borderId="2" xfId="0" applyFont="1" applyFill="1" applyBorder="1" applyAlignment="1">
      <alignment horizontal="center" vertical="center"/>
    </xf>
    <xf numFmtId="0" fontId="52" fillId="9" borderId="11" xfId="0" applyFont="1" applyFill="1" applyBorder="1" applyAlignment="1">
      <alignment horizontal="center" vertical="center"/>
    </xf>
    <xf numFmtId="0" fontId="52" fillId="9" borderId="7" xfId="0" applyFont="1" applyFill="1" applyBorder="1" applyAlignment="1">
      <alignment horizontal="center" vertical="center"/>
    </xf>
    <xf numFmtId="0" fontId="50" fillId="11" borderId="4" xfId="0" applyFont="1" applyFill="1" applyBorder="1" applyAlignment="1">
      <alignment horizontal="left" vertical="center" wrapText="1"/>
    </xf>
    <xf numFmtId="0" fontId="50" fillId="11" borderId="5" xfId="0" applyFont="1" applyFill="1" applyBorder="1" applyAlignment="1">
      <alignment horizontal="left" vertical="center" wrapText="1"/>
    </xf>
    <xf numFmtId="0" fontId="50" fillId="11" borderId="6"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9" borderId="1" xfId="0" applyFont="1" applyFill="1" applyBorder="1" applyAlignment="1">
      <alignment horizontal="left" vertical="center"/>
    </xf>
    <xf numFmtId="0" fontId="64" fillId="9" borderId="2" xfId="0" applyFont="1" applyFill="1" applyBorder="1" applyAlignment="1">
      <alignment horizontal="left" vertical="top" wrapText="1"/>
    </xf>
    <xf numFmtId="0" fontId="52" fillId="9" borderId="11" xfId="0" applyFont="1" applyFill="1" applyBorder="1" applyAlignment="1">
      <alignment horizontal="left" vertical="top"/>
    </xf>
    <xf numFmtId="0" fontId="52" fillId="9" borderId="7" xfId="0" applyFont="1" applyFill="1" applyBorder="1" applyAlignment="1">
      <alignment horizontal="left" vertical="top"/>
    </xf>
    <xf numFmtId="0" fontId="63" fillId="9" borderId="2" xfId="0" applyFont="1" applyFill="1" applyBorder="1" applyAlignment="1">
      <alignment horizontal="left" vertical="top" wrapText="1"/>
    </xf>
    <xf numFmtId="0" fontId="5" fillId="9" borderId="11" xfId="0" applyFont="1" applyFill="1" applyBorder="1" applyAlignment="1">
      <alignment horizontal="left" vertical="top"/>
    </xf>
    <xf numFmtId="0" fontId="5" fillId="9" borderId="7" xfId="0" applyFont="1" applyFill="1" applyBorder="1" applyAlignment="1">
      <alignment horizontal="left" vertical="top"/>
    </xf>
    <xf numFmtId="0" fontId="63" fillId="9" borderId="1" xfId="0" applyFont="1" applyFill="1" applyBorder="1" applyAlignment="1">
      <alignment horizontal="left" vertical="center" wrapText="1"/>
    </xf>
    <xf numFmtId="0" fontId="59" fillId="9" borderId="1" xfId="0" applyFont="1" applyFill="1" applyBorder="1" applyAlignment="1">
      <alignment horizontal="left" vertical="center" wrapText="1"/>
    </xf>
    <xf numFmtId="0" fontId="64" fillId="9" borderId="1" xfId="0" applyFont="1" applyFill="1" applyBorder="1" applyAlignment="1">
      <alignment horizontal="left" vertical="center"/>
    </xf>
    <xf numFmtId="0" fontId="5" fillId="9" borderId="2"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9" borderId="7" xfId="0" applyFont="1" applyFill="1" applyBorder="1" applyAlignment="1">
      <alignment horizontal="left" vertical="top" wrapText="1"/>
    </xf>
    <xf numFmtId="0" fontId="65" fillId="9" borderId="1" xfId="0" quotePrefix="1" applyFont="1" applyFill="1" applyBorder="1" applyAlignment="1">
      <alignment horizontal="left" vertical="center" wrapText="1"/>
    </xf>
    <xf numFmtId="0" fontId="3" fillId="9" borderId="1" xfId="0" applyFont="1" applyFill="1" applyBorder="1" applyAlignment="1">
      <alignment horizontal="left" vertical="center" wrapText="1"/>
    </xf>
    <xf numFmtId="0" fontId="60" fillId="9" borderId="1" xfId="0" applyFont="1" applyFill="1" applyBorder="1" applyAlignment="1">
      <alignment horizontal="left" vertical="center"/>
    </xf>
    <xf numFmtId="0" fontId="54" fillId="9" borderId="4" xfId="0" applyFont="1" applyFill="1" applyBorder="1" applyAlignment="1">
      <alignment horizontal="left" vertical="center" wrapText="1"/>
    </xf>
    <xf numFmtId="0" fontId="52" fillId="9" borderId="4" xfId="0" applyFont="1" applyFill="1" applyBorder="1" applyAlignment="1">
      <alignment horizontal="left" vertical="center"/>
    </xf>
    <xf numFmtId="0" fontId="50" fillId="11" borderId="1" xfId="0" applyFont="1" applyFill="1" applyBorder="1" applyAlignment="1">
      <alignment horizontal="center" vertical="center" wrapText="1"/>
    </xf>
    <xf numFmtId="0" fontId="56" fillId="9" borderId="1" xfId="0" applyFont="1" applyFill="1" applyBorder="1" applyAlignment="1">
      <alignment horizontal="left" vertical="center" wrapText="1"/>
    </xf>
    <xf numFmtId="0" fontId="56" fillId="9" borderId="1" xfId="0" applyFont="1" applyFill="1" applyBorder="1" applyAlignment="1">
      <alignment horizontal="left" vertical="center"/>
    </xf>
    <xf numFmtId="0" fontId="7" fillId="9" borderId="2" xfId="0" applyFont="1" applyFill="1" applyBorder="1" applyAlignment="1">
      <alignment horizontal="left" vertical="center" wrapText="1"/>
    </xf>
    <xf numFmtId="0" fontId="59" fillId="9" borderId="11" xfId="0" applyFont="1" applyFill="1" applyBorder="1" applyAlignment="1">
      <alignment horizontal="left" vertical="center" wrapText="1"/>
    </xf>
    <xf numFmtId="0" fontId="59" fillId="9" borderId="7" xfId="0" applyFont="1" applyFill="1" applyBorder="1" applyAlignment="1">
      <alignment horizontal="left" vertical="center" wrapText="1"/>
    </xf>
    <xf numFmtId="0" fontId="62" fillId="9" borderId="1" xfId="0" applyFont="1" applyFill="1" applyBorder="1" applyAlignment="1">
      <alignment horizontal="left" vertical="center" wrapText="1"/>
    </xf>
    <xf numFmtId="0" fontId="62" fillId="9" borderId="1" xfId="0" applyFont="1" applyFill="1" applyBorder="1" applyAlignment="1">
      <alignment horizontal="left" vertical="center"/>
    </xf>
    <xf numFmtId="0" fontId="52" fillId="9" borderId="2" xfId="0" applyFont="1" applyFill="1" applyBorder="1" applyAlignment="1">
      <alignment horizontal="left" vertical="top" wrapText="1"/>
    </xf>
    <xf numFmtId="0" fontId="52" fillId="9" borderId="11" xfId="0" applyFont="1" applyFill="1" applyBorder="1" applyAlignment="1">
      <alignment horizontal="left" vertical="top" wrapText="1"/>
    </xf>
    <xf numFmtId="0" fontId="52" fillId="9" borderId="7" xfId="0" applyFont="1" applyFill="1" applyBorder="1" applyAlignment="1">
      <alignment horizontal="left" vertical="top" wrapText="1"/>
    </xf>
    <xf numFmtId="2" fontId="50" fillId="11" borderId="1" xfId="0" applyNumberFormat="1" applyFont="1" applyFill="1" applyBorder="1" applyAlignment="1">
      <alignment horizontal="left" vertical="center" wrapText="1"/>
    </xf>
    <xf numFmtId="16" fontId="50" fillId="11" borderId="1" xfId="0" applyNumberFormat="1" applyFont="1" applyFill="1" applyBorder="1" applyAlignment="1">
      <alignment horizontal="center" vertical="center" wrapText="1"/>
    </xf>
    <xf numFmtId="0" fontId="51" fillId="11" borderId="1" xfId="0" applyFont="1" applyFill="1" applyBorder="1" applyAlignment="1">
      <alignment horizontal="center" vertical="center" wrapText="1"/>
    </xf>
    <xf numFmtId="16" fontId="42" fillId="11" borderId="1" xfId="0" applyNumberFormat="1" applyFont="1" applyFill="1" applyBorder="1" applyAlignment="1">
      <alignment horizontal="center" vertical="center" wrapText="1"/>
    </xf>
    <xf numFmtId="0" fontId="49" fillId="11" borderId="1" xfId="0" applyFont="1" applyFill="1" applyBorder="1" applyAlignment="1">
      <alignment horizontal="center" vertical="center"/>
    </xf>
    <xf numFmtId="0" fontId="42" fillId="11" borderId="1" xfId="0" applyFont="1" applyFill="1" applyBorder="1" applyAlignment="1">
      <alignment horizontal="center" vertical="center" wrapText="1"/>
    </xf>
  </cellXfs>
  <cellStyles count="43">
    <cellStyle name="Обычный" xfId="0" builtinId="0"/>
    <cellStyle name="Обычный 10" xfId="8"/>
    <cellStyle name="Обычный 11" xfId="9"/>
    <cellStyle name="Обычный 12" xfId="10"/>
    <cellStyle name="Обычный 13" xfId="11"/>
    <cellStyle name="Обычный 14" xfId="12"/>
    <cellStyle name="Обычный 15" xfId="13"/>
    <cellStyle name="Обычный 16" xfId="14"/>
    <cellStyle name="Обычный 17" xfId="15"/>
    <cellStyle name="Обычный 2" xfId="4"/>
    <cellStyle name="Обычный 2 2" xfId="17"/>
    <cellStyle name="Обычный 2 2 2" xfId="18"/>
    <cellStyle name="Обычный 2 2 3" xfId="19"/>
    <cellStyle name="Обычный 2 3" xfId="20"/>
    <cellStyle name="Обычный 2 4" xfId="16"/>
    <cellStyle name="Обычный 3" xfId="1"/>
    <cellStyle name="Обычный 3 2" xfId="21"/>
    <cellStyle name="Обычный 3 3" xfId="22"/>
    <cellStyle name="Обычный 3 4" xfId="7"/>
    <cellStyle name="Обычный 4" xfId="23"/>
    <cellStyle name="Обычный 5" xfId="24"/>
    <cellStyle name="Обычный 6" xfId="25"/>
    <cellStyle name="Обычный 7" xfId="26"/>
    <cellStyle name="Обычный 8" xfId="27"/>
    <cellStyle name="Обычный 9" xfId="28"/>
    <cellStyle name="Обычный_Лист1" xfId="5"/>
    <cellStyle name="Процентный" xfId="3" builtinId="5"/>
    <cellStyle name="Процентный 2" xfId="29"/>
    <cellStyle name="Стиль 1" xfId="30"/>
    <cellStyle name="Финансовый" xfId="2" builtinId="3"/>
    <cellStyle name="Финансовый 10" xfId="31"/>
    <cellStyle name="Финансовый 11" xfId="32"/>
    <cellStyle name="Финансовый 12" xfId="33"/>
    <cellStyle name="Финансовый 2" xfId="6"/>
    <cellStyle name="Финансовый 2 2" xfId="34"/>
    <cellStyle name="Финансовый 3" xfId="35"/>
    <cellStyle name="Финансовый 3 2" xfId="36"/>
    <cellStyle name="Финансовый 4" xfId="37"/>
    <cellStyle name="Финансовый 5" xfId="38"/>
    <cellStyle name="Финансовый 6" xfId="39"/>
    <cellStyle name="Финансовый 7" xfId="40"/>
    <cellStyle name="Финансовый 8" xfId="41"/>
    <cellStyle name="Финансовый 9" xfId="42"/>
  </cellStyles>
  <dxfs count="0"/>
  <tableStyles count="0" defaultTableStyle="TableStyleMedium9" defaultPivotStyle="PivotStyleLight16"/>
  <colors>
    <mruColors>
      <color rgb="FFCCFF66"/>
      <color rgb="FF90F4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83\&#1056;&#1077;&#1072;&#1083;&#1080;&#1079;&#1072;&#1094;&#1080;&#1103;%20&#1052;&#1055;%20&#1075;&#1086;&#1088;&#1086;&#1076;&#1072;%20&#1080;%20&#1043;&#1055;%20&#1086;&#1082;&#1088;&#1091;&#1075;&#1072;%202014%20&#1075;&#1086;&#1076;\&#1085;&#1072;%2001.07.2014\&#1088;&#1077;&#1072;&#1083;&#1080;&#1079;&#1072;&#1094;&#1080;&#1103;%20&#1043;&#1055;%20&#1086;&#1082;&#1088;&#1091;&#1075;&#1072;%20&#1085;&#1072;%2001.07.2014\&#1050;&#1086;&#1087;&#1080;&#1103;%20&#1070;.&#1055;.%20&#1057;&#1045;&#1058;&#1045;&#1042;&#1054;&#1049;%20&#1043;&#1056;&#1040;&#1060;&#1048;&#1050;%20&#1075;&#1086;&#1089;&#1087;&#1088;&#1086;&#1075;&#1088;&#1072;&#1084;&#1084;&#1099;%20&#1061;&#1052;&#1040;&#1054;%20&#1085;&#1072;%2001.07.2014%20&#1089;%20&#1076;&#1086;&#1087;%20&#1089;&#1074;&#1086;&#1076;&#1086;&#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07.2014"/>
      <sheetName val="Главе"/>
      <sheetName val="перечень"/>
      <sheetName val="Лист1"/>
      <sheetName val="Лист2"/>
      <sheetName val="Лист3"/>
    </sheetNames>
    <sheetDataSet>
      <sheetData sheetId="0">
        <row r="12">
          <cell r="G12">
            <v>35818.11</v>
          </cell>
          <cell r="H12">
            <v>42913.46</v>
          </cell>
          <cell r="I12">
            <v>36945.269999999997</v>
          </cell>
          <cell r="K12">
            <v>11767.36</v>
          </cell>
        </row>
        <row r="13">
          <cell r="G13">
            <v>9047912.4700000007</v>
          </cell>
          <cell r="H13">
            <v>9047184.0600000005</v>
          </cell>
          <cell r="I13">
            <v>4340593.9000000004</v>
          </cell>
          <cell r="K13">
            <v>3577739.28</v>
          </cell>
          <cell r="O13">
            <v>33986.1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9.bin"/><Relationship Id="rId7"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C191"/>
  <sheetViews>
    <sheetView view="pageBreakPreview" zoomScale="25" zoomScaleNormal="30" zoomScaleSheetLayoutView="30" workbookViewId="0">
      <pane xSplit="9" ySplit="3" topLeftCell="K5" activePane="bottomRight" state="frozen"/>
      <selection pane="topRight" activeCell="J1" sqref="J1"/>
      <selection pane="bottomLeft" activeCell="A4" sqref="A4"/>
      <selection pane="bottomRight" activeCell="D5" sqref="D5:D11"/>
    </sheetView>
  </sheetViews>
  <sheetFormatPr defaultColWidth="9" defaultRowHeight="33.5" x14ac:dyDescent="0.75"/>
  <cols>
    <col min="1" max="1" width="9" style="1"/>
    <col min="2" max="2" width="44.75" style="18" customWidth="1"/>
    <col min="3" max="3" width="36.75" style="19" customWidth="1"/>
    <col min="4" max="4" width="40.33203125" style="19" customWidth="1"/>
    <col min="5" max="5" width="40.33203125" style="49" customWidth="1"/>
    <col min="6" max="6" width="37.58203125" style="20" customWidth="1"/>
    <col min="7" max="7" width="36.75" style="20" customWidth="1"/>
    <col min="8" max="8" width="53" style="20" customWidth="1"/>
    <col min="9" max="9" width="26" style="20" customWidth="1"/>
    <col min="10" max="10" width="60.08203125" style="20" customWidth="1"/>
    <col min="11" max="11" width="29.58203125" style="35" customWidth="1"/>
    <col min="12" max="12" width="35.58203125" style="35" customWidth="1"/>
    <col min="13" max="13" width="35.08203125" style="39" customWidth="1"/>
    <col min="14" max="14" width="29.83203125" style="35" customWidth="1"/>
    <col min="15" max="15" width="30.5" style="39" customWidth="1"/>
    <col min="16" max="19" width="9.5" style="20" customWidth="1"/>
    <col min="20" max="20" width="11.08203125" style="20" customWidth="1"/>
    <col min="21" max="24" width="9.5" style="20" customWidth="1"/>
    <col min="25" max="25" width="11.08203125" style="20" customWidth="1"/>
    <col min="26" max="29" width="9.5" style="20" customWidth="1"/>
    <col min="30" max="30" width="11.08203125" style="20" customWidth="1"/>
    <col min="31" max="34" width="9.5" style="20" customWidth="1"/>
    <col min="35" max="35" width="11.08203125" style="20" customWidth="1"/>
    <col min="36" max="38" width="9.5" style="20" customWidth="1"/>
    <col min="39" max="39" width="11" style="20" customWidth="1"/>
    <col min="40" max="40" width="18.75" style="21" customWidth="1"/>
    <col min="41" max="41" width="214.5" style="1" customWidth="1"/>
    <col min="42" max="16384" width="9" style="1"/>
  </cols>
  <sheetData>
    <row r="1" spans="1:185" ht="86.25" customHeight="1" x14ac:dyDescent="0.75">
      <c r="A1" s="763" t="s">
        <v>151</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row>
    <row r="2" spans="1:185" ht="86.25" customHeight="1" x14ac:dyDescent="0.75">
      <c r="A2" s="40"/>
      <c r="B2" s="40"/>
      <c r="C2" s="41"/>
      <c r="D2" s="41"/>
      <c r="E2" s="41"/>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1"/>
    </row>
    <row r="3" spans="1:185" s="3" customFormat="1" ht="54.75" customHeight="1" x14ac:dyDescent="0.35">
      <c r="A3" s="769" t="s">
        <v>38</v>
      </c>
      <c r="B3" s="770"/>
      <c r="C3" s="771" t="s">
        <v>75</v>
      </c>
      <c r="D3" s="771" t="s">
        <v>21</v>
      </c>
      <c r="E3" s="771" t="s">
        <v>22</v>
      </c>
      <c r="F3" s="764" t="s">
        <v>39</v>
      </c>
      <c r="G3" s="765"/>
      <c r="H3" s="765"/>
      <c r="I3" s="765"/>
      <c r="J3" s="766"/>
      <c r="K3" s="764" t="s">
        <v>40</v>
      </c>
      <c r="L3" s="765"/>
      <c r="M3" s="765"/>
      <c r="N3" s="765"/>
      <c r="O3" s="766"/>
      <c r="P3" s="764" t="s">
        <v>40</v>
      </c>
      <c r="Q3" s="765"/>
      <c r="R3" s="765"/>
      <c r="S3" s="765"/>
      <c r="T3" s="766"/>
      <c r="U3" s="764" t="s">
        <v>41</v>
      </c>
      <c r="V3" s="765"/>
      <c r="W3" s="765"/>
      <c r="X3" s="765"/>
      <c r="Y3" s="766"/>
      <c r="Z3" s="764" t="s">
        <v>42</v>
      </c>
      <c r="AA3" s="765"/>
      <c r="AB3" s="765"/>
      <c r="AC3" s="765"/>
      <c r="AD3" s="766"/>
      <c r="AE3" s="764" t="s">
        <v>43</v>
      </c>
      <c r="AF3" s="765"/>
      <c r="AG3" s="765"/>
      <c r="AH3" s="765"/>
      <c r="AI3" s="766"/>
      <c r="AJ3" s="764" t="s">
        <v>44</v>
      </c>
      <c r="AK3" s="765"/>
      <c r="AL3" s="765"/>
      <c r="AM3" s="765"/>
      <c r="AN3" s="766"/>
      <c r="AO3" s="767" t="s">
        <v>45</v>
      </c>
      <c r="AP3" s="2"/>
      <c r="AR3" s="2"/>
      <c r="AS3" s="2"/>
      <c r="AT3" s="2"/>
      <c r="AU3" s="2"/>
      <c r="AV3" s="2"/>
      <c r="AW3" s="2"/>
      <c r="AX3" s="2"/>
      <c r="AY3" s="2"/>
      <c r="BA3" s="2"/>
      <c r="BB3" s="2"/>
      <c r="BC3" s="2"/>
      <c r="BD3" s="2"/>
      <c r="BE3" s="2"/>
      <c r="BF3" s="2"/>
      <c r="BG3" s="2"/>
      <c r="BH3" s="2"/>
    </row>
    <row r="4" spans="1:185" s="9" customFormat="1" ht="183.75" customHeight="1" x14ac:dyDescent="0.7">
      <c r="A4" s="770"/>
      <c r="B4" s="770"/>
      <c r="C4" s="772"/>
      <c r="D4" s="772"/>
      <c r="E4" s="772"/>
      <c r="F4" s="4" t="s">
        <v>27</v>
      </c>
      <c r="G4" s="4" t="s">
        <v>28</v>
      </c>
      <c r="H4" s="4" t="s">
        <v>29</v>
      </c>
      <c r="I4" s="4" t="s">
        <v>30</v>
      </c>
      <c r="J4" s="4" t="s">
        <v>31</v>
      </c>
      <c r="K4" s="31" t="s">
        <v>27</v>
      </c>
      <c r="L4" s="31" t="s">
        <v>28</v>
      </c>
      <c r="M4" s="36" t="s">
        <v>29</v>
      </c>
      <c r="N4" s="31" t="s">
        <v>46</v>
      </c>
      <c r="O4" s="36" t="s">
        <v>47</v>
      </c>
      <c r="P4" s="4" t="s">
        <v>27</v>
      </c>
      <c r="Q4" s="4" t="s">
        <v>28</v>
      </c>
      <c r="R4" s="4" t="s">
        <v>29</v>
      </c>
      <c r="S4" s="4" t="s">
        <v>46</v>
      </c>
      <c r="T4" s="4" t="s">
        <v>47</v>
      </c>
      <c r="U4" s="4" t="s">
        <v>27</v>
      </c>
      <c r="V4" s="4" t="s">
        <v>28</v>
      </c>
      <c r="W4" s="4" t="s">
        <v>29</v>
      </c>
      <c r="X4" s="4" t="s">
        <v>46</v>
      </c>
      <c r="Y4" s="4" t="s">
        <v>47</v>
      </c>
      <c r="Z4" s="4" t="s">
        <v>27</v>
      </c>
      <c r="AA4" s="4" t="s">
        <v>28</v>
      </c>
      <c r="AB4" s="4" t="s">
        <v>29</v>
      </c>
      <c r="AC4" s="4" t="s">
        <v>30</v>
      </c>
      <c r="AD4" s="4" t="s">
        <v>31</v>
      </c>
      <c r="AE4" s="4" t="s">
        <v>27</v>
      </c>
      <c r="AF4" s="4" t="s">
        <v>28</v>
      </c>
      <c r="AG4" s="4" t="s">
        <v>29</v>
      </c>
      <c r="AH4" s="4" t="s">
        <v>46</v>
      </c>
      <c r="AI4" s="4" t="s">
        <v>47</v>
      </c>
      <c r="AJ4" s="4" t="s">
        <v>27</v>
      </c>
      <c r="AK4" s="4" t="s">
        <v>28</v>
      </c>
      <c r="AL4" s="4" t="s">
        <v>29</v>
      </c>
      <c r="AM4" s="5" t="s">
        <v>30</v>
      </c>
      <c r="AN4" s="4" t="s">
        <v>31</v>
      </c>
      <c r="AO4" s="768"/>
      <c r="AP4" s="6"/>
      <c r="AQ4" s="6"/>
      <c r="AR4" s="6"/>
      <c r="AS4" s="6"/>
      <c r="AT4" s="6"/>
      <c r="AU4" s="6"/>
      <c r="AV4" s="7"/>
      <c r="AW4" s="8"/>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row>
    <row r="5" spans="1:185" ht="69" customHeight="1" x14ac:dyDescent="0.75">
      <c r="A5" s="769" t="s">
        <v>48</v>
      </c>
      <c r="B5" s="773"/>
      <c r="C5" s="22" t="s">
        <v>79</v>
      </c>
      <c r="D5" s="50" t="e">
        <f>D11+D17+D24+D30+D36+D42+D48+D54+D60+D66+D72+D78+D84+D90+D96+D102+D108+D114+D120+D126+D132+D138+D144</f>
        <v>#REF!</v>
      </c>
      <c r="E5" s="50" t="e">
        <f t="shared" ref="E5:L5" si="0">E11+E17+E24+E30+E36+E42+E48+E54+E60+E66+E72+E78+E84+E90+E96+E102+E108+E114+E120+E126+E132+E138+E144</f>
        <v>#REF!</v>
      </c>
      <c r="F5" s="50" t="e">
        <f t="shared" si="0"/>
        <v>#REF!</v>
      </c>
      <c r="G5" s="50" t="e">
        <f t="shared" si="0"/>
        <v>#REF!</v>
      </c>
      <c r="H5" s="50" t="e">
        <f t="shared" si="0"/>
        <v>#REF!</v>
      </c>
      <c r="I5" s="50" t="e">
        <f t="shared" si="0"/>
        <v>#REF!</v>
      </c>
      <c r="J5" s="50" t="e">
        <f t="shared" si="0"/>
        <v>#REF!</v>
      </c>
      <c r="K5" s="50" t="e">
        <f t="shared" si="0"/>
        <v>#REF!</v>
      </c>
      <c r="L5" s="50" t="e">
        <f t="shared" si="0"/>
        <v>#REF!</v>
      </c>
      <c r="M5" s="37" t="e">
        <f t="shared" ref="M5:M10" si="1">IF(K5=0,0,L5/K5*100)</f>
        <v>#REF!</v>
      </c>
      <c r="N5" s="50" t="e">
        <f>N11+N17+N24+N30+N36+N42+N48+N54+N60+N66+N72+N78+N84+N90+N96+N102+N108+N114+N120+N126+N132+N138+N144</f>
        <v>#REF!</v>
      </c>
      <c r="O5" s="37" t="e">
        <f t="shared" ref="O5:O10" si="2">IF(L5=0,0,N5/L5*100)</f>
        <v>#REF!</v>
      </c>
      <c r="P5" s="26"/>
      <c r="Q5" s="26"/>
      <c r="R5" s="26">
        <f t="shared" ref="R5:R65" si="3">IF(P5=0,0,Q5/P5*100)</f>
        <v>0</v>
      </c>
      <c r="S5" s="26"/>
      <c r="T5" s="26">
        <f t="shared" ref="T5:T65" si="4">IF(Q5=0,0,S5/Q5*100)</f>
        <v>0</v>
      </c>
      <c r="U5" s="26"/>
      <c r="V5" s="26"/>
      <c r="W5" s="26">
        <f t="shared" ref="W5:W65" si="5">IF(U5=0,0,V5/U5*100)</f>
        <v>0</v>
      </c>
      <c r="X5" s="26"/>
      <c r="Y5" s="26">
        <f t="shared" ref="Y5:Y65" si="6">IF(V5=0,0,X5/V5*100)</f>
        <v>0</v>
      </c>
      <c r="Z5" s="26"/>
      <c r="AA5" s="26"/>
      <c r="AB5" s="26">
        <f t="shared" ref="AB5:AB65" si="7">IF(Z5=0,0,AA5/Z5*100)</f>
        <v>0</v>
      </c>
      <c r="AC5" s="26"/>
      <c r="AD5" s="26">
        <f t="shared" ref="AD5:AD65" si="8">IF(AA5=0,0,AC5/AA5*100)</f>
        <v>0</v>
      </c>
      <c r="AE5" s="26"/>
      <c r="AF5" s="26"/>
      <c r="AG5" s="26">
        <f t="shared" ref="AG5:AG65" si="9">IF(AE5=0,0,AF5/AE5*100)</f>
        <v>0</v>
      </c>
      <c r="AH5" s="26"/>
      <c r="AI5" s="26">
        <f t="shared" ref="AI5:AI65" si="10">IF(AF5=0,0,AH5/AF5*100)</f>
        <v>0</v>
      </c>
      <c r="AJ5" s="26"/>
      <c r="AK5" s="26"/>
      <c r="AL5" s="26">
        <f t="shared" ref="AL5:AL65" si="11">IF(AJ5=0,0,AK5/AJ5*100)</f>
        <v>0</v>
      </c>
      <c r="AM5" s="27"/>
      <c r="AN5" s="26">
        <f>IF(AK5=0,0,AM5/AK5*100)</f>
        <v>0</v>
      </c>
      <c r="AO5" s="775"/>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row>
    <row r="6" spans="1:185" ht="95.25" customHeight="1" x14ac:dyDescent="0.75">
      <c r="A6" s="773"/>
      <c r="B6" s="773"/>
      <c r="C6" s="22" t="s">
        <v>32</v>
      </c>
      <c r="D6" s="50" t="e">
        <f>D12+D18+D25+D31+D37+D43+D49+D55+D61+D67+D73+D79+D85+D91+D97+D103+D109+D115+D121+D127+D133+D139+D145</f>
        <v>#REF!</v>
      </c>
      <c r="E6" s="50" t="e">
        <f t="shared" ref="E6:L6" si="12">E12+E18+E25+E31+E37+E43+E49+E55+E61+E67+E73+E79+E85+E91+E97+E103+E109+E115+E121+E127+E133+E139+E145</f>
        <v>#REF!</v>
      </c>
      <c r="F6" s="50" t="e">
        <f t="shared" si="12"/>
        <v>#REF!</v>
      </c>
      <c r="G6" s="50" t="e">
        <f t="shared" si="12"/>
        <v>#REF!</v>
      </c>
      <c r="H6" s="50" t="e">
        <f t="shared" si="12"/>
        <v>#REF!</v>
      </c>
      <c r="I6" s="50" t="e">
        <f t="shared" si="12"/>
        <v>#REF!</v>
      </c>
      <c r="J6" s="50" t="e">
        <f t="shared" si="12"/>
        <v>#REF!</v>
      </c>
      <c r="K6" s="50" t="e">
        <f t="shared" si="12"/>
        <v>#REF!</v>
      </c>
      <c r="L6" s="50" t="e">
        <f t="shared" si="12"/>
        <v>#REF!</v>
      </c>
      <c r="M6" s="37" t="e">
        <f t="shared" si="1"/>
        <v>#REF!</v>
      </c>
      <c r="N6" s="50" t="e">
        <f>N12+N18+N25+N31+N37+N43+N49+N55+N61+N67+N73+N79+N85+N91+N97+N103+N109+N115+N121+N127+N133+N139+N145</f>
        <v>#REF!</v>
      </c>
      <c r="O6" s="37" t="e">
        <f>IF(L6=0,0,N6/L6*100)</f>
        <v>#REF!</v>
      </c>
      <c r="P6" s="26"/>
      <c r="Q6" s="26"/>
      <c r="R6" s="26">
        <f t="shared" si="3"/>
        <v>0</v>
      </c>
      <c r="S6" s="26"/>
      <c r="T6" s="26">
        <f t="shared" si="4"/>
        <v>0</v>
      </c>
      <c r="U6" s="26"/>
      <c r="V6" s="26"/>
      <c r="W6" s="26">
        <f t="shared" si="5"/>
        <v>0</v>
      </c>
      <c r="X6" s="26"/>
      <c r="Y6" s="26">
        <f t="shared" si="6"/>
        <v>0</v>
      </c>
      <c r="Z6" s="26"/>
      <c r="AA6" s="26"/>
      <c r="AB6" s="26">
        <f t="shared" si="7"/>
        <v>0</v>
      </c>
      <c r="AC6" s="26"/>
      <c r="AD6" s="26">
        <f t="shared" si="8"/>
        <v>0</v>
      </c>
      <c r="AE6" s="26"/>
      <c r="AF6" s="26"/>
      <c r="AG6" s="26">
        <f t="shared" si="9"/>
        <v>0</v>
      </c>
      <c r="AH6" s="26"/>
      <c r="AI6" s="26">
        <f t="shared" si="10"/>
        <v>0</v>
      </c>
      <c r="AJ6" s="26"/>
      <c r="AK6" s="26"/>
      <c r="AL6" s="26">
        <f t="shared" si="11"/>
        <v>0</v>
      </c>
      <c r="AM6" s="27"/>
      <c r="AN6" s="26">
        <f>IF(AK6=0,0,AM6/AK6*100)</f>
        <v>0</v>
      </c>
      <c r="AO6" s="775"/>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row>
    <row r="7" spans="1:185" ht="96" customHeight="1" x14ac:dyDescent="0.75">
      <c r="A7" s="773"/>
      <c r="B7" s="773"/>
      <c r="C7" s="22" t="s">
        <v>49</v>
      </c>
      <c r="D7" s="50" t="e">
        <f>D13+D20+D26+D32+D38+D44+D50+D56+D62+D68+D74+D80+D86+D92+D98+D104+D110+D116+D122+D128+D134+D140+D146</f>
        <v>#REF!</v>
      </c>
      <c r="E7" s="50" t="e">
        <f t="shared" ref="E7:L7" si="13">E13+E20+E26+E32+E38+E44+E50+E56+E62+E68+E74+E80+E86+E92+E98+E104+E110+E116+E122+E128+E134+E140+E146</f>
        <v>#REF!</v>
      </c>
      <c r="F7" s="50" t="e">
        <f t="shared" si="13"/>
        <v>#REF!</v>
      </c>
      <c r="G7" s="50" t="e">
        <f t="shared" si="13"/>
        <v>#REF!</v>
      </c>
      <c r="H7" s="50" t="e">
        <f t="shared" si="13"/>
        <v>#REF!</v>
      </c>
      <c r="I7" s="50" t="e">
        <f t="shared" si="13"/>
        <v>#REF!</v>
      </c>
      <c r="J7" s="50" t="e">
        <f t="shared" si="13"/>
        <v>#REF!</v>
      </c>
      <c r="K7" s="50" t="e">
        <f t="shared" si="13"/>
        <v>#REF!</v>
      </c>
      <c r="L7" s="50" t="e">
        <f t="shared" si="13"/>
        <v>#REF!</v>
      </c>
      <c r="M7" s="37" t="e">
        <f t="shared" si="1"/>
        <v>#REF!</v>
      </c>
      <c r="N7" s="50" t="e">
        <f>N13+N20+N26+N32+N38+N44+N50+N56+N62+N68+N74+N80+N86+N92+N98+N104+N110+N116+N122+N128+N134+N140+N146</f>
        <v>#REF!</v>
      </c>
      <c r="O7" s="37" t="e">
        <f t="shared" si="2"/>
        <v>#REF!</v>
      </c>
      <c r="P7" s="26"/>
      <c r="Q7" s="26"/>
      <c r="R7" s="26">
        <f t="shared" si="3"/>
        <v>0</v>
      </c>
      <c r="S7" s="26"/>
      <c r="T7" s="26">
        <f t="shared" si="4"/>
        <v>0</v>
      </c>
      <c r="U7" s="26"/>
      <c r="V7" s="26"/>
      <c r="W7" s="26">
        <f t="shared" si="5"/>
        <v>0</v>
      </c>
      <c r="X7" s="26"/>
      <c r="Y7" s="26">
        <f t="shared" si="6"/>
        <v>0</v>
      </c>
      <c r="Z7" s="26"/>
      <c r="AA7" s="26"/>
      <c r="AB7" s="26">
        <f t="shared" si="7"/>
        <v>0</v>
      </c>
      <c r="AC7" s="26"/>
      <c r="AD7" s="26">
        <f t="shared" si="8"/>
        <v>0</v>
      </c>
      <c r="AE7" s="26"/>
      <c r="AF7" s="26"/>
      <c r="AG7" s="26">
        <f t="shared" si="9"/>
        <v>0</v>
      </c>
      <c r="AH7" s="26"/>
      <c r="AI7" s="26">
        <f t="shared" si="10"/>
        <v>0</v>
      </c>
      <c r="AJ7" s="26"/>
      <c r="AK7" s="26"/>
      <c r="AL7" s="26">
        <f t="shared" si="11"/>
        <v>0</v>
      </c>
      <c r="AM7" s="27"/>
      <c r="AN7" s="26">
        <f>IF(AK7=0,0,AM7/AK7*100)</f>
        <v>0</v>
      </c>
      <c r="AO7" s="775"/>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row>
    <row r="8" spans="1:185" ht="72.75" customHeight="1" x14ac:dyDescent="0.75">
      <c r="A8" s="773"/>
      <c r="B8" s="773"/>
      <c r="C8" s="28" t="s">
        <v>33</v>
      </c>
      <c r="D8" s="50" t="e">
        <f>D14+D21+D27+D33+D39+D45+D51+D57+D63+D69+D75+D81+D87+D93+D99+D105+D111+D117+D123+D129+D135+D141+D147</f>
        <v>#REF!</v>
      </c>
      <c r="E8" s="50" t="e">
        <f t="shared" ref="E8:L8" si="14">E14+E21+E27+E33+E39+E45+E51+E57+E63+E69+E75+E81+E87+E93+E99+E105+E111+E117+E123+E129+E135+E141+E147</f>
        <v>#REF!</v>
      </c>
      <c r="F8" s="50" t="e">
        <f t="shared" si="14"/>
        <v>#REF!</v>
      </c>
      <c r="G8" s="50" t="e">
        <f t="shared" si="14"/>
        <v>#REF!</v>
      </c>
      <c r="H8" s="50" t="e">
        <f t="shared" si="14"/>
        <v>#REF!</v>
      </c>
      <c r="I8" s="50" t="e">
        <f t="shared" si="14"/>
        <v>#REF!</v>
      </c>
      <c r="J8" s="50" t="e">
        <f t="shared" si="14"/>
        <v>#REF!</v>
      </c>
      <c r="K8" s="50" t="e">
        <f t="shared" si="14"/>
        <v>#REF!</v>
      </c>
      <c r="L8" s="50" t="e">
        <f t="shared" si="14"/>
        <v>#REF!</v>
      </c>
      <c r="M8" s="37" t="e">
        <f t="shared" si="1"/>
        <v>#REF!</v>
      </c>
      <c r="N8" s="50" t="e">
        <f>N14+N21+N27+N33+N39+N45+N51+N57+N63+N69+N75+N81+N87+N93+N99+N105+N111+N117+N123+N129+N135+N141+N147</f>
        <v>#REF!</v>
      </c>
      <c r="O8" s="37" t="e">
        <f t="shared" si="2"/>
        <v>#REF!</v>
      </c>
      <c r="P8" s="26"/>
      <c r="Q8" s="26"/>
      <c r="R8" s="26">
        <f t="shared" si="3"/>
        <v>0</v>
      </c>
      <c r="S8" s="26"/>
      <c r="T8" s="26">
        <f t="shared" si="4"/>
        <v>0</v>
      </c>
      <c r="U8" s="26"/>
      <c r="V8" s="26"/>
      <c r="W8" s="26">
        <f t="shared" si="5"/>
        <v>0</v>
      </c>
      <c r="X8" s="26"/>
      <c r="Y8" s="26">
        <f t="shared" si="6"/>
        <v>0</v>
      </c>
      <c r="Z8" s="26"/>
      <c r="AA8" s="26"/>
      <c r="AB8" s="26">
        <f t="shared" si="7"/>
        <v>0</v>
      </c>
      <c r="AC8" s="26"/>
      <c r="AD8" s="26">
        <f t="shared" si="8"/>
        <v>0</v>
      </c>
      <c r="AE8" s="26"/>
      <c r="AF8" s="26"/>
      <c r="AG8" s="26">
        <f t="shared" si="9"/>
        <v>0</v>
      </c>
      <c r="AH8" s="26"/>
      <c r="AI8" s="26">
        <f t="shared" si="10"/>
        <v>0</v>
      </c>
      <c r="AJ8" s="26"/>
      <c r="AK8" s="26"/>
      <c r="AL8" s="26">
        <f t="shared" si="11"/>
        <v>0</v>
      </c>
      <c r="AM8" s="27"/>
      <c r="AN8" s="26">
        <f>IF(AK8=0,0,AM8/AK8*100)</f>
        <v>0</v>
      </c>
      <c r="AO8" s="775"/>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row>
    <row r="9" spans="1:185" ht="62.25" customHeight="1" x14ac:dyDescent="0.75">
      <c r="A9" s="773"/>
      <c r="B9" s="773"/>
      <c r="C9" s="23" t="s">
        <v>34</v>
      </c>
      <c r="D9" s="50" t="e">
        <f>SUM(D5:D8)</f>
        <v>#REF!</v>
      </c>
      <c r="E9" s="50" t="e">
        <f t="shared" ref="E9:L9" si="15">SUM(E5:E8)</f>
        <v>#REF!</v>
      </c>
      <c r="F9" s="50" t="e">
        <f t="shared" si="15"/>
        <v>#REF!</v>
      </c>
      <c r="G9" s="50" t="e">
        <f t="shared" si="15"/>
        <v>#REF!</v>
      </c>
      <c r="H9" s="50" t="e">
        <f t="shared" si="15"/>
        <v>#REF!</v>
      </c>
      <c r="I9" s="50" t="e">
        <f t="shared" si="15"/>
        <v>#REF!</v>
      </c>
      <c r="J9" s="50" t="e">
        <f t="shared" si="15"/>
        <v>#REF!</v>
      </c>
      <c r="K9" s="50" t="e">
        <f t="shared" si="15"/>
        <v>#REF!</v>
      </c>
      <c r="L9" s="50" t="e">
        <f t="shared" si="15"/>
        <v>#REF!</v>
      </c>
      <c r="M9" s="37" t="e">
        <f t="shared" si="1"/>
        <v>#REF!</v>
      </c>
      <c r="N9" s="50" t="e">
        <f>SUM(N5:N8)</f>
        <v>#REF!</v>
      </c>
      <c r="O9" s="37" t="e">
        <f t="shared" si="2"/>
        <v>#REF!</v>
      </c>
      <c r="P9" s="26"/>
      <c r="Q9" s="26"/>
      <c r="R9" s="26">
        <f>R6+R7+R8</f>
        <v>0</v>
      </c>
      <c r="S9" s="26"/>
      <c r="T9" s="26">
        <f>T6+T7+T8</f>
        <v>0</v>
      </c>
      <c r="U9" s="26"/>
      <c r="V9" s="26"/>
      <c r="W9" s="26">
        <f>W6+W7+W8</f>
        <v>0</v>
      </c>
      <c r="X9" s="26"/>
      <c r="Y9" s="26">
        <f>Y6+Y7+Y8</f>
        <v>0</v>
      </c>
      <c r="Z9" s="26"/>
      <c r="AA9" s="26"/>
      <c r="AB9" s="26">
        <f>AB6+AB7+AB8</f>
        <v>0</v>
      </c>
      <c r="AC9" s="26"/>
      <c r="AD9" s="26">
        <f>AD6+AD7+AD8</f>
        <v>0</v>
      </c>
      <c r="AE9" s="26"/>
      <c r="AF9" s="26"/>
      <c r="AG9" s="26">
        <f>AG6+AG7+AG8</f>
        <v>0</v>
      </c>
      <c r="AH9" s="26"/>
      <c r="AI9" s="26">
        <f>AI6+AI7+AI8</f>
        <v>0</v>
      </c>
      <c r="AJ9" s="26"/>
      <c r="AK9" s="26"/>
      <c r="AL9" s="26">
        <f>AL6+AL7+AL8</f>
        <v>0</v>
      </c>
      <c r="AM9" s="26"/>
      <c r="AN9" s="26">
        <f>AN6+AN7+AN8</f>
        <v>0</v>
      </c>
      <c r="AO9" s="775"/>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row>
    <row r="10" spans="1:185" ht="93" customHeight="1" x14ac:dyDescent="0.75">
      <c r="A10" s="773"/>
      <c r="B10" s="773"/>
      <c r="C10" s="23" t="s">
        <v>35</v>
      </c>
      <c r="D10" s="51">
        <f>D16+D23+D29+D35+D41+D47+D53+D59+D65+D71+D77+D83+D89+D95+D101+D107+D113+D119+D125+D131+D137+D143</f>
        <v>0</v>
      </c>
      <c r="E10" s="51">
        <f>E16+E23+E29+E35+E41+E47+E53+E59+E65+E71+E77+E83+E89+E95+E101+E107+E113+E119+E125+E131+E137+E143</f>
        <v>0</v>
      </c>
      <c r="F10" s="25">
        <f>F16+F23+F29+F35+F41+F47+F53+F59+F65+F71+F77+F83+F89+F95+F101+F107+F113+F119+F125+F131+F137+F143</f>
        <v>822865</v>
      </c>
      <c r="G10" s="25">
        <f>G16+G23+G29+G35+G41+G47+G53+G59+G65+G71+G77+G83+G89+G95+G101+G107+G113+G119+G125+G131+G137+G143</f>
        <v>227564.4</v>
      </c>
      <c r="H10" s="26">
        <f>IF(F10=0,0,G10/F10*100)</f>
        <v>27.7</v>
      </c>
      <c r="I10" s="25">
        <f>I16+I23+I29+I35+I41+I47+I53+I59+I65+I71+I77+I83+I89+I95+I101+I107+I113+I119+I125+I131+I137+I143</f>
        <v>1214362.7</v>
      </c>
      <c r="J10" s="26">
        <f t="shared" ref="J10:J69" si="16">IF(G10=0,0,I10/G10*100)</f>
        <v>533.6</v>
      </c>
      <c r="K10" s="32">
        <f>K16+K23+K29+K35+K41+K47+K53+K59+K65+K71+K77+K83+K89+K95+K101+K107+K113+K119+K125+K131+K137+K143</f>
        <v>0</v>
      </c>
      <c r="L10" s="32">
        <f>L16+L23+L29+L35+L41+L47+L53+L59+L65+L71+L77+L83+L89+L95+L101+L107+L113+L119+L125+L131+L137+L143</f>
        <v>0</v>
      </c>
      <c r="M10" s="37">
        <f t="shared" si="1"/>
        <v>0</v>
      </c>
      <c r="N10" s="32">
        <f>N16+N23+N29+N35+N41+N47+N53+N59+N65+N71+N77+N83+N89+N95+N101+N107+N113+N119+N125+N131+N137+N143</f>
        <v>0</v>
      </c>
      <c r="O10" s="37">
        <f t="shared" si="2"/>
        <v>0</v>
      </c>
      <c r="P10" s="26"/>
      <c r="Q10" s="26"/>
      <c r="R10" s="26">
        <f t="shared" si="3"/>
        <v>0</v>
      </c>
      <c r="S10" s="26"/>
      <c r="T10" s="26">
        <f t="shared" si="4"/>
        <v>0</v>
      </c>
      <c r="U10" s="26"/>
      <c r="V10" s="26"/>
      <c r="W10" s="26">
        <f t="shared" si="5"/>
        <v>0</v>
      </c>
      <c r="X10" s="26"/>
      <c r="Y10" s="26">
        <f t="shared" si="6"/>
        <v>0</v>
      </c>
      <c r="Z10" s="26"/>
      <c r="AA10" s="26"/>
      <c r="AB10" s="26">
        <f t="shared" si="7"/>
        <v>0</v>
      </c>
      <c r="AC10" s="26"/>
      <c r="AD10" s="26">
        <f t="shared" si="8"/>
        <v>0</v>
      </c>
      <c r="AE10" s="26"/>
      <c r="AF10" s="26"/>
      <c r="AG10" s="26">
        <f t="shared" si="9"/>
        <v>0</v>
      </c>
      <c r="AH10" s="26"/>
      <c r="AI10" s="26">
        <f t="shared" si="10"/>
        <v>0</v>
      </c>
      <c r="AJ10" s="26"/>
      <c r="AK10" s="26"/>
      <c r="AL10" s="26">
        <f t="shared" si="11"/>
        <v>0</v>
      </c>
      <c r="AM10" s="27"/>
      <c r="AN10" s="26">
        <f t="shared" ref="AN10:AN65" si="17">IF(AK10=0,0,AM10/AK10*100)</f>
        <v>0</v>
      </c>
      <c r="AO10" s="775"/>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row>
    <row r="11" spans="1:185" ht="73.5" customHeight="1" x14ac:dyDescent="0.75">
      <c r="A11" s="744">
        <v>1</v>
      </c>
      <c r="B11" s="756" t="s">
        <v>37</v>
      </c>
      <c r="C11" s="58" t="s">
        <v>79</v>
      </c>
      <c r="D11" s="52" t="e">
        <f>#REF!</f>
        <v>#REF!</v>
      </c>
      <c r="E11" s="52" t="e">
        <f>#REF!</f>
        <v>#REF!</v>
      </c>
      <c r="F11" s="52" t="e">
        <f>#REF!</f>
        <v>#REF!</v>
      </c>
      <c r="G11" s="52" t="e">
        <f>#REF!</f>
        <v>#REF!</v>
      </c>
      <c r="H11" s="52" t="e">
        <f>#REF!</f>
        <v>#REF!</v>
      </c>
      <c r="I11" s="52" t="e">
        <f>#REF!</f>
        <v>#REF!</v>
      </c>
      <c r="J11" s="52" t="e">
        <f>#REF!</f>
        <v>#REF!</v>
      </c>
      <c r="K11" s="52" t="e">
        <f>#REF!</f>
        <v>#REF!</v>
      </c>
      <c r="L11" s="52" t="e">
        <f>#REF!</f>
        <v>#REF!</v>
      </c>
      <c r="M11" s="53" t="e">
        <f t="shared" ref="M11:M69" si="18">IF(K11=0,0,L11/K11*100)</f>
        <v>#REF!</v>
      </c>
      <c r="N11" s="52" t="e">
        <f>#REF!+#REF!</f>
        <v>#REF!</v>
      </c>
      <c r="O11" s="53" t="e">
        <f t="shared" ref="O11:O69" si="19">IF(L11=0,0,N11/L11*100)</f>
        <v>#REF!</v>
      </c>
      <c r="P11" s="13"/>
      <c r="Q11" s="13"/>
      <c r="R11" s="10">
        <f t="shared" si="3"/>
        <v>0</v>
      </c>
      <c r="S11" s="13"/>
      <c r="T11" s="10">
        <f t="shared" si="4"/>
        <v>0</v>
      </c>
      <c r="U11" s="13"/>
      <c r="V11" s="13"/>
      <c r="W11" s="10">
        <f t="shared" si="5"/>
        <v>0</v>
      </c>
      <c r="X11" s="13"/>
      <c r="Y11" s="10">
        <f t="shared" si="6"/>
        <v>0</v>
      </c>
      <c r="Z11" s="13"/>
      <c r="AA11" s="13"/>
      <c r="AB11" s="10">
        <f t="shared" si="7"/>
        <v>0</v>
      </c>
      <c r="AC11" s="13"/>
      <c r="AD11" s="10">
        <f t="shared" si="8"/>
        <v>0</v>
      </c>
      <c r="AE11" s="13"/>
      <c r="AF11" s="13"/>
      <c r="AG11" s="10">
        <f t="shared" si="9"/>
        <v>0</v>
      </c>
      <c r="AH11" s="13"/>
      <c r="AI11" s="10">
        <f t="shared" si="10"/>
        <v>0</v>
      </c>
      <c r="AJ11" s="13"/>
      <c r="AK11" s="13"/>
      <c r="AL11" s="10">
        <f t="shared" si="11"/>
        <v>0</v>
      </c>
      <c r="AM11" s="14"/>
      <c r="AN11" s="10">
        <f t="shared" si="17"/>
        <v>0</v>
      </c>
      <c r="AO11" s="751" t="s">
        <v>152</v>
      </c>
      <c r="AP11" s="9"/>
      <c r="AQ11" s="9"/>
      <c r="AR11" s="9"/>
      <c r="AS11" s="9"/>
      <c r="AT11" s="9"/>
      <c r="AU11" s="9"/>
      <c r="AV11" s="9"/>
      <c r="AW11" s="9"/>
      <c r="AX11" s="9"/>
      <c r="AY11" s="11"/>
      <c r="AZ11" s="9"/>
      <c r="BA11" s="11"/>
      <c r="BB11" s="9"/>
      <c r="BC11" s="9"/>
      <c r="BD11" s="9"/>
      <c r="BE11" s="9"/>
      <c r="BF11" s="9"/>
      <c r="BG11" s="9"/>
      <c r="BH11" s="9"/>
      <c r="BI11" s="9"/>
      <c r="BJ11" s="9"/>
      <c r="BK11" s="11"/>
      <c r="BL11" s="9"/>
      <c r="BM11" s="11"/>
      <c r="BN11" s="9"/>
      <c r="BO11" s="9"/>
      <c r="BP11" s="9"/>
      <c r="BQ11" s="11"/>
      <c r="BR11" s="9"/>
      <c r="BS11" s="11"/>
      <c r="BT11" s="9"/>
      <c r="BU11" s="9"/>
      <c r="BV11" s="9"/>
      <c r="BW11" s="11"/>
      <c r="BX11" s="9"/>
      <c r="BY11" s="11"/>
      <c r="BZ11" s="9"/>
      <c r="CA11" s="9"/>
      <c r="CB11" s="9"/>
      <c r="CC11" s="9"/>
      <c r="CD11" s="9"/>
      <c r="CE11" s="9"/>
      <c r="CF11" s="9"/>
      <c r="CG11" s="9"/>
      <c r="CH11" s="9"/>
      <c r="CI11" s="9"/>
      <c r="CJ11" s="9"/>
      <c r="CK11" s="9"/>
      <c r="CL11" s="9"/>
      <c r="CM11" s="9"/>
      <c r="CN11" s="9"/>
      <c r="CO11" s="11"/>
      <c r="CP11" s="9"/>
      <c r="CQ11" s="11"/>
      <c r="CR11" s="9"/>
      <c r="CS11" s="9"/>
      <c r="CT11" s="9"/>
      <c r="CU11" s="11"/>
      <c r="CV11" s="9"/>
      <c r="CW11" s="11"/>
      <c r="CX11" s="9"/>
      <c r="CY11" s="9"/>
      <c r="CZ11" s="9"/>
      <c r="DA11" s="11"/>
      <c r="DB11" s="9"/>
      <c r="DC11" s="9"/>
      <c r="DD11" s="9"/>
      <c r="DE11" s="9"/>
      <c r="DF11" s="9"/>
      <c r="DG11" s="11"/>
      <c r="DH11" s="9"/>
      <c r="DI11" s="11"/>
      <c r="DJ11" s="9"/>
      <c r="DK11" s="9"/>
      <c r="DL11" s="9"/>
      <c r="DM11" s="9"/>
      <c r="DN11" s="9"/>
      <c r="DO11" s="9"/>
      <c r="DP11" s="9"/>
      <c r="DQ11" s="9"/>
      <c r="DR11" s="9"/>
      <c r="DS11" s="11"/>
      <c r="DT11" s="9"/>
      <c r="DU11" s="11"/>
      <c r="DV11" s="9"/>
      <c r="DW11" s="9"/>
      <c r="DX11" s="9"/>
      <c r="DY11" s="11"/>
      <c r="DZ11" s="9"/>
      <c r="EA11" s="11"/>
      <c r="EB11" s="9"/>
      <c r="EC11" s="9"/>
      <c r="ED11" s="9"/>
      <c r="EE11" s="11"/>
      <c r="EF11" s="9"/>
      <c r="EG11" s="11"/>
      <c r="EH11" s="9"/>
      <c r="EI11" s="9"/>
      <c r="EJ11" s="9"/>
      <c r="EK11" s="11"/>
      <c r="EL11" s="9"/>
      <c r="EM11" s="11"/>
      <c r="EN11" s="9"/>
      <c r="EO11" s="9"/>
      <c r="EP11" s="9"/>
      <c r="EQ11" s="11"/>
      <c r="ER11" s="9"/>
      <c r="ES11" s="11"/>
      <c r="ET11" s="9"/>
      <c r="EU11" s="9"/>
      <c r="EV11" s="9"/>
      <c r="EW11" s="11"/>
      <c r="EX11" s="9"/>
      <c r="EY11" s="11"/>
      <c r="EZ11" s="9"/>
      <c r="FA11" s="9"/>
      <c r="FB11" s="9"/>
      <c r="FC11" s="9"/>
      <c r="FD11" s="9"/>
      <c r="FE11" s="9"/>
      <c r="FF11" s="9"/>
      <c r="FG11" s="9"/>
      <c r="FH11" s="9"/>
      <c r="FI11" s="9"/>
      <c r="FJ11" s="9"/>
      <c r="FK11" s="9"/>
      <c r="FL11" s="9"/>
      <c r="FM11" s="9"/>
      <c r="FN11" s="9"/>
      <c r="FO11" s="9"/>
      <c r="FP11" s="9"/>
      <c r="FQ11" s="9"/>
      <c r="FR11" s="9"/>
      <c r="FS11" s="9"/>
      <c r="FT11" s="9"/>
      <c r="FU11" s="11"/>
      <c r="FV11" s="9"/>
      <c r="FW11" s="11"/>
      <c r="FX11" s="9"/>
      <c r="FY11" s="9"/>
      <c r="FZ11" s="9"/>
      <c r="GA11" s="11"/>
      <c r="GB11" s="9"/>
      <c r="GC11" s="11"/>
    </row>
    <row r="12" spans="1:185" ht="324.75" customHeight="1" x14ac:dyDescent="0.75">
      <c r="A12" s="744"/>
      <c r="B12" s="757"/>
      <c r="C12" s="58" t="s">
        <v>32</v>
      </c>
      <c r="D12" s="52" t="e">
        <f>#REF!</f>
        <v>#REF!</v>
      </c>
      <c r="E12" s="52" t="e">
        <f>#REF!</f>
        <v>#REF!</v>
      </c>
      <c r="F12" s="52" t="e">
        <f>#REF!</f>
        <v>#REF!</v>
      </c>
      <c r="G12" s="52" t="e">
        <f>#REF!</f>
        <v>#REF!</v>
      </c>
      <c r="H12" s="52" t="e">
        <f>#REF!</f>
        <v>#REF!</v>
      </c>
      <c r="I12" s="52" t="e">
        <f>#REF!</f>
        <v>#REF!</v>
      </c>
      <c r="J12" s="52" t="e">
        <f>#REF!</f>
        <v>#REF!</v>
      </c>
      <c r="K12" s="52" t="e">
        <f>#REF!</f>
        <v>#REF!</v>
      </c>
      <c r="L12" s="52" t="e">
        <f>#REF!</f>
        <v>#REF!</v>
      </c>
      <c r="M12" s="53" t="e">
        <f t="shared" si="18"/>
        <v>#REF!</v>
      </c>
      <c r="N12" s="52" t="e">
        <f>#REF!</f>
        <v>#REF!</v>
      </c>
      <c r="O12" s="53" t="e">
        <f t="shared" si="19"/>
        <v>#REF!</v>
      </c>
      <c r="P12" s="13"/>
      <c r="Q12" s="13"/>
      <c r="R12" s="10">
        <f t="shared" si="3"/>
        <v>0</v>
      </c>
      <c r="S12" s="13"/>
      <c r="T12" s="10">
        <f t="shared" si="4"/>
        <v>0</v>
      </c>
      <c r="U12" s="13"/>
      <c r="V12" s="13"/>
      <c r="W12" s="10">
        <f t="shared" si="5"/>
        <v>0</v>
      </c>
      <c r="X12" s="13"/>
      <c r="Y12" s="10">
        <f t="shared" si="6"/>
        <v>0</v>
      </c>
      <c r="Z12" s="13"/>
      <c r="AA12" s="13"/>
      <c r="AB12" s="10">
        <f t="shared" si="7"/>
        <v>0</v>
      </c>
      <c r="AC12" s="13"/>
      <c r="AD12" s="10">
        <f t="shared" si="8"/>
        <v>0</v>
      </c>
      <c r="AE12" s="13"/>
      <c r="AF12" s="13"/>
      <c r="AG12" s="10">
        <f t="shared" si="9"/>
        <v>0</v>
      </c>
      <c r="AH12" s="13"/>
      <c r="AI12" s="10">
        <f t="shared" si="10"/>
        <v>0</v>
      </c>
      <c r="AJ12" s="13"/>
      <c r="AK12" s="13"/>
      <c r="AL12" s="10">
        <f t="shared" si="11"/>
        <v>0</v>
      </c>
      <c r="AM12" s="14"/>
      <c r="AN12" s="10">
        <f t="shared" si="17"/>
        <v>0</v>
      </c>
      <c r="AO12" s="752"/>
      <c r="AP12" s="9"/>
      <c r="AQ12" s="9"/>
      <c r="AR12" s="9"/>
      <c r="AS12" s="9"/>
      <c r="AT12" s="9"/>
      <c r="AU12" s="9"/>
      <c r="AV12" s="9"/>
      <c r="AW12" s="9"/>
      <c r="AX12" s="9"/>
      <c r="AY12" s="11"/>
      <c r="AZ12" s="9"/>
      <c r="BA12" s="11"/>
      <c r="BB12" s="9"/>
      <c r="BC12" s="9"/>
      <c r="BD12" s="9"/>
      <c r="BE12" s="9"/>
      <c r="BF12" s="9"/>
      <c r="BG12" s="9"/>
      <c r="BH12" s="9"/>
      <c r="BI12" s="9"/>
      <c r="BJ12" s="9"/>
      <c r="BK12" s="11"/>
      <c r="BL12" s="9"/>
      <c r="BM12" s="11"/>
      <c r="BN12" s="9"/>
      <c r="BO12" s="9"/>
      <c r="BP12" s="9"/>
      <c r="BQ12" s="11"/>
      <c r="BR12" s="9"/>
      <c r="BS12" s="11"/>
      <c r="BT12" s="9"/>
      <c r="BU12" s="9"/>
      <c r="BV12" s="9"/>
      <c r="BW12" s="11"/>
      <c r="BX12" s="9"/>
      <c r="BY12" s="11"/>
      <c r="BZ12" s="9"/>
      <c r="CA12" s="9"/>
      <c r="CB12" s="9"/>
      <c r="CC12" s="9"/>
      <c r="CD12" s="9"/>
      <c r="CE12" s="9"/>
      <c r="CF12" s="9"/>
      <c r="CG12" s="9"/>
      <c r="CH12" s="9"/>
      <c r="CI12" s="9"/>
      <c r="CJ12" s="9"/>
      <c r="CK12" s="9"/>
      <c r="CL12" s="9"/>
      <c r="CM12" s="9"/>
      <c r="CN12" s="9"/>
      <c r="CO12" s="11"/>
      <c r="CP12" s="9"/>
      <c r="CQ12" s="11"/>
      <c r="CR12" s="9"/>
      <c r="CS12" s="9"/>
      <c r="CT12" s="9"/>
      <c r="CU12" s="11"/>
      <c r="CV12" s="9"/>
      <c r="CW12" s="11"/>
      <c r="CX12" s="9"/>
      <c r="CY12" s="9"/>
      <c r="CZ12" s="9"/>
      <c r="DA12" s="11"/>
      <c r="DB12" s="9"/>
      <c r="DC12" s="9"/>
      <c r="DD12" s="9"/>
      <c r="DE12" s="9"/>
      <c r="DF12" s="9"/>
      <c r="DG12" s="11"/>
      <c r="DH12" s="9"/>
      <c r="DI12" s="11"/>
      <c r="DJ12" s="9"/>
      <c r="DK12" s="9"/>
      <c r="DL12" s="9"/>
      <c r="DM12" s="9"/>
      <c r="DN12" s="9"/>
      <c r="DO12" s="9"/>
      <c r="DP12" s="9"/>
      <c r="DQ12" s="9"/>
      <c r="DR12" s="9"/>
      <c r="DS12" s="11"/>
      <c r="DT12" s="9"/>
      <c r="DU12" s="11"/>
      <c r="DV12" s="9"/>
      <c r="DW12" s="9"/>
      <c r="DX12" s="9"/>
      <c r="DY12" s="11"/>
      <c r="DZ12" s="9"/>
      <c r="EA12" s="11"/>
      <c r="EB12" s="9"/>
      <c r="EC12" s="9"/>
      <c r="ED12" s="9"/>
      <c r="EE12" s="11"/>
      <c r="EF12" s="9"/>
      <c r="EG12" s="11"/>
      <c r="EH12" s="9"/>
      <c r="EI12" s="9"/>
      <c r="EJ12" s="9"/>
      <c r="EK12" s="11"/>
      <c r="EL12" s="9"/>
      <c r="EM12" s="11"/>
      <c r="EN12" s="9"/>
      <c r="EO12" s="9"/>
      <c r="EP12" s="9"/>
      <c r="EQ12" s="11"/>
      <c r="ER12" s="9"/>
      <c r="ES12" s="11"/>
      <c r="ET12" s="9"/>
      <c r="EU12" s="9"/>
      <c r="EV12" s="9"/>
      <c r="EW12" s="11"/>
      <c r="EX12" s="9"/>
      <c r="EY12" s="11"/>
      <c r="EZ12" s="9"/>
      <c r="FA12" s="9"/>
      <c r="FB12" s="9"/>
      <c r="FC12" s="9"/>
      <c r="FD12" s="9"/>
      <c r="FE12" s="9"/>
      <c r="FF12" s="9"/>
      <c r="FG12" s="9"/>
      <c r="FH12" s="9"/>
      <c r="FI12" s="9"/>
      <c r="FJ12" s="9"/>
      <c r="FK12" s="9"/>
      <c r="FL12" s="9"/>
      <c r="FM12" s="9"/>
      <c r="FN12" s="9"/>
      <c r="FO12" s="9"/>
      <c r="FP12" s="9"/>
      <c r="FQ12" s="9"/>
      <c r="FR12" s="9"/>
      <c r="FS12" s="9"/>
      <c r="FT12" s="9"/>
      <c r="FU12" s="11"/>
      <c r="FV12" s="9"/>
      <c r="FW12" s="11"/>
      <c r="FX12" s="9"/>
      <c r="FY12" s="9"/>
      <c r="FZ12" s="9"/>
      <c r="GA12" s="11"/>
      <c r="GB12" s="9"/>
      <c r="GC12" s="11"/>
    </row>
    <row r="13" spans="1:185" ht="111.75" customHeight="1" x14ac:dyDescent="0.75">
      <c r="A13" s="744"/>
      <c r="B13" s="757"/>
      <c r="C13" s="58" t="s">
        <v>49</v>
      </c>
      <c r="D13" s="52" t="e">
        <f>#REF!+#REF!</f>
        <v>#REF!</v>
      </c>
      <c r="E13" s="52" t="e">
        <f>#REF!+#REF!</f>
        <v>#REF!</v>
      </c>
      <c r="F13" s="52" t="e">
        <f>#REF!+#REF!</f>
        <v>#REF!</v>
      </c>
      <c r="G13" s="52" t="e">
        <f>#REF!+#REF!</f>
        <v>#REF!</v>
      </c>
      <c r="H13" s="52" t="e">
        <f>#REF!+#REF!</f>
        <v>#REF!</v>
      </c>
      <c r="I13" s="52" t="e">
        <f>#REF!+#REF!</f>
        <v>#REF!</v>
      </c>
      <c r="J13" s="52" t="e">
        <f>#REF!+#REF!</f>
        <v>#REF!</v>
      </c>
      <c r="K13" s="52" t="e">
        <f>#REF!+#REF!</f>
        <v>#REF!</v>
      </c>
      <c r="L13" s="52" t="e">
        <f>#REF!+#REF!</f>
        <v>#REF!</v>
      </c>
      <c r="M13" s="53" t="e">
        <f t="shared" si="18"/>
        <v>#REF!</v>
      </c>
      <c r="N13" s="52" t="e">
        <f>#REF!+#REF!</f>
        <v>#REF!</v>
      </c>
      <c r="O13" s="53" t="e">
        <f t="shared" si="19"/>
        <v>#REF!</v>
      </c>
      <c r="P13" s="13"/>
      <c r="Q13" s="13"/>
      <c r="R13" s="10">
        <f t="shared" si="3"/>
        <v>0</v>
      </c>
      <c r="S13" s="13"/>
      <c r="T13" s="10">
        <f t="shared" si="4"/>
        <v>0</v>
      </c>
      <c r="U13" s="13"/>
      <c r="V13" s="13"/>
      <c r="W13" s="10">
        <f t="shared" si="5"/>
        <v>0</v>
      </c>
      <c r="X13" s="13"/>
      <c r="Y13" s="10">
        <f t="shared" si="6"/>
        <v>0</v>
      </c>
      <c r="Z13" s="13"/>
      <c r="AA13" s="13"/>
      <c r="AB13" s="10">
        <f t="shared" si="7"/>
        <v>0</v>
      </c>
      <c r="AC13" s="13"/>
      <c r="AD13" s="10">
        <f t="shared" si="8"/>
        <v>0</v>
      </c>
      <c r="AE13" s="13"/>
      <c r="AF13" s="13"/>
      <c r="AG13" s="10">
        <f t="shared" si="9"/>
        <v>0</v>
      </c>
      <c r="AH13" s="13"/>
      <c r="AI13" s="10">
        <f t="shared" si="10"/>
        <v>0</v>
      </c>
      <c r="AJ13" s="13"/>
      <c r="AK13" s="13"/>
      <c r="AL13" s="10">
        <f t="shared" si="11"/>
        <v>0</v>
      </c>
      <c r="AM13" s="14"/>
      <c r="AN13" s="10">
        <f t="shared" si="17"/>
        <v>0</v>
      </c>
      <c r="AO13" s="752" t="s">
        <v>94</v>
      </c>
      <c r="AP13" s="9"/>
      <c r="AQ13" s="9"/>
      <c r="AR13" s="9"/>
      <c r="AS13" s="9"/>
      <c r="AT13" s="9"/>
      <c r="AU13" s="9"/>
      <c r="AV13" s="9"/>
      <c r="AW13" s="9"/>
      <c r="AX13" s="9"/>
      <c r="AY13" s="11"/>
      <c r="AZ13" s="9"/>
      <c r="BA13" s="11"/>
      <c r="BB13" s="9"/>
      <c r="BC13" s="9"/>
      <c r="BD13" s="9"/>
      <c r="BE13" s="9"/>
      <c r="BF13" s="9"/>
      <c r="BG13" s="9"/>
      <c r="BH13" s="9"/>
      <c r="BI13" s="9"/>
      <c r="BJ13" s="9"/>
      <c r="BK13" s="11"/>
      <c r="BL13" s="9"/>
      <c r="BM13" s="11"/>
      <c r="BN13" s="9"/>
      <c r="BO13" s="9"/>
      <c r="BP13" s="9"/>
      <c r="BQ13" s="11"/>
      <c r="BR13" s="9"/>
      <c r="BS13" s="11"/>
      <c r="BT13" s="9"/>
      <c r="BU13" s="9"/>
      <c r="BV13" s="9"/>
      <c r="BW13" s="11"/>
      <c r="BX13" s="9"/>
      <c r="BY13" s="11"/>
      <c r="BZ13" s="9"/>
      <c r="CA13" s="9"/>
      <c r="CB13" s="9"/>
      <c r="CC13" s="9"/>
      <c r="CD13" s="9"/>
      <c r="CE13" s="9"/>
      <c r="CF13" s="9"/>
      <c r="CG13" s="9"/>
      <c r="CH13" s="9"/>
      <c r="CI13" s="9"/>
      <c r="CJ13" s="9"/>
      <c r="CK13" s="9"/>
      <c r="CL13" s="9"/>
      <c r="CM13" s="9"/>
      <c r="CN13" s="9"/>
      <c r="CO13" s="11"/>
      <c r="CP13" s="9"/>
      <c r="CQ13" s="11"/>
      <c r="CR13" s="9"/>
      <c r="CS13" s="9"/>
      <c r="CT13" s="9"/>
      <c r="CU13" s="11"/>
      <c r="CV13" s="9"/>
      <c r="CW13" s="11"/>
      <c r="CX13" s="9"/>
      <c r="CY13" s="9"/>
      <c r="CZ13" s="9"/>
      <c r="DA13" s="11"/>
      <c r="DB13" s="9"/>
      <c r="DC13" s="9"/>
      <c r="DD13" s="9"/>
      <c r="DE13" s="9"/>
      <c r="DF13" s="9"/>
      <c r="DG13" s="11"/>
      <c r="DH13" s="9"/>
      <c r="DI13" s="11"/>
      <c r="DJ13" s="9"/>
      <c r="DK13" s="9"/>
      <c r="DL13" s="9"/>
      <c r="DM13" s="9"/>
      <c r="DN13" s="9"/>
      <c r="DO13" s="9"/>
      <c r="DP13" s="9"/>
      <c r="DQ13" s="9"/>
      <c r="DR13" s="9"/>
      <c r="DS13" s="11"/>
      <c r="DT13" s="9"/>
      <c r="DU13" s="11"/>
      <c r="DV13" s="9"/>
      <c r="DW13" s="9"/>
      <c r="DX13" s="9"/>
      <c r="DY13" s="11"/>
      <c r="DZ13" s="9"/>
      <c r="EA13" s="11"/>
      <c r="EB13" s="9"/>
      <c r="EC13" s="9"/>
      <c r="ED13" s="9"/>
      <c r="EE13" s="11"/>
      <c r="EF13" s="9"/>
      <c r="EG13" s="11"/>
      <c r="EH13" s="9"/>
      <c r="EI13" s="9"/>
      <c r="EJ13" s="9"/>
      <c r="EK13" s="11"/>
      <c r="EL13" s="9"/>
      <c r="EM13" s="11"/>
      <c r="EN13" s="9"/>
      <c r="EO13" s="9"/>
      <c r="EP13" s="9"/>
      <c r="EQ13" s="11"/>
      <c r="ER13" s="9"/>
      <c r="ES13" s="11"/>
      <c r="ET13" s="9"/>
      <c r="EU13" s="9"/>
      <c r="EV13" s="9"/>
      <c r="EW13" s="11"/>
      <c r="EX13" s="9"/>
      <c r="EY13" s="11"/>
      <c r="EZ13" s="9"/>
      <c r="FA13" s="9"/>
      <c r="FB13" s="9"/>
      <c r="FC13" s="9"/>
      <c r="FD13" s="9"/>
      <c r="FE13" s="9"/>
      <c r="FF13" s="9"/>
      <c r="FG13" s="9"/>
      <c r="FH13" s="9"/>
      <c r="FI13" s="9"/>
      <c r="FJ13" s="9"/>
      <c r="FK13" s="9"/>
      <c r="FL13" s="9"/>
      <c r="FM13" s="9"/>
      <c r="FN13" s="9"/>
      <c r="FO13" s="9"/>
      <c r="FP13" s="9"/>
      <c r="FQ13" s="9"/>
      <c r="FR13" s="9"/>
      <c r="FS13" s="9"/>
      <c r="FT13" s="9"/>
      <c r="FU13" s="11"/>
      <c r="FV13" s="9"/>
      <c r="FW13" s="11"/>
      <c r="FX13" s="9"/>
      <c r="FY13" s="9"/>
      <c r="FZ13" s="9"/>
      <c r="GA13" s="11"/>
      <c r="GB13" s="9"/>
      <c r="GC13" s="11"/>
    </row>
    <row r="14" spans="1:185" ht="66" x14ac:dyDescent="0.75">
      <c r="A14" s="744"/>
      <c r="B14" s="757"/>
      <c r="C14" s="59" t="s">
        <v>33</v>
      </c>
      <c r="D14" s="54" t="e">
        <f>#REF!</f>
        <v>#REF!</v>
      </c>
      <c r="E14" s="54" t="e">
        <f>#REF!</f>
        <v>#REF!</v>
      </c>
      <c r="F14" s="54" t="e">
        <f>#REF!</f>
        <v>#REF!</v>
      </c>
      <c r="G14" s="54" t="e">
        <f>#REF!</f>
        <v>#REF!</v>
      </c>
      <c r="H14" s="54" t="e">
        <f>#REF!</f>
        <v>#REF!</v>
      </c>
      <c r="I14" s="54" t="e">
        <f>#REF!</f>
        <v>#REF!</v>
      </c>
      <c r="J14" s="54" t="e">
        <f>#REF!</f>
        <v>#REF!</v>
      </c>
      <c r="K14" s="54" t="e">
        <f>#REF!</f>
        <v>#REF!</v>
      </c>
      <c r="L14" s="54" t="e">
        <f>#REF!</f>
        <v>#REF!</v>
      </c>
      <c r="M14" s="53" t="e">
        <f t="shared" si="18"/>
        <v>#REF!</v>
      </c>
      <c r="N14" s="54" t="e">
        <f>#REF!</f>
        <v>#REF!</v>
      </c>
      <c r="O14" s="53" t="e">
        <f t="shared" si="19"/>
        <v>#REF!</v>
      </c>
      <c r="P14" s="13"/>
      <c r="Q14" s="13"/>
      <c r="R14" s="10">
        <f t="shared" si="3"/>
        <v>0</v>
      </c>
      <c r="S14" s="13"/>
      <c r="T14" s="10">
        <f t="shared" si="4"/>
        <v>0</v>
      </c>
      <c r="U14" s="13"/>
      <c r="V14" s="13"/>
      <c r="W14" s="10">
        <f t="shared" si="5"/>
        <v>0</v>
      </c>
      <c r="X14" s="13"/>
      <c r="Y14" s="10">
        <f t="shared" si="6"/>
        <v>0</v>
      </c>
      <c r="Z14" s="13"/>
      <c r="AA14" s="13"/>
      <c r="AB14" s="10">
        <f t="shared" si="7"/>
        <v>0</v>
      </c>
      <c r="AC14" s="13"/>
      <c r="AD14" s="10">
        <f t="shared" si="8"/>
        <v>0</v>
      </c>
      <c r="AE14" s="13"/>
      <c r="AF14" s="13"/>
      <c r="AG14" s="10">
        <f t="shared" si="9"/>
        <v>0</v>
      </c>
      <c r="AH14" s="13"/>
      <c r="AI14" s="10">
        <f t="shared" si="10"/>
        <v>0</v>
      </c>
      <c r="AJ14" s="13"/>
      <c r="AK14" s="13"/>
      <c r="AL14" s="10">
        <f t="shared" si="11"/>
        <v>0</v>
      </c>
      <c r="AM14" s="14"/>
      <c r="AN14" s="10">
        <f t="shared" si="17"/>
        <v>0</v>
      </c>
      <c r="AO14" s="752"/>
      <c r="AP14" s="9"/>
      <c r="AQ14" s="9"/>
      <c r="AR14" s="9"/>
      <c r="AS14" s="9"/>
      <c r="AT14" s="9"/>
      <c r="AU14" s="9"/>
      <c r="AV14" s="9"/>
      <c r="AW14" s="9"/>
      <c r="AX14" s="9"/>
      <c r="AY14" s="11"/>
      <c r="AZ14" s="9"/>
      <c r="BA14" s="11"/>
      <c r="BB14" s="9"/>
      <c r="BC14" s="9"/>
      <c r="BD14" s="9"/>
      <c r="BE14" s="9"/>
      <c r="BF14" s="9"/>
      <c r="BG14" s="9"/>
      <c r="BH14" s="9"/>
      <c r="BI14" s="9"/>
      <c r="BJ14" s="9"/>
      <c r="BK14" s="11"/>
      <c r="BL14" s="9"/>
      <c r="BM14" s="11"/>
      <c r="BN14" s="9"/>
      <c r="BO14" s="9"/>
      <c r="BP14" s="9"/>
      <c r="BQ14" s="11"/>
      <c r="BR14" s="9"/>
      <c r="BS14" s="11"/>
      <c r="BT14" s="9"/>
      <c r="BU14" s="9"/>
      <c r="BV14" s="9"/>
      <c r="BW14" s="11"/>
      <c r="BX14" s="9"/>
      <c r="BY14" s="11"/>
      <c r="BZ14" s="9"/>
      <c r="CA14" s="9"/>
      <c r="CB14" s="9"/>
      <c r="CC14" s="9"/>
      <c r="CD14" s="9"/>
      <c r="CE14" s="9"/>
      <c r="CF14" s="9"/>
      <c r="CG14" s="9"/>
      <c r="CH14" s="9"/>
      <c r="CI14" s="9"/>
      <c r="CJ14" s="9"/>
      <c r="CK14" s="9"/>
      <c r="CL14" s="9"/>
      <c r="CM14" s="9"/>
      <c r="CN14" s="9"/>
      <c r="CO14" s="11"/>
      <c r="CP14" s="9"/>
      <c r="CQ14" s="11"/>
      <c r="CR14" s="9"/>
      <c r="CS14" s="9"/>
      <c r="CT14" s="9"/>
      <c r="CU14" s="11"/>
      <c r="CV14" s="9"/>
      <c r="CW14" s="11"/>
      <c r="CX14" s="9"/>
      <c r="CY14" s="9"/>
      <c r="CZ14" s="9"/>
      <c r="DA14" s="11"/>
      <c r="DB14" s="9"/>
      <c r="DC14" s="9"/>
      <c r="DD14" s="9"/>
      <c r="DE14" s="9"/>
      <c r="DF14" s="9"/>
      <c r="DG14" s="11"/>
      <c r="DH14" s="9"/>
      <c r="DI14" s="11"/>
      <c r="DJ14" s="9"/>
      <c r="DK14" s="9"/>
      <c r="DL14" s="9"/>
      <c r="DM14" s="9"/>
      <c r="DN14" s="9"/>
      <c r="DO14" s="9"/>
      <c r="DP14" s="9"/>
      <c r="DQ14" s="9"/>
      <c r="DR14" s="9"/>
      <c r="DS14" s="11"/>
      <c r="DT14" s="9"/>
      <c r="DU14" s="11"/>
      <c r="DV14" s="9"/>
      <c r="DW14" s="9"/>
      <c r="DX14" s="9"/>
      <c r="DY14" s="11"/>
      <c r="DZ14" s="9"/>
      <c r="EA14" s="11"/>
      <c r="EB14" s="9"/>
      <c r="EC14" s="9"/>
      <c r="ED14" s="9"/>
      <c r="EE14" s="11"/>
      <c r="EF14" s="9"/>
      <c r="EG14" s="11"/>
      <c r="EH14" s="9"/>
      <c r="EI14" s="9"/>
      <c r="EJ14" s="9"/>
      <c r="EK14" s="11"/>
      <c r="EL14" s="9"/>
      <c r="EM14" s="11"/>
      <c r="EN14" s="9"/>
      <c r="EO14" s="9"/>
      <c r="EP14" s="9"/>
      <c r="EQ14" s="11"/>
      <c r="ER14" s="9"/>
      <c r="ES14" s="11"/>
      <c r="ET14" s="9"/>
      <c r="EU14" s="9"/>
      <c r="EV14" s="9"/>
      <c r="EW14" s="11"/>
      <c r="EX14" s="9"/>
      <c r="EY14" s="11"/>
      <c r="EZ14" s="9"/>
      <c r="FA14" s="9"/>
      <c r="FB14" s="9"/>
      <c r="FC14" s="9"/>
      <c r="FD14" s="9"/>
      <c r="FE14" s="9"/>
      <c r="FF14" s="9"/>
      <c r="FG14" s="9"/>
      <c r="FH14" s="9"/>
      <c r="FI14" s="9"/>
      <c r="FJ14" s="9"/>
      <c r="FK14" s="9"/>
      <c r="FL14" s="9"/>
      <c r="FM14" s="9"/>
      <c r="FN14" s="9"/>
      <c r="FO14" s="9"/>
      <c r="FP14" s="9"/>
      <c r="FQ14" s="9"/>
      <c r="FR14" s="9"/>
      <c r="FS14" s="9"/>
      <c r="FT14" s="9"/>
      <c r="FU14" s="11"/>
      <c r="FV14" s="9"/>
      <c r="FW14" s="11"/>
      <c r="FX14" s="9"/>
      <c r="FY14" s="9"/>
      <c r="FZ14" s="9"/>
      <c r="GA14" s="11"/>
      <c r="GB14" s="9"/>
      <c r="GC14" s="11"/>
    </row>
    <row r="15" spans="1:185" ht="45.75" customHeight="1" x14ac:dyDescent="0.75">
      <c r="A15" s="744"/>
      <c r="B15" s="757"/>
      <c r="C15" s="60" t="s">
        <v>34</v>
      </c>
      <c r="D15" s="52" t="e">
        <f>SUM(D11:D14)</f>
        <v>#REF!</v>
      </c>
      <c r="E15" s="52" t="e">
        <f t="shared" ref="E15:N15" si="20">SUM(E11:E14)</f>
        <v>#REF!</v>
      </c>
      <c r="F15" s="52" t="e">
        <f t="shared" si="20"/>
        <v>#REF!</v>
      </c>
      <c r="G15" s="52" t="e">
        <f t="shared" si="20"/>
        <v>#REF!</v>
      </c>
      <c r="H15" s="52" t="e">
        <f t="shared" si="20"/>
        <v>#REF!</v>
      </c>
      <c r="I15" s="52" t="e">
        <f t="shared" si="20"/>
        <v>#REF!</v>
      </c>
      <c r="J15" s="52" t="e">
        <f t="shared" si="20"/>
        <v>#REF!</v>
      </c>
      <c r="K15" s="52" t="e">
        <f t="shared" si="20"/>
        <v>#REF!</v>
      </c>
      <c r="L15" s="52" t="e">
        <f t="shared" si="20"/>
        <v>#REF!</v>
      </c>
      <c r="M15" s="53" t="e">
        <f t="shared" si="18"/>
        <v>#REF!</v>
      </c>
      <c r="N15" s="52" t="e">
        <f t="shared" si="20"/>
        <v>#REF!</v>
      </c>
      <c r="O15" s="53" t="e">
        <f t="shared" si="19"/>
        <v>#REF!</v>
      </c>
      <c r="P15" s="13"/>
      <c r="Q15" s="13"/>
      <c r="R15" s="10">
        <f t="shared" si="3"/>
        <v>0</v>
      </c>
      <c r="S15" s="13"/>
      <c r="T15" s="10">
        <f t="shared" si="4"/>
        <v>0</v>
      </c>
      <c r="U15" s="13"/>
      <c r="V15" s="13"/>
      <c r="W15" s="10">
        <f t="shared" si="5"/>
        <v>0</v>
      </c>
      <c r="X15" s="13"/>
      <c r="Y15" s="10">
        <f t="shared" si="6"/>
        <v>0</v>
      </c>
      <c r="Z15" s="13"/>
      <c r="AA15" s="13"/>
      <c r="AB15" s="10">
        <f t="shared" si="7"/>
        <v>0</v>
      </c>
      <c r="AC15" s="13"/>
      <c r="AD15" s="10">
        <f t="shared" si="8"/>
        <v>0</v>
      </c>
      <c r="AE15" s="13"/>
      <c r="AF15" s="13"/>
      <c r="AG15" s="10">
        <f t="shared" si="9"/>
        <v>0</v>
      </c>
      <c r="AH15" s="13"/>
      <c r="AI15" s="10">
        <f t="shared" si="10"/>
        <v>0</v>
      </c>
      <c r="AJ15" s="13"/>
      <c r="AK15" s="13"/>
      <c r="AL15" s="10">
        <f t="shared" si="11"/>
        <v>0</v>
      </c>
      <c r="AM15" s="14"/>
      <c r="AN15" s="10">
        <f t="shared" si="17"/>
        <v>0</v>
      </c>
      <c r="AO15" s="753"/>
      <c r="AP15" s="9"/>
      <c r="AQ15" s="9"/>
      <c r="AR15" s="9"/>
      <c r="AS15" s="9"/>
      <c r="AT15" s="9"/>
      <c r="AU15" s="9"/>
      <c r="AV15" s="9"/>
      <c r="AW15" s="9"/>
      <c r="AX15" s="9"/>
      <c r="AY15" s="11"/>
      <c r="AZ15" s="9"/>
      <c r="BA15" s="11"/>
      <c r="BB15" s="9"/>
      <c r="BC15" s="9"/>
      <c r="BD15" s="9"/>
      <c r="BE15" s="9"/>
      <c r="BF15" s="9"/>
      <c r="BG15" s="9"/>
      <c r="BH15" s="9"/>
      <c r="BI15" s="9"/>
      <c r="BJ15" s="9"/>
      <c r="BK15" s="11"/>
      <c r="BL15" s="9"/>
      <c r="BM15" s="11"/>
      <c r="BN15" s="9"/>
      <c r="BO15" s="9"/>
      <c r="BP15" s="9"/>
      <c r="BQ15" s="11"/>
      <c r="BR15" s="9"/>
      <c r="BS15" s="11"/>
      <c r="BT15" s="9"/>
      <c r="BU15" s="9"/>
      <c r="BV15" s="9"/>
      <c r="BW15" s="11"/>
      <c r="BX15" s="9"/>
      <c r="BY15" s="11"/>
      <c r="BZ15" s="9"/>
      <c r="CA15" s="9"/>
      <c r="CB15" s="9"/>
      <c r="CC15" s="9"/>
      <c r="CD15" s="9"/>
      <c r="CE15" s="9"/>
      <c r="CF15" s="9"/>
      <c r="CG15" s="9"/>
      <c r="CH15" s="9"/>
      <c r="CI15" s="9"/>
      <c r="CJ15" s="9"/>
      <c r="CK15" s="9"/>
      <c r="CL15" s="9"/>
      <c r="CM15" s="9"/>
      <c r="CN15" s="9"/>
      <c r="CO15" s="11"/>
      <c r="CP15" s="9"/>
      <c r="CQ15" s="11"/>
      <c r="CR15" s="9"/>
      <c r="CS15" s="9"/>
      <c r="CT15" s="9"/>
      <c r="CU15" s="11"/>
      <c r="CV15" s="9"/>
      <c r="CW15" s="11"/>
      <c r="CX15" s="9"/>
      <c r="CY15" s="9"/>
      <c r="CZ15" s="9"/>
      <c r="DA15" s="11"/>
      <c r="DB15" s="9"/>
      <c r="DC15" s="9"/>
      <c r="DD15" s="9"/>
      <c r="DE15" s="9"/>
      <c r="DF15" s="9"/>
      <c r="DG15" s="11"/>
      <c r="DH15" s="9"/>
      <c r="DI15" s="11"/>
      <c r="DJ15" s="9"/>
      <c r="DK15" s="9"/>
      <c r="DL15" s="9"/>
      <c r="DM15" s="9"/>
      <c r="DN15" s="9"/>
      <c r="DO15" s="9"/>
      <c r="DP15" s="9"/>
      <c r="DQ15" s="9"/>
      <c r="DR15" s="9"/>
      <c r="DS15" s="11"/>
      <c r="DT15" s="9"/>
      <c r="DU15" s="11"/>
      <c r="DV15" s="9"/>
      <c r="DW15" s="9"/>
      <c r="DX15" s="9"/>
      <c r="DY15" s="11"/>
      <c r="DZ15" s="9"/>
      <c r="EA15" s="11"/>
      <c r="EB15" s="9"/>
      <c r="EC15" s="9"/>
      <c r="ED15" s="9"/>
      <c r="EE15" s="11"/>
      <c r="EF15" s="9"/>
      <c r="EG15" s="11"/>
      <c r="EH15" s="9"/>
      <c r="EI15" s="9"/>
      <c r="EJ15" s="9"/>
      <c r="EK15" s="11"/>
      <c r="EL15" s="9"/>
      <c r="EM15" s="11"/>
      <c r="EN15" s="9"/>
      <c r="EO15" s="9"/>
      <c r="EP15" s="9"/>
      <c r="EQ15" s="11"/>
      <c r="ER15" s="9"/>
      <c r="ES15" s="11"/>
      <c r="ET15" s="9"/>
      <c r="EU15" s="9"/>
      <c r="EV15" s="9"/>
      <c r="EW15" s="11"/>
      <c r="EX15" s="9"/>
      <c r="EY15" s="11"/>
      <c r="EZ15" s="9"/>
      <c r="FA15" s="9"/>
      <c r="FB15" s="9"/>
      <c r="FC15" s="9"/>
      <c r="FD15" s="9"/>
      <c r="FE15" s="9"/>
      <c r="FF15" s="9"/>
      <c r="FG15" s="9"/>
      <c r="FH15" s="9"/>
      <c r="FI15" s="9"/>
      <c r="FJ15" s="9"/>
      <c r="FK15" s="9"/>
      <c r="FL15" s="9"/>
      <c r="FM15" s="9"/>
      <c r="FN15" s="9"/>
      <c r="FO15" s="9"/>
      <c r="FP15" s="9"/>
      <c r="FQ15" s="9"/>
      <c r="FR15" s="9"/>
      <c r="FS15" s="9"/>
      <c r="FT15" s="9"/>
      <c r="FU15" s="11"/>
      <c r="FV15" s="9"/>
      <c r="FW15" s="11"/>
      <c r="FX15" s="9"/>
      <c r="FY15" s="9"/>
      <c r="FZ15" s="9"/>
      <c r="GA15" s="11"/>
      <c r="GB15" s="9"/>
      <c r="GC15" s="11"/>
    </row>
    <row r="16" spans="1:185" x14ac:dyDescent="0.75">
      <c r="A16" s="744"/>
      <c r="B16" s="757"/>
      <c r="C16" s="61" t="s">
        <v>35</v>
      </c>
      <c r="D16" s="52"/>
      <c r="E16" s="52"/>
      <c r="F16" s="55">
        <v>150941.9</v>
      </c>
      <c r="G16" s="55"/>
      <c r="H16" s="56">
        <f>IF(F16=0,0,G16/F16*100)</f>
        <v>0</v>
      </c>
      <c r="I16" s="55">
        <v>1099810</v>
      </c>
      <c r="J16" s="56">
        <f t="shared" si="16"/>
        <v>0</v>
      </c>
      <c r="K16" s="57"/>
      <c r="L16" s="57"/>
      <c r="M16" s="53">
        <f t="shared" si="18"/>
        <v>0</v>
      </c>
      <c r="N16" s="57"/>
      <c r="O16" s="53">
        <f t="shared" si="19"/>
        <v>0</v>
      </c>
      <c r="P16" s="13"/>
      <c r="Q16" s="13"/>
      <c r="R16" s="10">
        <f t="shared" si="3"/>
        <v>0</v>
      </c>
      <c r="S16" s="13"/>
      <c r="T16" s="10">
        <f t="shared" si="4"/>
        <v>0</v>
      </c>
      <c r="U16" s="13"/>
      <c r="V16" s="13"/>
      <c r="W16" s="10">
        <f t="shared" si="5"/>
        <v>0</v>
      </c>
      <c r="X16" s="13"/>
      <c r="Y16" s="10">
        <f t="shared" si="6"/>
        <v>0</v>
      </c>
      <c r="Z16" s="13"/>
      <c r="AA16" s="13"/>
      <c r="AB16" s="10">
        <f t="shared" si="7"/>
        <v>0</v>
      </c>
      <c r="AC16" s="13"/>
      <c r="AD16" s="10">
        <f t="shared" si="8"/>
        <v>0</v>
      </c>
      <c r="AE16" s="13"/>
      <c r="AF16" s="13"/>
      <c r="AG16" s="10">
        <f t="shared" si="9"/>
        <v>0</v>
      </c>
      <c r="AH16" s="13"/>
      <c r="AI16" s="10">
        <f t="shared" si="10"/>
        <v>0</v>
      </c>
      <c r="AJ16" s="13"/>
      <c r="AK16" s="13"/>
      <c r="AL16" s="10">
        <f t="shared" si="11"/>
        <v>0</v>
      </c>
      <c r="AM16" s="14"/>
      <c r="AN16" s="10">
        <f t="shared" si="17"/>
        <v>0</v>
      </c>
      <c r="AO16" s="754"/>
      <c r="AP16" s="9"/>
      <c r="AQ16" s="9"/>
      <c r="AR16" s="9"/>
      <c r="AS16" s="9"/>
      <c r="AT16" s="9"/>
      <c r="AU16" s="9"/>
      <c r="AV16" s="9"/>
      <c r="AW16" s="9"/>
      <c r="AX16" s="9"/>
      <c r="AY16" s="11"/>
      <c r="AZ16" s="9"/>
      <c r="BA16" s="11"/>
      <c r="BB16" s="9"/>
      <c r="BC16" s="9"/>
      <c r="BD16" s="9"/>
      <c r="BE16" s="9"/>
      <c r="BF16" s="9"/>
      <c r="BG16" s="9"/>
      <c r="BH16" s="9"/>
      <c r="BI16" s="9"/>
      <c r="BJ16" s="9"/>
      <c r="BK16" s="11"/>
      <c r="BL16" s="9"/>
      <c r="BM16" s="11"/>
      <c r="BN16" s="9"/>
      <c r="BO16" s="9"/>
      <c r="BP16" s="9"/>
      <c r="BQ16" s="11"/>
      <c r="BR16" s="9"/>
      <c r="BS16" s="11"/>
      <c r="BT16" s="9"/>
      <c r="BU16" s="9"/>
      <c r="BV16" s="9"/>
      <c r="BW16" s="11"/>
      <c r="BX16" s="9"/>
      <c r="BY16" s="11"/>
      <c r="BZ16" s="9"/>
      <c r="CA16" s="9"/>
      <c r="CB16" s="9"/>
      <c r="CC16" s="9"/>
      <c r="CD16" s="9"/>
      <c r="CE16" s="9"/>
      <c r="CF16" s="9"/>
      <c r="CG16" s="9"/>
      <c r="CH16" s="9"/>
      <c r="CI16" s="9"/>
      <c r="CJ16" s="9"/>
      <c r="CK16" s="9"/>
      <c r="CL16" s="9"/>
      <c r="CM16" s="9"/>
      <c r="CN16" s="9"/>
      <c r="CO16" s="11"/>
      <c r="CP16" s="9"/>
      <c r="CQ16" s="11"/>
      <c r="CR16" s="9"/>
      <c r="CS16" s="9"/>
      <c r="CT16" s="9"/>
      <c r="CU16" s="11"/>
      <c r="CV16" s="9"/>
      <c r="CW16" s="11"/>
      <c r="CX16" s="9"/>
      <c r="CY16" s="9"/>
      <c r="CZ16" s="9"/>
      <c r="DA16" s="11"/>
      <c r="DB16" s="9"/>
      <c r="DC16" s="9"/>
      <c r="DD16" s="9"/>
      <c r="DE16" s="9"/>
      <c r="DF16" s="9"/>
      <c r="DG16" s="11"/>
      <c r="DH16" s="9"/>
      <c r="DI16" s="11"/>
      <c r="DJ16" s="9"/>
      <c r="DK16" s="9"/>
      <c r="DL16" s="9"/>
      <c r="DM16" s="9"/>
      <c r="DN16" s="9"/>
      <c r="DO16" s="9"/>
      <c r="DP16" s="9"/>
      <c r="DQ16" s="9"/>
      <c r="DR16" s="9"/>
      <c r="DS16" s="11"/>
      <c r="DT16" s="9"/>
      <c r="DU16" s="11"/>
      <c r="DV16" s="9"/>
      <c r="DW16" s="9"/>
      <c r="DX16" s="9"/>
      <c r="DY16" s="11"/>
      <c r="DZ16" s="9"/>
      <c r="EA16" s="11"/>
      <c r="EB16" s="9"/>
      <c r="EC16" s="9"/>
      <c r="ED16" s="9"/>
      <c r="EE16" s="11"/>
      <c r="EF16" s="9"/>
      <c r="EG16" s="11"/>
      <c r="EH16" s="9"/>
      <c r="EI16" s="9"/>
      <c r="EJ16" s="9"/>
      <c r="EK16" s="11"/>
      <c r="EL16" s="9"/>
      <c r="EM16" s="11"/>
      <c r="EN16" s="9"/>
      <c r="EO16" s="9"/>
      <c r="EP16" s="9"/>
      <c r="EQ16" s="11"/>
      <c r="ER16" s="9"/>
      <c r="ES16" s="11"/>
      <c r="ET16" s="9"/>
      <c r="EU16" s="9"/>
      <c r="EV16" s="9"/>
      <c r="EW16" s="11"/>
      <c r="EX16" s="9"/>
      <c r="EY16" s="11"/>
      <c r="EZ16" s="9"/>
      <c r="FA16" s="9"/>
      <c r="FB16" s="9"/>
      <c r="FC16" s="9"/>
      <c r="FD16" s="9"/>
      <c r="FE16" s="9"/>
      <c r="FF16" s="9"/>
      <c r="FG16" s="9"/>
      <c r="FH16" s="9"/>
      <c r="FI16" s="9"/>
      <c r="FJ16" s="9"/>
      <c r="FK16" s="9"/>
      <c r="FL16" s="9"/>
      <c r="FM16" s="9"/>
      <c r="FN16" s="9"/>
      <c r="FO16" s="9"/>
      <c r="FP16" s="9"/>
      <c r="FQ16" s="9"/>
      <c r="FR16" s="9"/>
      <c r="FS16" s="9"/>
      <c r="FT16" s="9"/>
      <c r="FU16" s="11"/>
      <c r="FV16" s="9"/>
      <c r="FW16" s="11"/>
      <c r="FX16" s="9"/>
      <c r="FY16" s="9"/>
      <c r="FZ16" s="9"/>
      <c r="GA16" s="11"/>
      <c r="GB16" s="9"/>
      <c r="GC16" s="11"/>
    </row>
    <row r="17" spans="1:185" ht="317.25" customHeight="1" x14ac:dyDescent="0.75">
      <c r="A17" s="744">
        <v>2</v>
      </c>
      <c r="B17" s="745" t="s">
        <v>50</v>
      </c>
      <c r="C17" s="58" t="s">
        <v>79</v>
      </c>
      <c r="D17" s="52" t="e">
        <f>#REF!</f>
        <v>#REF!</v>
      </c>
      <c r="E17" s="52" t="e">
        <f>#REF!</f>
        <v>#REF!</v>
      </c>
      <c r="F17" s="62"/>
      <c r="G17" s="62"/>
      <c r="H17" s="63">
        <f>IF(F17=0,0,G17/F17*100)</f>
        <v>0</v>
      </c>
      <c r="I17" s="62"/>
      <c r="J17" s="63">
        <f t="shared" si="16"/>
        <v>0</v>
      </c>
      <c r="K17" s="52" t="e">
        <f>#REF!</f>
        <v>#REF!</v>
      </c>
      <c r="L17" s="52" t="e">
        <f>#REF!</f>
        <v>#REF!</v>
      </c>
      <c r="M17" s="53" t="e">
        <f t="shared" si="18"/>
        <v>#REF!</v>
      </c>
      <c r="N17" s="52" t="e">
        <f>#REF!</f>
        <v>#REF!</v>
      </c>
      <c r="O17" s="53" t="e">
        <f t="shared" si="19"/>
        <v>#REF!</v>
      </c>
      <c r="P17" s="13"/>
      <c r="Q17" s="13"/>
      <c r="R17" s="10">
        <f t="shared" si="3"/>
        <v>0</v>
      </c>
      <c r="S17" s="13"/>
      <c r="T17" s="10">
        <f t="shared" si="4"/>
        <v>0</v>
      </c>
      <c r="U17" s="13"/>
      <c r="V17" s="13"/>
      <c r="W17" s="10">
        <f t="shared" si="5"/>
        <v>0</v>
      </c>
      <c r="X17" s="13"/>
      <c r="Y17" s="10">
        <f t="shared" si="6"/>
        <v>0</v>
      </c>
      <c r="Z17" s="13"/>
      <c r="AA17" s="13"/>
      <c r="AB17" s="10">
        <f t="shared" si="7"/>
        <v>0</v>
      </c>
      <c r="AC17" s="13"/>
      <c r="AD17" s="10">
        <f t="shared" si="8"/>
        <v>0</v>
      </c>
      <c r="AE17" s="13"/>
      <c r="AF17" s="13"/>
      <c r="AG17" s="10">
        <f t="shared" si="9"/>
        <v>0</v>
      </c>
      <c r="AH17" s="13"/>
      <c r="AI17" s="10">
        <f t="shared" si="10"/>
        <v>0</v>
      </c>
      <c r="AJ17" s="13"/>
      <c r="AK17" s="13"/>
      <c r="AL17" s="10">
        <f t="shared" si="11"/>
        <v>0</v>
      </c>
      <c r="AM17" s="14"/>
      <c r="AN17" s="10">
        <f t="shared" si="17"/>
        <v>0</v>
      </c>
      <c r="AO17" s="749" t="s">
        <v>149</v>
      </c>
      <c r="AP17" s="9"/>
      <c r="AQ17" s="9"/>
      <c r="AR17" s="9"/>
      <c r="AS17" s="9"/>
      <c r="AT17" s="9"/>
      <c r="AU17" s="9"/>
      <c r="AV17" s="9"/>
      <c r="AW17" s="9"/>
      <c r="AX17" s="9"/>
      <c r="AY17" s="11"/>
      <c r="AZ17" s="9"/>
      <c r="BA17" s="11"/>
      <c r="BB17" s="9"/>
      <c r="BC17" s="9"/>
      <c r="BD17" s="9"/>
      <c r="BE17" s="9"/>
      <c r="BF17" s="9"/>
      <c r="BG17" s="9"/>
      <c r="BH17" s="9"/>
      <c r="BI17" s="9"/>
      <c r="BJ17" s="9"/>
      <c r="BK17" s="11"/>
      <c r="BL17" s="9"/>
      <c r="BM17" s="11"/>
      <c r="BN17" s="9"/>
      <c r="BO17" s="9"/>
      <c r="BP17" s="9"/>
      <c r="BQ17" s="11"/>
      <c r="BR17" s="9"/>
      <c r="BS17" s="11"/>
      <c r="BT17" s="9"/>
      <c r="BU17" s="9"/>
      <c r="BV17" s="9"/>
      <c r="BW17" s="11"/>
      <c r="BX17" s="9"/>
      <c r="BY17" s="11"/>
      <c r="BZ17" s="9"/>
      <c r="CA17" s="9"/>
      <c r="CB17" s="9"/>
      <c r="CC17" s="9"/>
      <c r="CD17" s="9"/>
      <c r="CE17" s="9"/>
      <c r="CF17" s="9"/>
      <c r="CG17" s="9"/>
      <c r="CH17" s="9"/>
      <c r="CI17" s="9"/>
      <c r="CJ17" s="9"/>
      <c r="CK17" s="9"/>
      <c r="CL17" s="9"/>
      <c r="CM17" s="9"/>
      <c r="CN17" s="9"/>
      <c r="CO17" s="11"/>
      <c r="CP17" s="9"/>
      <c r="CQ17" s="11"/>
      <c r="CR17" s="9"/>
      <c r="CS17" s="9"/>
      <c r="CT17" s="9"/>
      <c r="CU17" s="11"/>
      <c r="CV17" s="9"/>
      <c r="CW17" s="11"/>
      <c r="CX17" s="9"/>
      <c r="CY17" s="9"/>
      <c r="CZ17" s="9"/>
      <c r="DA17" s="11"/>
      <c r="DB17" s="9"/>
      <c r="DC17" s="9"/>
      <c r="DD17" s="9"/>
      <c r="DE17" s="9"/>
      <c r="DF17" s="9"/>
      <c r="DG17" s="11"/>
      <c r="DH17" s="9"/>
      <c r="DI17" s="11"/>
      <c r="DJ17" s="9"/>
      <c r="DK17" s="9"/>
      <c r="DL17" s="9"/>
      <c r="DM17" s="9"/>
      <c r="DN17" s="9"/>
      <c r="DO17" s="9"/>
      <c r="DP17" s="9"/>
      <c r="DQ17" s="9"/>
      <c r="DR17" s="9"/>
      <c r="DS17" s="11"/>
      <c r="DT17" s="9"/>
      <c r="DU17" s="11"/>
      <c r="DV17" s="9"/>
      <c r="DW17" s="9"/>
      <c r="DX17" s="9"/>
      <c r="DY17" s="11"/>
      <c r="DZ17" s="9"/>
      <c r="EA17" s="11"/>
      <c r="EB17" s="9"/>
      <c r="EC17" s="9"/>
      <c r="ED17" s="9"/>
      <c r="EE17" s="11"/>
      <c r="EF17" s="9"/>
      <c r="EG17" s="11"/>
      <c r="EH17" s="9"/>
      <c r="EI17" s="9"/>
      <c r="EJ17" s="9"/>
      <c r="EK17" s="11"/>
      <c r="EL17" s="9"/>
      <c r="EM17" s="11"/>
      <c r="EN17" s="9"/>
      <c r="EO17" s="9"/>
      <c r="EP17" s="9"/>
      <c r="EQ17" s="11"/>
      <c r="ER17" s="9"/>
      <c r="ES17" s="11"/>
      <c r="ET17" s="9"/>
      <c r="EU17" s="9"/>
      <c r="EV17" s="9"/>
      <c r="EW17" s="11"/>
      <c r="EX17" s="9"/>
      <c r="EY17" s="11"/>
      <c r="EZ17" s="9"/>
      <c r="FA17" s="9"/>
      <c r="FB17" s="9"/>
      <c r="FC17" s="9"/>
      <c r="FD17" s="9"/>
      <c r="FE17" s="9"/>
      <c r="FF17" s="9"/>
      <c r="FG17" s="9"/>
      <c r="FH17" s="9"/>
      <c r="FI17" s="9"/>
      <c r="FJ17" s="9"/>
      <c r="FK17" s="9"/>
      <c r="FL17" s="9"/>
      <c r="FM17" s="9"/>
      <c r="FN17" s="9"/>
      <c r="FO17" s="9"/>
      <c r="FP17" s="9"/>
      <c r="FQ17" s="9"/>
      <c r="FR17" s="9"/>
      <c r="FS17" s="9"/>
      <c r="FT17" s="9"/>
      <c r="FU17" s="11"/>
      <c r="FV17" s="9"/>
      <c r="FW17" s="11"/>
      <c r="FX17" s="9"/>
      <c r="FY17" s="9"/>
      <c r="FZ17" s="9"/>
      <c r="GA17" s="11"/>
      <c r="GB17" s="9"/>
      <c r="GC17" s="11"/>
    </row>
    <row r="18" spans="1:185" ht="278.25" customHeight="1" x14ac:dyDescent="0.75">
      <c r="A18" s="744"/>
      <c r="B18" s="745"/>
      <c r="C18" s="58" t="s">
        <v>32</v>
      </c>
      <c r="D18" s="52" t="e">
        <f>#REF!</f>
        <v>#REF!</v>
      </c>
      <c r="E18" s="52" t="e">
        <f>#REF!</f>
        <v>#REF!</v>
      </c>
      <c r="F18" s="64">
        <f>91834.5+139967.8+50</f>
        <v>231852.3</v>
      </c>
      <c r="G18" s="62">
        <f>32867.9+32867.9</f>
        <v>65735.8</v>
      </c>
      <c r="H18" s="63">
        <f>IF(F18=0,0,G18/F18*100)</f>
        <v>28.4</v>
      </c>
      <c r="I18" s="62">
        <v>2416</v>
      </c>
      <c r="J18" s="63">
        <f t="shared" si="16"/>
        <v>3.7</v>
      </c>
      <c r="K18" s="52" t="e">
        <f>#REF!</f>
        <v>#REF!</v>
      </c>
      <c r="L18" s="52" t="e">
        <f>#REF!</f>
        <v>#REF!</v>
      </c>
      <c r="M18" s="53" t="e">
        <f t="shared" si="18"/>
        <v>#REF!</v>
      </c>
      <c r="N18" s="52" t="e">
        <f>#REF!</f>
        <v>#REF!</v>
      </c>
      <c r="O18" s="53" t="e">
        <f t="shared" si="19"/>
        <v>#REF!</v>
      </c>
      <c r="P18" s="13"/>
      <c r="Q18" s="13"/>
      <c r="R18" s="10">
        <f t="shared" si="3"/>
        <v>0</v>
      </c>
      <c r="S18" s="13"/>
      <c r="T18" s="10">
        <f t="shared" si="4"/>
        <v>0</v>
      </c>
      <c r="U18" s="13"/>
      <c r="V18" s="13"/>
      <c r="W18" s="10">
        <f t="shared" si="5"/>
        <v>0</v>
      </c>
      <c r="X18" s="13"/>
      <c r="Y18" s="10">
        <f t="shared" si="6"/>
        <v>0</v>
      </c>
      <c r="Z18" s="13"/>
      <c r="AA18" s="13"/>
      <c r="AB18" s="10">
        <f t="shared" si="7"/>
        <v>0</v>
      </c>
      <c r="AC18" s="13"/>
      <c r="AD18" s="10">
        <f t="shared" si="8"/>
        <v>0</v>
      </c>
      <c r="AE18" s="13"/>
      <c r="AF18" s="13"/>
      <c r="AG18" s="10">
        <f t="shared" si="9"/>
        <v>0</v>
      </c>
      <c r="AH18" s="13"/>
      <c r="AI18" s="10">
        <f t="shared" si="10"/>
        <v>0</v>
      </c>
      <c r="AJ18" s="13"/>
      <c r="AK18" s="13"/>
      <c r="AL18" s="10">
        <f t="shared" si="11"/>
        <v>0</v>
      </c>
      <c r="AM18" s="14"/>
      <c r="AN18" s="10">
        <f t="shared" si="17"/>
        <v>0</v>
      </c>
      <c r="AO18" s="750"/>
      <c r="AP18" s="9"/>
      <c r="AQ18" s="9"/>
      <c r="AR18" s="9"/>
      <c r="AS18" s="9"/>
      <c r="AT18" s="9"/>
      <c r="AU18" s="9"/>
      <c r="AV18" s="9"/>
      <c r="AW18" s="9"/>
      <c r="AX18" s="9"/>
      <c r="AY18" s="11"/>
      <c r="AZ18" s="9"/>
      <c r="BA18" s="11"/>
      <c r="BB18" s="9"/>
      <c r="BC18" s="9"/>
      <c r="BD18" s="9"/>
      <c r="BE18" s="9"/>
      <c r="BF18" s="9"/>
      <c r="BG18" s="9"/>
      <c r="BH18" s="9"/>
      <c r="BI18" s="9"/>
      <c r="BJ18" s="9"/>
      <c r="BK18" s="11"/>
      <c r="BL18" s="9"/>
      <c r="BM18" s="11"/>
      <c r="BN18" s="9"/>
      <c r="BO18" s="9"/>
      <c r="BP18" s="9"/>
      <c r="BQ18" s="11"/>
      <c r="BR18" s="9"/>
      <c r="BS18" s="11"/>
      <c r="BT18" s="9"/>
      <c r="BU18" s="9"/>
      <c r="BV18" s="9"/>
      <c r="BW18" s="11"/>
      <c r="BX18" s="9"/>
      <c r="BY18" s="11"/>
      <c r="BZ18" s="9"/>
      <c r="CA18" s="9"/>
      <c r="CB18" s="9"/>
      <c r="CC18" s="9"/>
      <c r="CD18" s="9"/>
      <c r="CE18" s="9"/>
      <c r="CF18" s="9"/>
      <c r="CG18" s="9"/>
      <c r="CH18" s="9"/>
      <c r="CI18" s="9"/>
      <c r="CJ18" s="9"/>
      <c r="CK18" s="9"/>
      <c r="CL18" s="9"/>
      <c r="CM18" s="9"/>
      <c r="CN18" s="9"/>
      <c r="CO18" s="11"/>
      <c r="CP18" s="9"/>
      <c r="CQ18" s="11"/>
      <c r="CR18" s="9"/>
      <c r="CS18" s="9"/>
      <c r="CT18" s="9"/>
      <c r="CU18" s="11"/>
      <c r="CV18" s="9"/>
      <c r="CW18" s="11"/>
      <c r="CX18" s="9"/>
      <c r="CY18" s="9"/>
      <c r="CZ18" s="9"/>
      <c r="DA18" s="11"/>
      <c r="DB18" s="9"/>
      <c r="DC18" s="9"/>
      <c r="DD18" s="9"/>
      <c r="DE18" s="9"/>
      <c r="DF18" s="9"/>
      <c r="DG18" s="11"/>
      <c r="DH18" s="9"/>
      <c r="DI18" s="11"/>
      <c r="DJ18" s="9"/>
      <c r="DK18" s="9"/>
      <c r="DL18" s="9"/>
      <c r="DM18" s="9"/>
      <c r="DN18" s="9"/>
      <c r="DO18" s="9"/>
      <c r="DP18" s="9"/>
      <c r="DQ18" s="9"/>
      <c r="DR18" s="9"/>
      <c r="DS18" s="11"/>
      <c r="DT18" s="9"/>
      <c r="DU18" s="11"/>
      <c r="DV18" s="9"/>
      <c r="DW18" s="9"/>
      <c r="DX18" s="9"/>
      <c r="DY18" s="11"/>
      <c r="DZ18" s="9"/>
      <c r="EA18" s="11"/>
      <c r="EB18" s="9"/>
      <c r="EC18" s="9"/>
      <c r="ED18" s="9"/>
      <c r="EE18" s="11"/>
      <c r="EF18" s="9"/>
      <c r="EG18" s="11"/>
      <c r="EH18" s="9"/>
      <c r="EI18" s="9"/>
      <c r="EJ18" s="9"/>
      <c r="EK18" s="11"/>
      <c r="EL18" s="9"/>
      <c r="EM18" s="11"/>
      <c r="EN18" s="9"/>
      <c r="EO18" s="9"/>
      <c r="EP18" s="9"/>
      <c r="EQ18" s="11"/>
      <c r="ER18" s="9"/>
      <c r="ES18" s="11"/>
      <c r="ET18" s="9"/>
      <c r="EU18" s="9"/>
      <c r="EV18" s="9"/>
      <c r="EW18" s="11"/>
      <c r="EX18" s="9"/>
      <c r="EY18" s="11"/>
      <c r="EZ18" s="9"/>
      <c r="FA18" s="9"/>
      <c r="FB18" s="9"/>
      <c r="FC18" s="9"/>
      <c r="FD18" s="9"/>
      <c r="FE18" s="9"/>
      <c r="FF18" s="9"/>
      <c r="FG18" s="9"/>
      <c r="FH18" s="9"/>
      <c r="FI18" s="9"/>
      <c r="FJ18" s="9"/>
      <c r="FK18" s="9"/>
      <c r="FL18" s="9"/>
      <c r="FM18" s="9"/>
      <c r="FN18" s="9"/>
      <c r="FO18" s="9"/>
      <c r="FP18" s="9"/>
      <c r="FQ18" s="9"/>
      <c r="FR18" s="9"/>
      <c r="FS18" s="9"/>
      <c r="FT18" s="9"/>
      <c r="FU18" s="11"/>
      <c r="FV18" s="9"/>
      <c r="FW18" s="11"/>
      <c r="FX18" s="9"/>
      <c r="FY18" s="9"/>
      <c r="FZ18" s="9"/>
      <c r="GA18" s="11"/>
      <c r="GB18" s="9"/>
      <c r="GC18" s="11"/>
    </row>
    <row r="19" spans="1:185" ht="314.25" customHeight="1" x14ac:dyDescent="0.75">
      <c r="A19" s="744"/>
      <c r="B19" s="745"/>
      <c r="C19" s="58"/>
      <c r="D19" s="52"/>
      <c r="E19" s="52"/>
      <c r="F19" s="64"/>
      <c r="G19" s="62"/>
      <c r="H19" s="63"/>
      <c r="I19" s="62"/>
      <c r="J19" s="63"/>
      <c r="K19" s="52"/>
      <c r="L19" s="52"/>
      <c r="M19" s="53"/>
      <c r="N19" s="52"/>
      <c r="O19" s="53"/>
      <c r="P19" s="13"/>
      <c r="Q19" s="13"/>
      <c r="R19" s="10"/>
      <c r="S19" s="13"/>
      <c r="T19" s="10"/>
      <c r="U19" s="13"/>
      <c r="V19" s="13"/>
      <c r="W19" s="10"/>
      <c r="X19" s="13"/>
      <c r="Y19" s="10"/>
      <c r="Z19" s="13"/>
      <c r="AA19" s="13"/>
      <c r="AB19" s="10"/>
      <c r="AC19" s="13"/>
      <c r="AD19" s="10"/>
      <c r="AE19" s="13"/>
      <c r="AF19" s="13"/>
      <c r="AG19" s="10"/>
      <c r="AH19" s="13"/>
      <c r="AI19" s="10"/>
      <c r="AJ19" s="13"/>
      <c r="AK19" s="13"/>
      <c r="AL19" s="10"/>
      <c r="AM19" s="14"/>
      <c r="AN19" s="10"/>
      <c r="AO19" s="731" t="s">
        <v>95</v>
      </c>
      <c r="AP19" s="9"/>
      <c r="AQ19" s="9"/>
      <c r="AR19" s="9"/>
      <c r="AS19" s="9"/>
      <c r="AT19" s="9"/>
      <c r="AU19" s="9"/>
      <c r="AV19" s="9"/>
      <c r="AW19" s="9"/>
      <c r="AX19" s="9"/>
      <c r="AY19" s="11"/>
      <c r="AZ19" s="9"/>
      <c r="BA19" s="11"/>
      <c r="BB19" s="9"/>
      <c r="BC19" s="9"/>
      <c r="BD19" s="9"/>
      <c r="BE19" s="9"/>
      <c r="BF19" s="9"/>
      <c r="BG19" s="9"/>
      <c r="BH19" s="9"/>
      <c r="BI19" s="9"/>
      <c r="BJ19" s="9"/>
      <c r="BK19" s="11"/>
      <c r="BL19" s="9"/>
      <c r="BM19" s="11"/>
      <c r="BN19" s="9"/>
      <c r="BO19" s="9"/>
      <c r="BP19" s="9"/>
      <c r="BQ19" s="11"/>
      <c r="BR19" s="9"/>
      <c r="BS19" s="11"/>
      <c r="BT19" s="9"/>
      <c r="BU19" s="9"/>
      <c r="BV19" s="9"/>
      <c r="BW19" s="11"/>
      <c r="BX19" s="9"/>
      <c r="BY19" s="11"/>
      <c r="BZ19" s="9"/>
      <c r="CA19" s="9"/>
      <c r="CB19" s="9"/>
      <c r="CC19" s="9"/>
      <c r="CD19" s="9"/>
      <c r="CE19" s="9"/>
      <c r="CF19" s="9"/>
      <c r="CG19" s="9"/>
      <c r="CH19" s="9"/>
      <c r="CI19" s="9"/>
      <c r="CJ19" s="9"/>
      <c r="CK19" s="9"/>
      <c r="CL19" s="9"/>
      <c r="CM19" s="9"/>
      <c r="CN19" s="9"/>
      <c r="CO19" s="11"/>
      <c r="CP19" s="9"/>
      <c r="CQ19" s="11"/>
      <c r="CR19" s="9"/>
      <c r="CS19" s="9"/>
      <c r="CT19" s="9"/>
      <c r="CU19" s="11"/>
      <c r="CV19" s="9"/>
      <c r="CW19" s="11"/>
      <c r="CX19" s="9"/>
      <c r="CY19" s="9"/>
      <c r="CZ19" s="9"/>
      <c r="DA19" s="11"/>
      <c r="DB19" s="9"/>
      <c r="DC19" s="9"/>
      <c r="DD19" s="9"/>
      <c r="DE19" s="9"/>
      <c r="DF19" s="9"/>
      <c r="DG19" s="11"/>
      <c r="DH19" s="9"/>
      <c r="DI19" s="11"/>
      <c r="DJ19" s="9"/>
      <c r="DK19" s="9"/>
      <c r="DL19" s="9"/>
      <c r="DM19" s="9"/>
      <c r="DN19" s="9"/>
      <c r="DO19" s="9"/>
      <c r="DP19" s="9"/>
      <c r="DQ19" s="9"/>
      <c r="DR19" s="9"/>
      <c r="DS19" s="11"/>
      <c r="DT19" s="9"/>
      <c r="DU19" s="11"/>
      <c r="DV19" s="9"/>
      <c r="DW19" s="9"/>
      <c r="DX19" s="9"/>
      <c r="DY19" s="11"/>
      <c r="DZ19" s="9"/>
      <c r="EA19" s="11"/>
      <c r="EB19" s="9"/>
      <c r="EC19" s="9"/>
      <c r="ED19" s="9"/>
      <c r="EE19" s="11"/>
      <c r="EF19" s="9"/>
      <c r="EG19" s="11"/>
      <c r="EH19" s="9"/>
      <c r="EI19" s="9"/>
      <c r="EJ19" s="9"/>
      <c r="EK19" s="11"/>
      <c r="EL19" s="9"/>
      <c r="EM19" s="11"/>
      <c r="EN19" s="9"/>
      <c r="EO19" s="9"/>
      <c r="EP19" s="9"/>
      <c r="EQ19" s="11"/>
      <c r="ER19" s="9"/>
      <c r="ES19" s="11"/>
      <c r="ET19" s="9"/>
      <c r="EU19" s="9"/>
      <c r="EV19" s="9"/>
      <c r="EW19" s="11"/>
      <c r="EX19" s="9"/>
      <c r="EY19" s="11"/>
      <c r="EZ19" s="9"/>
      <c r="FA19" s="9"/>
      <c r="FB19" s="9"/>
      <c r="FC19" s="9"/>
      <c r="FD19" s="9"/>
      <c r="FE19" s="9"/>
      <c r="FF19" s="9"/>
      <c r="FG19" s="9"/>
      <c r="FH19" s="9"/>
      <c r="FI19" s="9"/>
      <c r="FJ19" s="9"/>
      <c r="FK19" s="9"/>
      <c r="FL19" s="9"/>
      <c r="FM19" s="9"/>
      <c r="FN19" s="9"/>
      <c r="FO19" s="9"/>
      <c r="FP19" s="9"/>
      <c r="FQ19" s="9"/>
      <c r="FR19" s="9"/>
      <c r="FS19" s="9"/>
      <c r="FT19" s="9"/>
      <c r="FU19" s="11"/>
      <c r="FV19" s="9"/>
      <c r="FW19" s="11"/>
      <c r="FX19" s="9"/>
      <c r="FY19" s="9"/>
      <c r="FZ19" s="9"/>
      <c r="GA19" s="11"/>
      <c r="GB19" s="9"/>
      <c r="GC19" s="11"/>
    </row>
    <row r="20" spans="1:185" ht="293.25" customHeight="1" x14ac:dyDescent="0.75">
      <c r="A20" s="744"/>
      <c r="B20" s="745"/>
      <c r="C20" s="58" t="s">
        <v>49</v>
      </c>
      <c r="D20" s="52" t="e">
        <f>#REF!+#REF!</f>
        <v>#REF!</v>
      </c>
      <c r="E20" s="52" t="e">
        <f>#REF!+#REF!</f>
        <v>#REF!</v>
      </c>
      <c r="F20" s="62">
        <v>84259.5</v>
      </c>
      <c r="G20" s="62">
        <v>32962.1</v>
      </c>
      <c r="H20" s="63">
        <f>IF(F20=0,0,G20/F20*100)</f>
        <v>39.1</v>
      </c>
      <c r="I20" s="62">
        <v>32962.1</v>
      </c>
      <c r="J20" s="63">
        <f t="shared" si="16"/>
        <v>100</v>
      </c>
      <c r="K20" s="52" t="e">
        <f>#REF!+#REF!</f>
        <v>#REF!</v>
      </c>
      <c r="L20" s="52" t="e">
        <f>#REF!+#REF!</f>
        <v>#REF!</v>
      </c>
      <c r="M20" s="53" t="e">
        <f t="shared" si="18"/>
        <v>#REF!</v>
      </c>
      <c r="N20" s="52" t="e">
        <f>#REF!+#REF!</f>
        <v>#REF!</v>
      </c>
      <c r="O20" s="53" t="e">
        <f t="shared" si="19"/>
        <v>#REF!</v>
      </c>
      <c r="P20" s="13"/>
      <c r="Q20" s="13"/>
      <c r="R20" s="10">
        <f t="shared" si="3"/>
        <v>0</v>
      </c>
      <c r="S20" s="13"/>
      <c r="T20" s="10">
        <f t="shared" si="4"/>
        <v>0</v>
      </c>
      <c r="U20" s="13"/>
      <c r="V20" s="13"/>
      <c r="W20" s="10">
        <f t="shared" si="5"/>
        <v>0</v>
      </c>
      <c r="X20" s="13"/>
      <c r="Y20" s="10">
        <f t="shared" si="6"/>
        <v>0</v>
      </c>
      <c r="Z20" s="13"/>
      <c r="AA20" s="13"/>
      <c r="AB20" s="10">
        <f t="shared" si="7"/>
        <v>0</v>
      </c>
      <c r="AC20" s="13"/>
      <c r="AD20" s="10">
        <f t="shared" si="8"/>
        <v>0</v>
      </c>
      <c r="AE20" s="13"/>
      <c r="AF20" s="13"/>
      <c r="AG20" s="10">
        <f t="shared" si="9"/>
        <v>0</v>
      </c>
      <c r="AH20" s="13"/>
      <c r="AI20" s="10">
        <f t="shared" si="10"/>
        <v>0</v>
      </c>
      <c r="AJ20" s="13"/>
      <c r="AK20" s="13"/>
      <c r="AL20" s="10">
        <f t="shared" si="11"/>
        <v>0</v>
      </c>
      <c r="AM20" s="14"/>
      <c r="AN20" s="10">
        <f t="shared" si="17"/>
        <v>0</v>
      </c>
      <c r="AO20" s="731"/>
      <c r="AP20" s="9"/>
      <c r="AQ20" s="9"/>
      <c r="AR20" s="9"/>
      <c r="AS20" s="9"/>
      <c r="AT20" s="9"/>
      <c r="AU20" s="9"/>
      <c r="AV20" s="9"/>
      <c r="AW20" s="9"/>
      <c r="AX20" s="9"/>
      <c r="AY20" s="11"/>
      <c r="AZ20" s="9"/>
      <c r="BA20" s="11"/>
      <c r="BB20" s="9"/>
      <c r="BC20" s="9"/>
      <c r="BD20" s="9"/>
      <c r="BE20" s="9"/>
      <c r="BF20" s="9"/>
      <c r="BG20" s="9"/>
      <c r="BH20" s="9"/>
      <c r="BI20" s="9"/>
      <c r="BJ20" s="9"/>
      <c r="BK20" s="11"/>
      <c r="BL20" s="9"/>
      <c r="BM20" s="11"/>
      <c r="BN20" s="9"/>
      <c r="BO20" s="9"/>
      <c r="BP20" s="9"/>
      <c r="BQ20" s="11"/>
      <c r="BR20" s="9"/>
      <c r="BS20" s="11"/>
      <c r="BT20" s="9"/>
      <c r="BU20" s="9"/>
      <c r="BV20" s="9"/>
      <c r="BW20" s="11"/>
      <c r="BX20" s="9"/>
      <c r="BY20" s="11"/>
      <c r="BZ20" s="9"/>
      <c r="CA20" s="9"/>
      <c r="CB20" s="9"/>
      <c r="CC20" s="9"/>
      <c r="CD20" s="9"/>
      <c r="CE20" s="9"/>
      <c r="CF20" s="9"/>
      <c r="CG20" s="9"/>
      <c r="CH20" s="9"/>
      <c r="CI20" s="9"/>
      <c r="CJ20" s="9"/>
      <c r="CK20" s="9"/>
      <c r="CL20" s="9"/>
      <c r="CM20" s="9"/>
      <c r="CN20" s="9"/>
      <c r="CO20" s="11"/>
      <c r="CP20" s="9"/>
      <c r="CQ20" s="11"/>
      <c r="CR20" s="9"/>
      <c r="CS20" s="9"/>
      <c r="CT20" s="9"/>
      <c r="CU20" s="11"/>
      <c r="CV20" s="9"/>
      <c r="CW20" s="11"/>
      <c r="CX20" s="9"/>
      <c r="CY20" s="9"/>
      <c r="CZ20" s="9"/>
      <c r="DA20" s="11"/>
      <c r="DB20" s="9"/>
      <c r="DC20" s="9"/>
      <c r="DD20" s="9"/>
      <c r="DE20" s="9"/>
      <c r="DF20" s="9"/>
      <c r="DG20" s="11"/>
      <c r="DH20" s="9"/>
      <c r="DI20" s="11"/>
      <c r="DJ20" s="9"/>
      <c r="DK20" s="9"/>
      <c r="DL20" s="9"/>
      <c r="DM20" s="9"/>
      <c r="DN20" s="9"/>
      <c r="DO20" s="9"/>
      <c r="DP20" s="9"/>
      <c r="DQ20" s="9"/>
      <c r="DR20" s="9"/>
      <c r="DS20" s="11"/>
      <c r="DT20" s="9"/>
      <c r="DU20" s="11"/>
      <c r="DV20" s="9"/>
      <c r="DW20" s="9"/>
      <c r="DX20" s="9"/>
      <c r="DY20" s="11"/>
      <c r="DZ20" s="9"/>
      <c r="EA20" s="11"/>
      <c r="EB20" s="9"/>
      <c r="EC20" s="9"/>
      <c r="ED20" s="9"/>
      <c r="EE20" s="11"/>
      <c r="EF20" s="9"/>
      <c r="EG20" s="11"/>
      <c r="EH20" s="9"/>
      <c r="EI20" s="9"/>
      <c r="EJ20" s="9"/>
      <c r="EK20" s="11"/>
      <c r="EL20" s="9"/>
      <c r="EM20" s="11"/>
      <c r="EN20" s="9"/>
      <c r="EO20" s="9"/>
      <c r="EP20" s="9"/>
      <c r="EQ20" s="11"/>
      <c r="ER20" s="9"/>
      <c r="ES20" s="11"/>
      <c r="ET20" s="9"/>
      <c r="EU20" s="9"/>
      <c r="EV20" s="9"/>
      <c r="EW20" s="11"/>
      <c r="EX20" s="9"/>
      <c r="EY20" s="11"/>
      <c r="EZ20" s="9"/>
      <c r="FA20" s="9"/>
      <c r="FB20" s="9"/>
      <c r="FC20" s="9"/>
      <c r="FD20" s="9"/>
      <c r="FE20" s="9"/>
      <c r="FF20" s="9"/>
      <c r="FG20" s="9"/>
      <c r="FH20" s="9"/>
      <c r="FI20" s="9"/>
      <c r="FJ20" s="9"/>
      <c r="FK20" s="9"/>
      <c r="FL20" s="9"/>
      <c r="FM20" s="9"/>
      <c r="FN20" s="9"/>
      <c r="FO20" s="9"/>
      <c r="FP20" s="9"/>
      <c r="FQ20" s="9"/>
      <c r="FR20" s="9"/>
      <c r="FS20" s="9"/>
      <c r="FT20" s="9"/>
      <c r="FU20" s="11"/>
      <c r="FV20" s="9"/>
      <c r="FW20" s="11"/>
      <c r="FX20" s="9"/>
      <c r="FY20" s="9"/>
      <c r="FZ20" s="9"/>
      <c r="GA20" s="11"/>
      <c r="GB20" s="9"/>
      <c r="GC20" s="11"/>
    </row>
    <row r="21" spans="1:185" ht="150" customHeight="1" x14ac:dyDescent="0.75">
      <c r="A21" s="744"/>
      <c r="B21" s="745"/>
      <c r="C21" s="59" t="s">
        <v>33</v>
      </c>
      <c r="D21" s="54" t="e">
        <f>#REF!</f>
        <v>#REF!</v>
      </c>
      <c r="E21" s="54" t="e">
        <f>#REF!</f>
        <v>#REF!</v>
      </c>
      <c r="F21" s="62"/>
      <c r="G21" s="62"/>
      <c r="H21" s="63">
        <f>IF(F21=0,0,G21/F21*100)</f>
        <v>0</v>
      </c>
      <c r="I21" s="62"/>
      <c r="J21" s="63">
        <f t="shared" si="16"/>
        <v>0</v>
      </c>
      <c r="K21" s="54" t="e">
        <f>#REF!</f>
        <v>#REF!</v>
      </c>
      <c r="L21" s="54" t="e">
        <f>#REF!</f>
        <v>#REF!</v>
      </c>
      <c r="M21" s="53" t="e">
        <f t="shared" si="18"/>
        <v>#REF!</v>
      </c>
      <c r="N21" s="54" t="e">
        <f>#REF!</f>
        <v>#REF!</v>
      </c>
      <c r="O21" s="53" t="e">
        <f t="shared" si="19"/>
        <v>#REF!</v>
      </c>
      <c r="P21" s="13"/>
      <c r="Q21" s="13"/>
      <c r="R21" s="10">
        <f t="shared" si="3"/>
        <v>0</v>
      </c>
      <c r="S21" s="13"/>
      <c r="T21" s="10">
        <f t="shared" si="4"/>
        <v>0</v>
      </c>
      <c r="U21" s="13"/>
      <c r="V21" s="13"/>
      <c r="W21" s="10">
        <f t="shared" si="5"/>
        <v>0</v>
      </c>
      <c r="X21" s="13"/>
      <c r="Y21" s="10">
        <f t="shared" si="6"/>
        <v>0</v>
      </c>
      <c r="Z21" s="13"/>
      <c r="AA21" s="13"/>
      <c r="AB21" s="10">
        <f t="shared" si="7"/>
        <v>0</v>
      </c>
      <c r="AC21" s="13"/>
      <c r="AD21" s="10">
        <f t="shared" si="8"/>
        <v>0</v>
      </c>
      <c r="AE21" s="13"/>
      <c r="AF21" s="13"/>
      <c r="AG21" s="10">
        <f t="shared" si="9"/>
        <v>0</v>
      </c>
      <c r="AH21" s="13"/>
      <c r="AI21" s="10">
        <f t="shared" si="10"/>
        <v>0</v>
      </c>
      <c r="AJ21" s="13"/>
      <c r="AK21" s="13"/>
      <c r="AL21" s="10">
        <f t="shared" si="11"/>
        <v>0</v>
      </c>
      <c r="AM21" s="14"/>
      <c r="AN21" s="10">
        <f t="shared" si="17"/>
        <v>0</v>
      </c>
      <c r="AO21" s="736" t="s">
        <v>97</v>
      </c>
      <c r="AP21" s="9"/>
      <c r="AQ21" s="9"/>
      <c r="AR21" s="9"/>
      <c r="AS21" s="9"/>
      <c r="AT21" s="9"/>
      <c r="AU21" s="9"/>
      <c r="AV21" s="9"/>
      <c r="AW21" s="9"/>
      <c r="AX21" s="9"/>
      <c r="AY21" s="11"/>
      <c r="AZ21" s="9"/>
      <c r="BA21" s="11"/>
      <c r="BB21" s="9"/>
      <c r="BC21" s="9"/>
      <c r="BD21" s="9"/>
      <c r="BE21" s="9"/>
      <c r="BF21" s="9"/>
      <c r="BG21" s="9"/>
      <c r="BH21" s="9"/>
      <c r="BI21" s="9"/>
      <c r="BJ21" s="9"/>
      <c r="BK21" s="11"/>
      <c r="BL21" s="9"/>
      <c r="BM21" s="11"/>
      <c r="BN21" s="9"/>
      <c r="BO21" s="9"/>
      <c r="BP21" s="9"/>
      <c r="BQ21" s="11"/>
      <c r="BR21" s="9"/>
      <c r="BS21" s="11"/>
      <c r="BT21" s="9"/>
      <c r="BU21" s="9"/>
      <c r="BV21" s="9"/>
      <c r="BW21" s="11"/>
      <c r="BX21" s="9"/>
      <c r="BY21" s="11"/>
      <c r="BZ21" s="9"/>
      <c r="CA21" s="9"/>
      <c r="CB21" s="9"/>
      <c r="CC21" s="9"/>
      <c r="CD21" s="9"/>
      <c r="CE21" s="9"/>
      <c r="CF21" s="9"/>
      <c r="CG21" s="9"/>
      <c r="CH21" s="9"/>
      <c r="CI21" s="9"/>
      <c r="CJ21" s="9"/>
      <c r="CK21" s="9"/>
      <c r="CL21" s="9"/>
      <c r="CM21" s="9"/>
      <c r="CN21" s="9"/>
      <c r="CO21" s="11"/>
      <c r="CP21" s="9"/>
      <c r="CQ21" s="11"/>
      <c r="CR21" s="9"/>
      <c r="CS21" s="9"/>
      <c r="CT21" s="9"/>
      <c r="CU21" s="11"/>
      <c r="CV21" s="9"/>
      <c r="CW21" s="11"/>
      <c r="CX21" s="9"/>
      <c r="CY21" s="9"/>
      <c r="CZ21" s="9"/>
      <c r="DA21" s="11"/>
      <c r="DB21" s="9"/>
      <c r="DC21" s="9"/>
      <c r="DD21" s="9"/>
      <c r="DE21" s="9"/>
      <c r="DF21" s="9"/>
      <c r="DG21" s="11"/>
      <c r="DH21" s="9"/>
      <c r="DI21" s="11"/>
      <c r="DJ21" s="9"/>
      <c r="DK21" s="9"/>
      <c r="DL21" s="9"/>
      <c r="DM21" s="9"/>
      <c r="DN21" s="9"/>
      <c r="DO21" s="9"/>
      <c r="DP21" s="9"/>
      <c r="DQ21" s="9"/>
      <c r="DR21" s="9"/>
      <c r="DS21" s="11"/>
      <c r="DT21" s="9"/>
      <c r="DU21" s="11"/>
      <c r="DV21" s="9"/>
      <c r="DW21" s="9"/>
      <c r="DX21" s="9"/>
      <c r="DY21" s="11"/>
      <c r="DZ21" s="9"/>
      <c r="EA21" s="11"/>
      <c r="EB21" s="9"/>
      <c r="EC21" s="9"/>
      <c r="ED21" s="9"/>
      <c r="EE21" s="11"/>
      <c r="EF21" s="9"/>
      <c r="EG21" s="11"/>
      <c r="EH21" s="9"/>
      <c r="EI21" s="9"/>
      <c r="EJ21" s="9"/>
      <c r="EK21" s="11"/>
      <c r="EL21" s="9"/>
      <c r="EM21" s="11"/>
      <c r="EN21" s="9"/>
      <c r="EO21" s="9"/>
      <c r="EP21" s="9"/>
      <c r="EQ21" s="11"/>
      <c r="ER21" s="9"/>
      <c r="ES21" s="11"/>
      <c r="ET21" s="9"/>
      <c r="EU21" s="9"/>
      <c r="EV21" s="9"/>
      <c r="EW21" s="11"/>
      <c r="EX21" s="9"/>
      <c r="EY21" s="11"/>
      <c r="EZ21" s="9"/>
      <c r="FA21" s="9"/>
      <c r="FB21" s="9"/>
      <c r="FC21" s="9"/>
      <c r="FD21" s="9"/>
      <c r="FE21" s="9"/>
      <c r="FF21" s="9"/>
      <c r="FG21" s="9"/>
      <c r="FH21" s="9"/>
      <c r="FI21" s="9"/>
      <c r="FJ21" s="9"/>
      <c r="FK21" s="9"/>
      <c r="FL21" s="9"/>
      <c r="FM21" s="9"/>
      <c r="FN21" s="9"/>
      <c r="FO21" s="9"/>
      <c r="FP21" s="9"/>
      <c r="FQ21" s="9"/>
      <c r="FR21" s="9"/>
      <c r="FS21" s="9"/>
      <c r="FT21" s="9"/>
      <c r="FU21" s="11"/>
      <c r="FV21" s="9"/>
      <c r="FW21" s="11"/>
      <c r="FX21" s="9"/>
      <c r="FY21" s="9"/>
      <c r="FZ21" s="9"/>
      <c r="GA21" s="11"/>
      <c r="GB21" s="9"/>
      <c r="GC21" s="11"/>
    </row>
    <row r="22" spans="1:185" ht="177" customHeight="1" x14ac:dyDescent="0.75">
      <c r="A22" s="744"/>
      <c r="B22" s="745"/>
      <c r="C22" s="60" t="s">
        <v>34</v>
      </c>
      <c r="D22" s="52" t="e">
        <f>SUM(D17:D21)</f>
        <v>#REF!</v>
      </c>
      <c r="E22" s="52" t="e">
        <f t="shared" ref="E22:N22" si="21">SUM(E17:E21)</f>
        <v>#REF!</v>
      </c>
      <c r="F22" s="52">
        <f t="shared" si="21"/>
        <v>316111.8</v>
      </c>
      <c r="G22" s="52">
        <f t="shared" si="21"/>
        <v>98697.9</v>
      </c>
      <c r="H22" s="52">
        <f t="shared" si="21"/>
        <v>67.5</v>
      </c>
      <c r="I22" s="52">
        <f t="shared" si="21"/>
        <v>35378.1</v>
      </c>
      <c r="J22" s="52">
        <f t="shared" si="21"/>
        <v>103.7</v>
      </c>
      <c r="K22" s="52" t="e">
        <f>SUM(K17:K21)</f>
        <v>#REF!</v>
      </c>
      <c r="L22" s="52" t="e">
        <f>SUM(L17:L21)</f>
        <v>#REF!</v>
      </c>
      <c r="M22" s="53" t="e">
        <f t="shared" si="18"/>
        <v>#REF!</v>
      </c>
      <c r="N22" s="52" t="e">
        <f t="shared" si="21"/>
        <v>#REF!</v>
      </c>
      <c r="O22" s="53" t="e">
        <f t="shared" si="19"/>
        <v>#REF!</v>
      </c>
      <c r="P22" s="13"/>
      <c r="Q22" s="13"/>
      <c r="R22" s="10">
        <f t="shared" si="3"/>
        <v>0</v>
      </c>
      <c r="S22" s="13"/>
      <c r="T22" s="10">
        <f t="shared" si="4"/>
        <v>0</v>
      </c>
      <c r="U22" s="13"/>
      <c r="V22" s="13"/>
      <c r="W22" s="10">
        <f t="shared" si="5"/>
        <v>0</v>
      </c>
      <c r="X22" s="13"/>
      <c r="Y22" s="10">
        <f t="shared" si="6"/>
        <v>0</v>
      </c>
      <c r="Z22" s="13"/>
      <c r="AA22" s="13"/>
      <c r="AB22" s="10">
        <f t="shared" si="7"/>
        <v>0</v>
      </c>
      <c r="AC22" s="13"/>
      <c r="AD22" s="10">
        <f t="shared" si="8"/>
        <v>0</v>
      </c>
      <c r="AE22" s="13"/>
      <c r="AF22" s="13"/>
      <c r="AG22" s="10">
        <f t="shared" si="9"/>
        <v>0</v>
      </c>
      <c r="AH22" s="13"/>
      <c r="AI22" s="10">
        <f t="shared" si="10"/>
        <v>0</v>
      </c>
      <c r="AJ22" s="13"/>
      <c r="AK22" s="13"/>
      <c r="AL22" s="10">
        <f t="shared" si="11"/>
        <v>0</v>
      </c>
      <c r="AM22" s="14"/>
      <c r="AN22" s="10">
        <f t="shared" si="17"/>
        <v>0</v>
      </c>
      <c r="AO22" s="736"/>
      <c r="AP22" s="9"/>
      <c r="AQ22" s="9"/>
      <c r="AR22" s="9"/>
      <c r="AS22" s="9"/>
      <c r="AT22" s="9"/>
      <c r="AU22" s="9"/>
      <c r="AV22" s="9"/>
      <c r="AW22" s="9"/>
      <c r="AX22" s="9"/>
      <c r="AY22" s="11"/>
      <c r="AZ22" s="9"/>
      <c r="BA22" s="11"/>
      <c r="BB22" s="9"/>
      <c r="BC22" s="9"/>
      <c r="BD22" s="9"/>
      <c r="BE22" s="9"/>
      <c r="BF22" s="9"/>
      <c r="BG22" s="9"/>
      <c r="BH22" s="9"/>
      <c r="BI22" s="9"/>
      <c r="BJ22" s="9"/>
      <c r="BK22" s="11"/>
      <c r="BL22" s="9"/>
      <c r="BM22" s="11"/>
      <c r="BN22" s="9"/>
      <c r="BO22" s="9"/>
      <c r="BP22" s="9"/>
      <c r="BQ22" s="11"/>
      <c r="BR22" s="9"/>
      <c r="BS22" s="11"/>
      <c r="BT22" s="9"/>
      <c r="BU22" s="9"/>
      <c r="BV22" s="9"/>
      <c r="BW22" s="11"/>
      <c r="BX22" s="9"/>
      <c r="BY22" s="11"/>
      <c r="BZ22" s="9"/>
      <c r="CA22" s="9"/>
      <c r="CB22" s="9"/>
      <c r="CC22" s="9"/>
      <c r="CD22" s="9"/>
      <c r="CE22" s="9"/>
      <c r="CF22" s="9"/>
      <c r="CG22" s="9"/>
      <c r="CH22" s="9"/>
      <c r="CI22" s="9"/>
      <c r="CJ22" s="9"/>
      <c r="CK22" s="9"/>
      <c r="CL22" s="9"/>
      <c r="CM22" s="9"/>
      <c r="CN22" s="9"/>
      <c r="CO22" s="11"/>
      <c r="CP22" s="9"/>
      <c r="CQ22" s="11"/>
      <c r="CR22" s="9"/>
      <c r="CS22" s="9"/>
      <c r="CT22" s="9"/>
      <c r="CU22" s="11"/>
      <c r="CV22" s="9"/>
      <c r="CW22" s="11"/>
      <c r="CX22" s="9"/>
      <c r="CY22" s="9"/>
      <c r="CZ22" s="9"/>
      <c r="DA22" s="11"/>
      <c r="DB22" s="9"/>
      <c r="DC22" s="9"/>
      <c r="DD22" s="9"/>
      <c r="DE22" s="9"/>
      <c r="DF22" s="9"/>
      <c r="DG22" s="11"/>
      <c r="DH22" s="9"/>
      <c r="DI22" s="11"/>
      <c r="DJ22" s="9"/>
      <c r="DK22" s="9"/>
      <c r="DL22" s="9"/>
      <c r="DM22" s="9"/>
      <c r="DN22" s="9"/>
      <c r="DO22" s="9"/>
      <c r="DP22" s="9"/>
      <c r="DQ22" s="9"/>
      <c r="DR22" s="9"/>
      <c r="DS22" s="11"/>
      <c r="DT22" s="9"/>
      <c r="DU22" s="11"/>
      <c r="DV22" s="9"/>
      <c r="DW22" s="9"/>
      <c r="DX22" s="9"/>
      <c r="DY22" s="11"/>
      <c r="DZ22" s="9"/>
      <c r="EA22" s="11"/>
      <c r="EB22" s="9"/>
      <c r="EC22" s="9"/>
      <c r="ED22" s="9"/>
      <c r="EE22" s="11"/>
      <c r="EF22" s="9"/>
      <c r="EG22" s="11"/>
      <c r="EH22" s="9"/>
      <c r="EI22" s="9"/>
      <c r="EJ22" s="9"/>
      <c r="EK22" s="11"/>
      <c r="EL22" s="9"/>
      <c r="EM22" s="11"/>
      <c r="EN22" s="9"/>
      <c r="EO22" s="9"/>
      <c r="EP22" s="9"/>
      <c r="EQ22" s="11"/>
      <c r="ER22" s="9"/>
      <c r="ES22" s="11"/>
      <c r="ET22" s="9"/>
      <c r="EU22" s="9"/>
      <c r="EV22" s="9"/>
      <c r="EW22" s="11"/>
      <c r="EX22" s="9"/>
      <c r="EY22" s="11"/>
      <c r="EZ22" s="9"/>
      <c r="FA22" s="9"/>
      <c r="FB22" s="9"/>
      <c r="FC22" s="9"/>
      <c r="FD22" s="9"/>
      <c r="FE22" s="9"/>
      <c r="FF22" s="9"/>
      <c r="FG22" s="9"/>
      <c r="FH22" s="9"/>
      <c r="FI22" s="9"/>
      <c r="FJ22" s="9"/>
      <c r="FK22" s="9"/>
      <c r="FL22" s="9"/>
      <c r="FM22" s="9"/>
      <c r="FN22" s="9"/>
      <c r="FO22" s="9"/>
      <c r="FP22" s="9"/>
      <c r="FQ22" s="9"/>
      <c r="FR22" s="9"/>
      <c r="FS22" s="9"/>
      <c r="FT22" s="9"/>
      <c r="FU22" s="11"/>
      <c r="FV22" s="9"/>
      <c r="FW22" s="11"/>
      <c r="FX22" s="9"/>
      <c r="FY22" s="9"/>
      <c r="FZ22" s="9"/>
      <c r="GA22" s="11"/>
      <c r="GB22" s="9"/>
      <c r="GC22" s="11"/>
    </row>
    <row r="23" spans="1:185" ht="87" customHeight="1" x14ac:dyDescent="0.75">
      <c r="A23" s="744"/>
      <c r="B23" s="745"/>
      <c r="C23" s="61" t="s">
        <v>35</v>
      </c>
      <c r="D23" s="65"/>
      <c r="E23" s="65"/>
      <c r="F23" s="62">
        <v>139967.79999999999</v>
      </c>
      <c r="G23" s="62">
        <v>32867.9</v>
      </c>
      <c r="H23" s="63">
        <f>IF(F23=0,0,G23/F23*100)</f>
        <v>23.5</v>
      </c>
      <c r="I23" s="62">
        <v>32962.1</v>
      </c>
      <c r="J23" s="63">
        <f t="shared" si="16"/>
        <v>100.3</v>
      </c>
      <c r="K23" s="57"/>
      <c r="L23" s="57"/>
      <c r="M23" s="53">
        <f t="shared" si="18"/>
        <v>0</v>
      </c>
      <c r="N23" s="57"/>
      <c r="O23" s="53">
        <f t="shared" si="19"/>
        <v>0</v>
      </c>
      <c r="P23" s="13"/>
      <c r="Q23" s="13"/>
      <c r="R23" s="10">
        <f t="shared" si="3"/>
        <v>0</v>
      </c>
      <c r="S23" s="13"/>
      <c r="T23" s="10">
        <f t="shared" si="4"/>
        <v>0</v>
      </c>
      <c r="U23" s="13"/>
      <c r="V23" s="13"/>
      <c r="W23" s="10">
        <f t="shared" si="5"/>
        <v>0</v>
      </c>
      <c r="X23" s="13"/>
      <c r="Y23" s="10">
        <f t="shared" si="6"/>
        <v>0</v>
      </c>
      <c r="Z23" s="13"/>
      <c r="AA23" s="13"/>
      <c r="AB23" s="10">
        <f t="shared" si="7"/>
        <v>0</v>
      </c>
      <c r="AC23" s="13"/>
      <c r="AD23" s="10">
        <f t="shared" si="8"/>
        <v>0</v>
      </c>
      <c r="AE23" s="13"/>
      <c r="AF23" s="13"/>
      <c r="AG23" s="10">
        <f t="shared" si="9"/>
        <v>0</v>
      </c>
      <c r="AH23" s="13"/>
      <c r="AI23" s="10">
        <f t="shared" si="10"/>
        <v>0</v>
      </c>
      <c r="AJ23" s="13"/>
      <c r="AK23" s="13"/>
      <c r="AL23" s="10">
        <f t="shared" si="11"/>
        <v>0</v>
      </c>
      <c r="AM23" s="14"/>
      <c r="AN23" s="10">
        <f t="shared" si="17"/>
        <v>0</v>
      </c>
      <c r="AO23" s="755"/>
      <c r="AP23" s="9"/>
      <c r="AQ23" s="9"/>
      <c r="AR23" s="9"/>
      <c r="AS23" s="9"/>
      <c r="AT23" s="9"/>
      <c r="AU23" s="9"/>
      <c r="AV23" s="9"/>
      <c r="AW23" s="9"/>
      <c r="AX23" s="9"/>
      <c r="AY23" s="11"/>
      <c r="AZ23" s="9"/>
      <c r="BA23" s="11"/>
      <c r="BB23" s="9"/>
      <c r="BC23" s="9"/>
      <c r="BD23" s="9"/>
      <c r="BE23" s="9"/>
      <c r="BF23" s="9"/>
      <c r="BG23" s="9"/>
      <c r="BH23" s="9"/>
      <c r="BI23" s="9"/>
      <c r="BJ23" s="9"/>
      <c r="BK23" s="11"/>
      <c r="BL23" s="9"/>
      <c r="BM23" s="11"/>
      <c r="BN23" s="9"/>
      <c r="BO23" s="9"/>
      <c r="BP23" s="9"/>
      <c r="BQ23" s="11"/>
      <c r="BR23" s="9"/>
      <c r="BS23" s="11"/>
      <c r="BT23" s="9"/>
      <c r="BU23" s="9"/>
      <c r="BV23" s="9"/>
      <c r="BW23" s="11"/>
      <c r="BX23" s="9"/>
      <c r="BY23" s="11"/>
      <c r="BZ23" s="9"/>
      <c r="CA23" s="9"/>
      <c r="CB23" s="9"/>
      <c r="CC23" s="9"/>
      <c r="CD23" s="9"/>
      <c r="CE23" s="9"/>
      <c r="CF23" s="9"/>
      <c r="CG23" s="9"/>
      <c r="CH23" s="9"/>
      <c r="CI23" s="9"/>
      <c r="CJ23" s="9"/>
      <c r="CK23" s="9"/>
      <c r="CL23" s="9"/>
      <c r="CM23" s="9"/>
      <c r="CN23" s="9"/>
      <c r="CO23" s="11"/>
      <c r="CP23" s="9"/>
      <c r="CQ23" s="11"/>
      <c r="CR23" s="9"/>
      <c r="CS23" s="9"/>
      <c r="CT23" s="9"/>
      <c r="CU23" s="11"/>
      <c r="CV23" s="9"/>
      <c r="CW23" s="11"/>
      <c r="CX23" s="9"/>
      <c r="CY23" s="9"/>
      <c r="CZ23" s="9"/>
      <c r="DA23" s="11"/>
      <c r="DB23" s="9"/>
      <c r="DC23" s="9"/>
      <c r="DD23" s="9"/>
      <c r="DE23" s="9"/>
      <c r="DF23" s="9"/>
      <c r="DG23" s="11"/>
      <c r="DH23" s="9"/>
      <c r="DI23" s="11"/>
      <c r="DJ23" s="9"/>
      <c r="DK23" s="9"/>
      <c r="DL23" s="9"/>
      <c r="DM23" s="9"/>
      <c r="DN23" s="9"/>
      <c r="DO23" s="9"/>
      <c r="DP23" s="9"/>
      <c r="DQ23" s="9"/>
      <c r="DR23" s="9"/>
      <c r="DS23" s="11"/>
      <c r="DT23" s="9"/>
      <c r="DU23" s="11"/>
      <c r="DV23" s="9"/>
      <c r="DW23" s="9"/>
      <c r="DX23" s="9"/>
      <c r="DY23" s="11"/>
      <c r="DZ23" s="9"/>
      <c r="EA23" s="11"/>
      <c r="EB23" s="9"/>
      <c r="EC23" s="9"/>
      <c r="ED23" s="9"/>
      <c r="EE23" s="11"/>
      <c r="EF23" s="9"/>
      <c r="EG23" s="11"/>
      <c r="EH23" s="9"/>
      <c r="EI23" s="9"/>
      <c r="EJ23" s="9"/>
      <c r="EK23" s="11"/>
      <c r="EL23" s="9"/>
      <c r="EM23" s="11"/>
      <c r="EN23" s="9"/>
      <c r="EO23" s="9"/>
      <c r="EP23" s="9"/>
      <c r="EQ23" s="11"/>
      <c r="ER23" s="9"/>
      <c r="ES23" s="11"/>
      <c r="ET23" s="9"/>
      <c r="EU23" s="9"/>
      <c r="EV23" s="9"/>
      <c r="EW23" s="11"/>
      <c r="EX23" s="9"/>
      <c r="EY23" s="11"/>
      <c r="EZ23" s="9"/>
      <c r="FA23" s="9"/>
      <c r="FB23" s="9"/>
      <c r="FC23" s="9"/>
      <c r="FD23" s="9"/>
      <c r="FE23" s="9"/>
      <c r="FF23" s="9"/>
      <c r="FG23" s="9"/>
      <c r="FH23" s="9"/>
      <c r="FI23" s="9"/>
      <c r="FJ23" s="9"/>
      <c r="FK23" s="9"/>
      <c r="FL23" s="9"/>
      <c r="FM23" s="9"/>
      <c r="FN23" s="9"/>
      <c r="FO23" s="9"/>
      <c r="FP23" s="9"/>
      <c r="FQ23" s="9"/>
      <c r="FR23" s="9"/>
      <c r="FS23" s="9"/>
      <c r="FT23" s="9"/>
      <c r="FU23" s="11"/>
      <c r="FV23" s="9"/>
      <c r="FW23" s="11"/>
      <c r="FX23" s="9"/>
      <c r="FY23" s="9"/>
      <c r="FZ23" s="9"/>
      <c r="GA23" s="11"/>
      <c r="GB23" s="9"/>
      <c r="GC23" s="11"/>
    </row>
    <row r="24" spans="1:185" ht="70.5" customHeight="1" x14ac:dyDescent="0.75">
      <c r="A24" s="744">
        <v>3</v>
      </c>
      <c r="B24" s="745" t="s">
        <v>51</v>
      </c>
      <c r="C24" s="66" t="s">
        <v>79</v>
      </c>
      <c r="D24" s="52" t="e">
        <f>#REF!</f>
        <v>#REF!</v>
      </c>
      <c r="E24" s="52" t="e">
        <f>#REF!</f>
        <v>#REF!</v>
      </c>
      <c r="F24" s="55"/>
      <c r="G24" s="55"/>
      <c r="H24" s="56">
        <f>IF(F24=0,0,G24/F24*100)</f>
        <v>0</v>
      </c>
      <c r="I24" s="55"/>
      <c r="J24" s="56">
        <f t="shared" si="16"/>
        <v>0</v>
      </c>
      <c r="K24" s="52" t="e">
        <f>#REF!</f>
        <v>#REF!</v>
      </c>
      <c r="L24" s="52" t="e">
        <f>#REF!</f>
        <v>#REF!</v>
      </c>
      <c r="M24" s="53" t="e">
        <f t="shared" si="18"/>
        <v>#REF!</v>
      </c>
      <c r="N24" s="52" t="e">
        <f>#REF!</f>
        <v>#REF!</v>
      </c>
      <c r="O24" s="53" t="e">
        <f t="shared" si="19"/>
        <v>#REF!</v>
      </c>
      <c r="P24" s="13"/>
      <c r="Q24" s="13"/>
      <c r="R24" s="10">
        <f t="shared" si="3"/>
        <v>0</v>
      </c>
      <c r="S24" s="13"/>
      <c r="T24" s="10">
        <f t="shared" si="4"/>
        <v>0</v>
      </c>
      <c r="U24" s="13"/>
      <c r="V24" s="13"/>
      <c r="W24" s="10">
        <f t="shared" si="5"/>
        <v>0</v>
      </c>
      <c r="X24" s="13"/>
      <c r="Y24" s="10">
        <f t="shared" si="6"/>
        <v>0</v>
      </c>
      <c r="Z24" s="13"/>
      <c r="AA24" s="13"/>
      <c r="AB24" s="10">
        <f t="shared" si="7"/>
        <v>0</v>
      </c>
      <c r="AC24" s="13"/>
      <c r="AD24" s="10">
        <f t="shared" si="8"/>
        <v>0</v>
      </c>
      <c r="AE24" s="13"/>
      <c r="AF24" s="13"/>
      <c r="AG24" s="10">
        <f t="shared" si="9"/>
        <v>0</v>
      </c>
      <c r="AH24" s="13"/>
      <c r="AI24" s="10">
        <f t="shared" si="10"/>
        <v>0</v>
      </c>
      <c r="AJ24" s="13"/>
      <c r="AK24" s="13"/>
      <c r="AL24" s="10">
        <f t="shared" si="11"/>
        <v>0</v>
      </c>
      <c r="AM24" s="14"/>
      <c r="AN24" s="10">
        <f t="shared" si="17"/>
        <v>0</v>
      </c>
      <c r="AO24" s="774" t="s">
        <v>98</v>
      </c>
      <c r="AP24" s="9"/>
      <c r="AQ24" s="9"/>
      <c r="AR24" s="9"/>
      <c r="AS24" s="9"/>
      <c r="AT24" s="9"/>
      <c r="AU24" s="9"/>
      <c r="AV24" s="9"/>
      <c r="AW24" s="9"/>
      <c r="AX24" s="9"/>
      <c r="AY24" s="11"/>
      <c r="AZ24" s="9"/>
      <c r="BA24" s="11"/>
      <c r="BB24" s="9"/>
      <c r="BC24" s="9"/>
      <c r="BD24" s="9"/>
      <c r="BE24" s="9"/>
      <c r="BF24" s="9"/>
      <c r="BG24" s="9"/>
      <c r="BH24" s="9"/>
      <c r="BI24" s="9"/>
      <c r="BJ24" s="9"/>
      <c r="BK24" s="11"/>
      <c r="BL24" s="9"/>
      <c r="BM24" s="11"/>
      <c r="BN24" s="9"/>
      <c r="BO24" s="9"/>
      <c r="BP24" s="9"/>
      <c r="BQ24" s="11"/>
      <c r="BR24" s="9"/>
      <c r="BS24" s="11"/>
      <c r="BT24" s="9"/>
      <c r="BU24" s="9"/>
      <c r="BV24" s="9"/>
      <c r="BW24" s="11"/>
      <c r="BX24" s="9"/>
      <c r="BY24" s="11"/>
      <c r="BZ24" s="9"/>
      <c r="CA24" s="9"/>
      <c r="CB24" s="9"/>
      <c r="CC24" s="9"/>
      <c r="CD24" s="9"/>
      <c r="CE24" s="9"/>
      <c r="CF24" s="9"/>
      <c r="CG24" s="9"/>
      <c r="CH24" s="9"/>
      <c r="CI24" s="9"/>
      <c r="CJ24" s="9"/>
      <c r="CK24" s="9"/>
      <c r="CL24" s="9"/>
      <c r="CM24" s="9"/>
      <c r="CN24" s="9"/>
      <c r="CO24" s="11"/>
      <c r="CP24" s="9"/>
      <c r="CQ24" s="11"/>
      <c r="CR24" s="9"/>
      <c r="CS24" s="9"/>
      <c r="CT24" s="9"/>
      <c r="CU24" s="11"/>
      <c r="CV24" s="9"/>
      <c r="CW24" s="11"/>
      <c r="CX24" s="9"/>
      <c r="CY24" s="9"/>
      <c r="CZ24" s="9"/>
      <c r="DA24" s="11"/>
      <c r="DB24" s="9"/>
      <c r="DC24" s="9"/>
      <c r="DD24" s="9"/>
      <c r="DE24" s="9"/>
      <c r="DF24" s="9"/>
      <c r="DG24" s="11"/>
      <c r="DH24" s="9"/>
      <c r="DI24" s="11"/>
      <c r="DJ24" s="9"/>
      <c r="DK24" s="9"/>
      <c r="DL24" s="9"/>
      <c r="DM24" s="9"/>
      <c r="DN24" s="9"/>
      <c r="DO24" s="9"/>
      <c r="DP24" s="9"/>
      <c r="DQ24" s="9"/>
      <c r="DR24" s="9"/>
      <c r="DS24" s="11"/>
      <c r="DT24" s="9"/>
      <c r="DU24" s="11"/>
      <c r="DV24" s="9"/>
      <c r="DW24" s="9"/>
      <c r="DX24" s="9"/>
      <c r="DY24" s="11"/>
      <c r="DZ24" s="9"/>
      <c r="EA24" s="11"/>
      <c r="EB24" s="9"/>
      <c r="EC24" s="9"/>
      <c r="ED24" s="9"/>
      <c r="EE24" s="11"/>
      <c r="EF24" s="9"/>
      <c r="EG24" s="11"/>
      <c r="EH24" s="9"/>
      <c r="EI24" s="9"/>
      <c r="EJ24" s="9"/>
      <c r="EK24" s="11"/>
      <c r="EL24" s="9"/>
      <c r="EM24" s="11"/>
      <c r="EN24" s="9"/>
      <c r="EO24" s="9"/>
      <c r="EP24" s="9"/>
      <c r="EQ24" s="11"/>
      <c r="ER24" s="9"/>
      <c r="ES24" s="11"/>
      <c r="ET24" s="9"/>
      <c r="EU24" s="9"/>
      <c r="EV24" s="9"/>
      <c r="EW24" s="11"/>
      <c r="EX24" s="9"/>
      <c r="EY24" s="11"/>
      <c r="EZ24" s="9"/>
      <c r="FA24" s="9"/>
      <c r="FB24" s="9"/>
      <c r="FC24" s="9"/>
      <c r="FD24" s="9"/>
      <c r="FE24" s="9"/>
      <c r="FF24" s="9"/>
      <c r="FG24" s="9"/>
      <c r="FH24" s="9"/>
      <c r="FI24" s="9"/>
      <c r="FJ24" s="9"/>
      <c r="FK24" s="9"/>
      <c r="FL24" s="9"/>
      <c r="FM24" s="9"/>
      <c r="FN24" s="9"/>
      <c r="FO24" s="9"/>
      <c r="FP24" s="9"/>
      <c r="FQ24" s="9"/>
      <c r="FR24" s="9"/>
      <c r="FS24" s="9"/>
      <c r="FT24" s="9"/>
      <c r="FU24" s="11"/>
      <c r="FV24" s="9"/>
      <c r="FW24" s="11"/>
      <c r="FX24" s="9"/>
      <c r="FY24" s="9"/>
      <c r="FZ24" s="9"/>
      <c r="GA24" s="11"/>
      <c r="GB24" s="9"/>
      <c r="GC24" s="11"/>
    </row>
    <row r="25" spans="1:185" ht="103.5" customHeight="1" x14ac:dyDescent="0.75">
      <c r="A25" s="744"/>
      <c r="B25" s="745"/>
      <c r="C25" s="66" t="s">
        <v>32</v>
      </c>
      <c r="D25" s="52" t="e">
        <f>#REF!</f>
        <v>#REF!</v>
      </c>
      <c r="E25" s="52" t="e">
        <f>#REF!</f>
        <v>#REF!</v>
      </c>
      <c r="F25" s="55">
        <f>188146.9-29143.9</f>
        <v>159003</v>
      </c>
      <c r="G25" s="55">
        <v>135611</v>
      </c>
      <c r="H25" s="56">
        <f>IF(F25=0,0,G25/F25*100)</f>
        <v>85.3</v>
      </c>
      <c r="I25" s="55">
        <v>12260.3</v>
      </c>
      <c r="J25" s="56">
        <f t="shared" si="16"/>
        <v>9</v>
      </c>
      <c r="K25" s="52" t="e">
        <f>#REF!</f>
        <v>#REF!</v>
      </c>
      <c r="L25" s="52" t="e">
        <f>#REF!</f>
        <v>#REF!</v>
      </c>
      <c r="M25" s="53" t="e">
        <f t="shared" si="18"/>
        <v>#REF!</v>
      </c>
      <c r="N25" s="52" t="e">
        <f>#REF!</f>
        <v>#REF!</v>
      </c>
      <c r="O25" s="53" t="e">
        <f t="shared" si="19"/>
        <v>#REF!</v>
      </c>
      <c r="P25" s="13"/>
      <c r="Q25" s="13"/>
      <c r="R25" s="10">
        <f t="shared" si="3"/>
        <v>0</v>
      </c>
      <c r="S25" s="13"/>
      <c r="T25" s="10">
        <f t="shared" si="4"/>
        <v>0</v>
      </c>
      <c r="U25" s="13"/>
      <c r="V25" s="13"/>
      <c r="W25" s="10">
        <f t="shared" si="5"/>
        <v>0</v>
      </c>
      <c r="X25" s="13"/>
      <c r="Y25" s="10">
        <f t="shared" si="6"/>
        <v>0</v>
      </c>
      <c r="Z25" s="13"/>
      <c r="AA25" s="13"/>
      <c r="AB25" s="10">
        <f t="shared" si="7"/>
        <v>0</v>
      </c>
      <c r="AC25" s="13"/>
      <c r="AD25" s="10">
        <f t="shared" si="8"/>
        <v>0</v>
      </c>
      <c r="AE25" s="13"/>
      <c r="AF25" s="13"/>
      <c r="AG25" s="10">
        <f t="shared" si="9"/>
        <v>0</v>
      </c>
      <c r="AH25" s="13"/>
      <c r="AI25" s="10">
        <f t="shared" si="10"/>
        <v>0</v>
      </c>
      <c r="AJ25" s="13"/>
      <c r="AK25" s="13"/>
      <c r="AL25" s="10">
        <f t="shared" si="11"/>
        <v>0</v>
      </c>
      <c r="AM25" s="14"/>
      <c r="AN25" s="10">
        <f t="shared" si="17"/>
        <v>0</v>
      </c>
      <c r="AO25" s="731"/>
      <c r="AP25" s="9"/>
      <c r="AQ25" s="9"/>
      <c r="AR25" s="9"/>
      <c r="AS25" s="9"/>
      <c r="AT25" s="9"/>
      <c r="AU25" s="9"/>
      <c r="AV25" s="9"/>
      <c r="AW25" s="9"/>
      <c r="AX25" s="9"/>
      <c r="AY25" s="11"/>
      <c r="AZ25" s="9"/>
      <c r="BA25" s="11"/>
      <c r="BB25" s="9"/>
      <c r="BC25" s="9"/>
      <c r="BD25" s="9"/>
      <c r="BE25" s="9"/>
      <c r="BF25" s="9"/>
      <c r="BG25" s="9"/>
      <c r="BH25" s="9"/>
      <c r="BI25" s="9"/>
      <c r="BJ25" s="9"/>
      <c r="BK25" s="11"/>
      <c r="BL25" s="9"/>
      <c r="BM25" s="11"/>
      <c r="BN25" s="9"/>
      <c r="BO25" s="9"/>
      <c r="BP25" s="9"/>
      <c r="BQ25" s="11"/>
      <c r="BR25" s="9"/>
      <c r="BS25" s="11"/>
      <c r="BT25" s="9"/>
      <c r="BU25" s="9"/>
      <c r="BV25" s="9"/>
      <c r="BW25" s="11"/>
      <c r="BX25" s="9"/>
      <c r="BY25" s="11"/>
      <c r="BZ25" s="9"/>
      <c r="CA25" s="9"/>
      <c r="CB25" s="9"/>
      <c r="CC25" s="9"/>
      <c r="CD25" s="9"/>
      <c r="CE25" s="9"/>
      <c r="CF25" s="9"/>
      <c r="CG25" s="9"/>
      <c r="CH25" s="9"/>
      <c r="CI25" s="9"/>
      <c r="CJ25" s="9"/>
      <c r="CK25" s="9"/>
      <c r="CL25" s="9"/>
      <c r="CM25" s="9"/>
      <c r="CN25" s="9"/>
      <c r="CO25" s="11"/>
      <c r="CP25" s="9"/>
      <c r="CQ25" s="11"/>
      <c r="CR25" s="9"/>
      <c r="CS25" s="9"/>
      <c r="CT25" s="9"/>
      <c r="CU25" s="11"/>
      <c r="CV25" s="9"/>
      <c r="CW25" s="11"/>
      <c r="CX25" s="9"/>
      <c r="CY25" s="9"/>
      <c r="CZ25" s="9"/>
      <c r="DA25" s="11"/>
      <c r="DB25" s="9"/>
      <c r="DC25" s="9"/>
      <c r="DD25" s="9"/>
      <c r="DE25" s="9"/>
      <c r="DF25" s="9"/>
      <c r="DG25" s="11"/>
      <c r="DH25" s="9"/>
      <c r="DI25" s="11"/>
      <c r="DJ25" s="9"/>
      <c r="DK25" s="9"/>
      <c r="DL25" s="9"/>
      <c r="DM25" s="9"/>
      <c r="DN25" s="9"/>
      <c r="DO25" s="9"/>
      <c r="DP25" s="9"/>
      <c r="DQ25" s="9"/>
      <c r="DR25" s="9"/>
      <c r="DS25" s="11"/>
      <c r="DT25" s="9"/>
      <c r="DU25" s="11"/>
      <c r="DV25" s="9"/>
      <c r="DW25" s="9"/>
      <c r="DX25" s="9"/>
      <c r="DY25" s="11"/>
      <c r="DZ25" s="9"/>
      <c r="EA25" s="11"/>
      <c r="EB25" s="9"/>
      <c r="EC25" s="9"/>
      <c r="ED25" s="9"/>
      <c r="EE25" s="11"/>
      <c r="EF25" s="9"/>
      <c r="EG25" s="11"/>
      <c r="EH25" s="9"/>
      <c r="EI25" s="9"/>
      <c r="EJ25" s="9"/>
      <c r="EK25" s="11"/>
      <c r="EL25" s="9"/>
      <c r="EM25" s="11"/>
      <c r="EN25" s="9"/>
      <c r="EO25" s="9"/>
      <c r="EP25" s="9"/>
      <c r="EQ25" s="11"/>
      <c r="ER25" s="9"/>
      <c r="ES25" s="11"/>
      <c r="ET25" s="9"/>
      <c r="EU25" s="9"/>
      <c r="EV25" s="9"/>
      <c r="EW25" s="11"/>
      <c r="EX25" s="9"/>
      <c r="EY25" s="11"/>
      <c r="EZ25" s="9"/>
      <c r="FA25" s="9"/>
      <c r="FB25" s="9"/>
      <c r="FC25" s="9"/>
      <c r="FD25" s="9"/>
      <c r="FE25" s="9"/>
      <c r="FF25" s="9"/>
      <c r="FG25" s="9"/>
      <c r="FH25" s="9"/>
      <c r="FI25" s="9"/>
      <c r="FJ25" s="9"/>
      <c r="FK25" s="9"/>
      <c r="FL25" s="9"/>
      <c r="FM25" s="9"/>
      <c r="FN25" s="9"/>
      <c r="FO25" s="9"/>
      <c r="FP25" s="9"/>
      <c r="FQ25" s="9"/>
      <c r="FR25" s="9"/>
      <c r="FS25" s="9"/>
      <c r="FT25" s="9"/>
      <c r="FU25" s="11"/>
      <c r="FV25" s="9"/>
      <c r="FW25" s="11"/>
      <c r="FX25" s="9"/>
      <c r="FY25" s="9"/>
      <c r="FZ25" s="9"/>
      <c r="GA25" s="11"/>
      <c r="GB25" s="9"/>
      <c r="GC25" s="11"/>
    </row>
    <row r="26" spans="1:185" ht="103.5" customHeight="1" x14ac:dyDescent="0.75">
      <c r="A26" s="744"/>
      <c r="B26" s="745"/>
      <c r="C26" s="66" t="s">
        <v>49</v>
      </c>
      <c r="D26" s="52" t="e">
        <f>#REF!+#REF!</f>
        <v>#REF!</v>
      </c>
      <c r="E26" s="52" t="e">
        <f>#REF!+#REF!</f>
        <v>#REF!</v>
      </c>
      <c r="F26" s="55">
        <v>18196.8</v>
      </c>
      <c r="G26" s="55">
        <v>18196.8</v>
      </c>
      <c r="H26" s="56">
        <f>IF(F26=0,0,G26/F26*100)</f>
        <v>100</v>
      </c>
      <c r="I26" s="55">
        <v>2905.1</v>
      </c>
      <c r="J26" s="56">
        <f t="shared" si="16"/>
        <v>16</v>
      </c>
      <c r="K26" s="52" t="e">
        <f>#REF!+#REF!</f>
        <v>#REF!</v>
      </c>
      <c r="L26" s="52" t="e">
        <f>#REF!+#REF!</f>
        <v>#REF!</v>
      </c>
      <c r="M26" s="53" t="e">
        <f t="shared" si="18"/>
        <v>#REF!</v>
      </c>
      <c r="N26" s="52" t="e">
        <f>#REF!+#REF!</f>
        <v>#REF!</v>
      </c>
      <c r="O26" s="53" t="e">
        <f t="shared" si="19"/>
        <v>#REF!</v>
      </c>
      <c r="P26" s="13"/>
      <c r="Q26" s="13"/>
      <c r="R26" s="10">
        <f t="shared" si="3"/>
        <v>0</v>
      </c>
      <c r="S26" s="13"/>
      <c r="T26" s="10">
        <f t="shared" si="4"/>
        <v>0</v>
      </c>
      <c r="U26" s="13"/>
      <c r="V26" s="13"/>
      <c r="W26" s="10">
        <f t="shared" si="5"/>
        <v>0</v>
      </c>
      <c r="X26" s="13"/>
      <c r="Y26" s="10">
        <f t="shared" si="6"/>
        <v>0</v>
      </c>
      <c r="Z26" s="13"/>
      <c r="AA26" s="13"/>
      <c r="AB26" s="10">
        <f t="shared" si="7"/>
        <v>0</v>
      </c>
      <c r="AC26" s="13"/>
      <c r="AD26" s="10">
        <f t="shared" si="8"/>
        <v>0</v>
      </c>
      <c r="AE26" s="13"/>
      <c r="AF26" s="13"/>
      <c r="AG26" s="10">
        <f t="shared" si="9"/>
        <v>0</v>
      </c>
      <c r="AH26" s="13"/>
      <c r="AI26" s="10">
        <f t="shared" si="10"/>
        <v>0</v>
      </c>
      <c r="AJ26" s="13"/>
      <c r="AK26" s="13"/>
      <c r="AL26" s="10">
        <f t="shared" si="11"/>
        <v>0</v>
      </c>
      <c r="AM26" s="14"/>
      <c r="AN26" s="10">
        <f t="shared" si="17"/>
        <v>0</v>
      </c>
      <c r="AO26" s="731" t="s">
        <v>100</v>
      </c>
      <c r="AP26" s="9"/>
      <c r="AQ26" s="9"/>
      <c r="AR26" s="9"/>
      <c r="AS26" s="9"/>
      <c r="AT26" s="9"/>
      <c r="AU26" s="9"/>
      <c r="AV26" s="9"/>
      <c r="AW26" s="9"/>
      <c r="AX26" s="9"/>
      <c r="AY26" s="11"/>
      <c r="AZ26" s="9"/>
      <c r="BA26" s="11"/>
      <c r="BB26" s="9"/>
      <c r="BC26" s="9"/>
      <c r="BD26" s="9"/>
      <c r="BE26" s="9"/>
      <c r="BF26" s="9"/>
      <c r="BG26" s="9"/>
      <c r="BH26" s="9"/>
      <c r="BI26" s="9"/>
      <c r="BJ26" s="9"/>
      <c r="BK26" s="11"/>
      <c r="BL26" s="9"/>
      <c r="BM26" s="11"/>
      <c r="BN26" s="9"/>
      <c r="BO26" s="9"/>
      <c r="BP26" s="9"/>
      <c r="BQ26" s="11"/>
      <c r="BR26" s="9"/>
      <c r="BS26" s="11"/>
      <c r="BT26" s="9"/>
      <c r="BU26" s="9"/>
      <c r="BV26" s="9"/>
      <c r="BW26" s="11"/>
      <c r="BX26" s="9"/>
      <c r="BY26" s="11"/>
      <c r="BZ26" s="9"/>
      <c r="CA26" s="9"/>
      <c r="CB26" s="9"/>
      <c r="CC26" s="9"/>
      <c r="CD26" s="9"/>
      <c r="CE26" s="9"/>
      <c r="CF26" s="9"/>
      <c r="CG26" s="9"/>
      <c r="CH26" s="9"/>
      <c r="CI26" s="9"/>
      <c r="CJ26" s="9"/>
      <c r="CK26" s="9"/>
      <c r="CL26" s="9"/>
      <c r="CM26" s="9"/>
      <c r="CN26" s="9"/>
      <c r="CO26" s="11"/>
      <c r="CP26" s="9"/>
      <c r="CQ26" s="11"/>
      <c r="CR26" s="9"/>
      <c r="CS26" s="9"/>
      <c r="CT26" s="9"/>
      <c r="CU26" s="11"/>
      <c r="CV26" s="9"/>
      <c r="CW26" s="11"/>
      <c r="CX26" s="9"/>
      <c r="CY26" s="9"/>
      <c r="CZ26" s="9"/>
      <c r="DA26" s="11"/>
      <c r="DB26" s="9"/>
      <c r="DC26" s="9"/>
      <c r="DD26" s="9"/>
      <c r="DE26" s="9"/>
      <c r="DF26" s="9"/>
      <c r="DG26" s="11"/>
      <c r="DH26" s="9"/>
      <c r="DI26" s="11"/>
      <c r="DJ26" s="9"/>
      <c r="DK26" s="9"/>
      <c r="DL26" s="9"/>
      <c r="DM26" s="9"/>
      <c r="DN26" s="9"/>
      <c r="DO26" s="9"/>
      <c r="DP26" s="9"/>
      <c r="DQ26" s="9"/>
      <c r="DR26" s="9"/>
      <c r="DS26" s="11"/>
      <c r="DT26" s="9"/>
      <c r="DU26" s="11"/>
      <c r="DV26" s="9"/>
      <c r="DW26" s="9"/>
      <c r="DX26" s="9"/>
      <c r="DY26" s="11"/>
      <c r="DZ26" s="9"/>
      <c r="EA26" s="11"/>
      <c r="EB26" s="9"/>
      <c r="EC26" s="9"/>
      <c r="ED26" s="9"/>
      <c r="EE26" s="11"/>
      <c r="EF26" s="9"/>
      <c r="EG26" s="11"/>
      <c r="EH26" s="9"/>
      <c r="EI26" s="9"/>
      <c r="EJ26" s="9"/>
      <c r="EK26" s="11"/>
      <c r="EL26" s="9"/>
      <c r="EM26" s="11"/>
      <c r="EN26" s="9"/>
      <c r="EO26" s="9"/>
      <c r="EP26" s="9"/>
      <c r="EQ26" s="11"/>
      <c r="ER26" s="9"/>
      <c r="ES26" s="11"/>
      <c r="ET26" s="9"/>
      <c r="EU26" s="9"/>
      <c r="EV26" s="9"/>
      <c r="EW26" s="11"/>
      <c r="EX26" s="9"/>
      <c r="EY26" s="11"/>
      <c r="EZ26" s="9"/>
      <c r="FA26" s="9"/>
      <c r="FB26" s="9"/>
      <c r="FC26" s="9"/>
      <c r="FD26" s="9"/>
      <c r="FE26" s="9"/>
      <c r="FF26" s="9"/>
      <c r="FG26" s="9"/>
      <c r="FH26" s="9"/>
      <c r="FI26" s="9"/>
      <c r="FJ26" s="9"/>
      <c r="FK26" s="9"/>
      <c r="FL26" s="9"/>
      <c r="FM26" s="9"/>
      <c r="FN26" s="9"/>
      <c r="FO26" s="9"/>
      <c r="FP26" s="9"/>
      <c r="FQ26" s="9"/>
      <c r="FR26" s="9"/>
      <c r="FS26" s="9"/>
      <c r="FT26" s="9"/>
      <c r="FU26" s="11"/>
      <c r="FV26" s="9"/>
      <c r="FW26" s="11"/>
      <c r="FX26" s="9"/>
      <c r="FY26" s="9"/>
      <c r="FZ26" s="9"/>
      <c r="GA26" s="11"/>
      <c r="GB26" s="9"/>
      <c r="GC26" s="11"/>
    </row>
    <row r="27" spans="1:185" ht="98.25" customHeight="1" x14ac:dyDescent="0.75">
      <c r="A27" s="744"/>
      <c r="B27" s="745"/>
      <c r="C27" s="67" t="s">
        <v>33</v>
      </c>
      <c r="D27" s="54" t="e">
        <f>#REF!</f>
        <v>#REF!</v>
      </c>
      <c r="E27" s="54" t="e">
        <f>#REF!</f>
        <v>#REF!</v>
      </c>
      <c r="F27" s="55"/>
      <c r="G27" s="55"/>
      <c r="H27" s="56">
        <f>IF(F27=0,0,G27/F27*100)</f>
        <v>0</v>
      </c>
      <c r="I27" s="55"/>
      <c r="J27" s="56">
        <f t="shared" si="16"/>
        <v>0</v>
      </c>
      <c r="K27" s="54" t="e">
        <f>#REF!</f>
        <v>#REF!</v>
      </c>
      <c r="L27" s="54" t="e">
        <f>#REF!</f>
        <v>#REF!</v>
      </c>
      <c r="M27" s="53" t="e">
        <f t="shared" si="18"/>
        <v>#REF!</v>
      </c>
      <c r="N27" s="54" t="e">
        <f>#REF!</f>
        <v>#REF!</v>
      </c>
      <c r="O27" s="53" t="e">
        <f t="shared" si="19"/>
        <v>#REF!</v>
      </c>
      <c r="P27" s="13"/>
      <c r="Q27" s="13"/>
      <c r="R27" s="10">
        <f t="shared" si="3"/>
        <v>0</v>
      </c>
      <c r="S27" s="13"/>
      <c r="T27" s="10">
        <f t="shared" si="4"/>
        <v>0</v>
      </c>
      <c r="U27" s="13"/>
      <c r="V27" s="13"/>
      <c r="W27" s="10">
        <f t="shared" si="5"/>
        <v>0</v>
      </c>
      <c r="X27" s="13"/>
      <c r="Y27" s="10">
        <f t="shared" si="6"/>
        <v>0</v>
      </c>
      <c r="Z27" s="13"/>
      <c r="AA27" s="13"/>
      <c r="AB27" s="10">
        <f t="shared" si="7"/>
        <v>0</v>
      </c>
      <c r="AC27" s="13"/>
      <c r="AD27" s="10">
        <f t="shared" si="8"/>
        <v>0</v>
      </c>
      <c r="AE27" s="13"/>
      <c r="AF27" s="13"/>
      <c r="AG27" s="10">
        <f t="shared" si="9"/>
        <v>0</v>
      </c>
      <c r="AH27" s="13"/>
      <c r="AI27" s="10">
        <f t="shared" si="10"/>
        <v>0</v>
      </c>
      <c r="AJ27" s="13"/>
      <c r="AK27" s="13"/>
      <c r="AL27" s="10">
        <f t="shared" si="11"/>
        <v>0</v>
      </c>
      <c r="AM27" s="14"/>
      <c r="AN27" s="10">
        <f t="shared" si="17"/>
        <v>0</v>
      </c>
      <c r="AO27" s="731"/>
      <c r="AP27" s="9"/>
      <c r="AQ27" s="9"/>
      <c r="AR27" s="9"/>
      <c r="AS27" s="9"/>
      <c r="AT27" s="9"/>
      <c r="AU27" s="9"/>
      <c r="AV27" s="9"/>
      <c r="AW27" s="9"/>
      <c r="AX27" s="9"/>
      <c r="AY27" s="11"/>
      <c r="AZ27" s="9"/>
      <c r="BA27" s="11"/>
      <c r="BB27" s="9"/>
      <c r="BC27" s="9"/>
      <c r="BD27" s="9"/>
      <c r="BE27" s="9"/>
      <c r="BF27" s="9"/>
      <c r="BG27" s="9"/>
      <c r="BH27" s="9"/>
      <c r="BI27" s="9"/>
      <c r="BJ27" s="9"/>
      <c r="BK27" s="11"/>
      <c r="BL27" s="9"/>
      <c r="BM27" s="11"/>
      <c r="BN27" s="9"/>
      <c r="BO27" s="9"/>
      <c r="BP27" s="9"/>
      <c r="BQ27" s="11"/>
      <c r="BR27" s="9"/>
      <c r="BS27" s="11"/>
      <c r="BT27" s="9"/>
      <c r="BU27" s="9"/>
      <c r="BV27" s="9"/>
      <c r="BW27" s="11"/>
      <c r="BX27" s="9"/>
      <c r="BY27" s="11"/>
      <c r="BZ27" s="9"/>
      <c r="CA27" s="9"/>
      <c r="CB27" s="9"/>
      <c r="CC27" s="9"/>
      <c r="CD27" s="9"/>
      <c r="CE27" s="9"/>
      <c r="CF27" s="9"/>
      <c r="CG27" s="9"/>
      <c r="CH27" s="9"/>
      <c r="CI27" s="9"/>
      <c r="CJ27" s="9"/>
      <c r="CK27" s="9"/>
      <c r="CL27" s="9"/>
      <c r="CM27" s="9"/>
      <c r="CN27" s="9"/>
      <c r="CO27" s="11"/>
      <c r="CP27" s="9"/>
      <c r="CQ27" s="11"/>
      <c r="CR27" s="9"/>
      <c r="CS27" s="9"/>
      <c r="CT27" s="9"/>
      <c r="CU27" s="11"/>
      <c r="CV27" s="9"/>
      <c r="CW27" s="11"/>
      <c r="CX27" s="9"/>
      <c r="CY27" s="9"/>
      <c r="CZ27" s="9"/>
      <c r="DA27" s="11"/>
      <c r="DB27" s="9"/>
      <c r="DC27" s="9"/>
      <c r="DD27" s="9"/>
      <c r="DE27" s="9"/>
      <c r="DF27" s="9"/>
      <c r="DG27" s="11"/>
      <c r="DH27" s="9"/>
      <c r="DI27" s="11"/>
      <c r="DJ27" s="9"/>
      <c r="DK27" s="9"/>
      <c r="DL27" s="9"/>
      <c r="DM27" s="9"/>
      <c r="DN27" s="9"/>
      <c r="DO27" s="9"/>
      <c r="DP27" s="9"/>
      <c r="DQ27" s="9"/>
      <c r="DR27" s="9"/>
      <c r="DS27" s="11"/>
      <c r="DT27" s="9"/>
      <c r="DU27" s="11"/>
      <c r="DV27" s="9"/>
      <c r="DW27" s="9"/>
      <c r="DX27" s="9"/>
      <c r="DY27" s="11"/>
      <c r="DZ27" s="9"/>
      <c r="EA27" s="11"/>
      <c r="EB27" s="9"/>
      <c r="EC27" s="9"/>
      <c r="ED27" s="9"/>
      <c r="EE27" s="11"/>
      <c r="EF27" s="9"/>
      <c r="EG27" s="11"/>
      <c r="EH27" s="9"/>
      <c r="EI27" s="9"/>
      <c r="EJ27" s="9"/>
      <c r="EK27" s="11"/>
      <c r="EL27" s="9"/>
      <c r="EM27" s="11"/>
      <c r="EN27" s="9"/>
      <c r="EO27" s="9"/>
      <c r="EP27" s="9"/>
      <c r="EQ27" s="11"/>
      <c r="ER27" s="9"/>
      <c r="ES27" s="11"/>
      <c r="ET27" s="9"/>
      <c r="EU27" s="9"/>
      <c r="EV27" s="9"/>
      <c r="EW27" s="11"/>
      <c r="EX27" s="9"/>
      <c r="EY27" s="11"/>
      <c r="EZ27" s="9"/>
      <c r="FA27" s="9"/>
      <c r="FB27" s="9"/>
      <c r="FC27" s="9"/>
      <c r="FD27" s="9"/>
      <c r="FE27" s="9"/>
      <c r="FF27" s="9"/>
      <c r="FG27" s="9"/>
      <c r="FH27" s="9"/>
      <c r="FI27" s="9"/>
      <c r="FJ27" s="9"/>
      <c r="FK27" s="9"/>
      <c r="FL27" s="9"/>
      <c r="FM27" s="9"/>
      <c r="FN27" s="9"/>
      <c r="FO27" s="9"/>
      <c r="FP27" s="9"/>
      <c r="FQ27" s="9"/>
      <c r="FR27" s="9"/>
      <c r="FS27" s="9"/>
      <c r="FT27" s="9"/>
      <c r="FU27" s="11"/>
      <c r="FV27" s="9"/>
      <c r="FW27" s="11"/>
      <c r="FX27" s="9"/>
      <c r="FY27" s="9"/>
      <c r="FZ27" s="9"/>
      <c r="GA27" s="11"/>
      <c r="GB27" s="9"/>
      <c r="GC27" s="11"/>
    </row>
    <row r="28" spans="1:185" ht="141" customHeight="1" x14ac:dyDescent="0.75">
      <c r="A28" s="744"/>
      <c r="B28" s="745"/>
      <c r="C28" s="68" t="s">
        <v>34</v>
      </c>
      <c r="D28" s="54" t="e">
        <f>SUM(D24:D27)</f>
        <v>#REF!</v>
      </c>
      <c r="E28" s="54" t="e">
        <f>SUM(E24:E27)</f>
        <v>#REF!</v>
      </c>
      <c r="F28" s="69">
        <f t="shared" ref="F28:L28" si="22">SUM(F24:F27)</f>
        <v>177199.8</v>
      </c>
      <c r="G28" s="69">
        <f t="shared" si="22"/>
        <v>153807.79999999999</v>
      </c>
      <c r="H28" s="69">
        <f t="shared" si="22"/>
        <v>185.3</v>
      </c>
      <c r="I28" s="69">
        <f t="shared" si="22"/>
        <v>15165.4</v>
      </c>
      <c r="J28" s="69">
        <f t="shared" si="22"/>
        <v>25</v>
      </c>
      <c r="K28" s="54" t="e">
        <f>SUM(K24:K27)</f>
        <v>#REF!</v>
      </c>
      <c r="L28" s="54" t="e">
        <f t="shared" si="22"/>
        <v>#REF!</v>
      </c>
      <c r="M28" s="53" t="e">
        <f t="shared" si="18"/>
        <v>#REF!</v>
      </c>
      <c r="N28" s="54" t="e">
        <f>SUM(N24:N27)</f>
        <v>#REF!</v>
      </c>
      <c r="O28" s="53" t="e">
        <f t="shared" si="19"/>
        <v>#REF!</v>
      </c>
      <c r="P28" s="13"/>
      <c r="Q28" s="13"/>
      <c r="R28" s="10">
        <f t="shared" si="3"/>
        <v>0</v>
      </c>
      <c r="S28" s="13"/>
      <c r="T28" s="10">
        <f t="shared" si="4"/>
        <v>0</v>
      </c>
      <c r="U28" s="13"/>
      <c r="V28" s="13"/>
      <c r="W28" s="10">
        <f t="shared" si="5"/>
        <v>0</v>
      </c>
      <c r="X28" s="13"/>
      <c r="Y28" s="10">
        <f t="shared" si="6"/>
        <v>0</v>
      </c>
      <c r="Z28" s="13"/>
      <c r="AA28" s="13"/>
      <c r="AB28" s="10">
        <f t="shared" si="7"/>
        <v>0</v>
      </c>
      <c r="AC28" s="13"/>
      <c r="AD28" s="10">
        <f t="shared" si="8"/>
        <v>0</v>
      </c>
      <c r="AE28" s="13"/>
      <c r="AF28" s="13"/>
      <c r="AG28" s="10">
        <f t="shared" si="9"/>
        <v>0</v>
      </c>
      <c r="AH28" s="13"/>
      <c r="AI28" s="10">
        <f t="shared" si="10"/>
        <v>0</v>
      </c>
      <c r="AJ28" s="13"/>
      <c r="AK28" s="13"/>
      <c r="AL28" s="10">
        <f t="shared" si="11"/>
        <v>0</v>
      </c>
      <c r="AM28" s="14"/>
      <c r="AN28" s="10">
        <f t="shared" si="17"/>
        <v>0</v>
      </c>
      <c r="AO28" s="731" t="s">
        <v>99</v>
      </c>
      <c r="AP28" s="9"/>
      <c r="AQ28" s="9"/>
      <c r="AR28" s="9"/>
      <c r="AS28" s="9"/>
      <c r="AT28" s="9"/>
      <c r="AU28" s="9"/>
      <c r="AV28" s="9"/>
      <c r="AW28" s="9"/>
      <c r="AX28" s="9"/>
      <c r="AY28" s="11"/>
      <c r="AZ28" s="9"/>
      <c r="BA28" s="11"/>
      <c r="BB28" s="9"/>
      <c r="BC28" s="9"/>
      <c r="BD28" s="9"/>
      <c r="BE28" s="9"/>
      <c r="BF28" s="9"/>
      <c r="BG28" s="9"/>
      <c r="BH28" s="9"/>
      <c r="BI28" s="9"/>
      <c r="BJ28" s="9"/>
      <c r="BK28" s="11"/>
      <c r="BL28" s="9"/>
      <c r="BM28" s="11"/>
      <c r="BN28" s="9"/>
      <c r="BO28" s="9"/>
      <c r="BP28" s="9"/>
      <c r="BQ28" s="11"/>
      <c r="BR28" s="9"/>
      <c r="BS28" s="11"/>
      <c r="BT28" s="9"/>
      <c r="BU28" s="9"/>
      <c r="BV28" s="9"/>
      <c r="BW28" s="11"/>
      <c r="BX28" s="9"/>
      <c r="BY28" s="11"/>
      <c r="BZ28" s="9"/>
      <c r="CA28" s="9"/>
      <c r="CB28" s="9"/>
      <c r="CC28" s="9"/>
      <c r="CD28" s="9"/>
      <c r="CE28" s="9"/>
      <c r="CF28" s="9"/>
      <c r="CG28" s="9"/>
      <c r="CH28" s="9"/>
      <c r="CI28" s="9"/>
      <c r="CJ28" s="9"/>
      <c r="CK28" s="9"/>
      <c r="CL28" s="9"/>
      <c r="CM28" s="9"/>
      <c r="CN28" s="9"/>
      <c r="CO28" s="11"/>
      <c r="CP28" s="9"/>
      <c r="CQ28" s="11"/>
      <c r="CR28" s="9"/>
      <c r="CS28" s="9"/>
      <c r="CT28" s="9"/>
      <c r="CU28" s="11"/>
      <c r="CV28" s="9"/>
      <c r="CW28" s="11"/>
      <c r="CX28" s="9"/>
      <c r="CY28" s="9"/>
      <c r="CZ28" s="9"/>
      <c r="DA28" s="11"/>
      <c r="DB28" s="9"/>
      <c r="DC28" s="9"/>
      <c r="DD28" s="9"/>
      <c r="DE28" s="9"/>
      <c r="DF28" s="9"/>
      <c r="DG28" s="11"/>
      <c r="DH28" s="9"/>
      <c r="DI28" s="11"/>
      <c r="DJ28" s="9"/>
      <c r="DK28" s="9"/>
      <c r="DL28" s="9"/>
      <c r="DM28" s="9"/>
      <c r="DN28" s="9"/>
      <c r="DO28" s="9"/>
      <c r="DP28" s="9"/>
      <c r="DQ28" s="9"/>
      <c r="DR28" s="9"/>
      <c r="DS28" s="11"/>
      <c r="DT28" s="9"/>
      <c r="DU28" s="11"/>
      <c r="DV28" s="9"/>
      <c r="DW28" s="9"/>
      <c r="DX28" s="9"/>
      <c r="DY28" s="11"/>
      <c r="DZ28" s="9"/>
      <c r="EA28" s="11"/>
      <c r="EB28" s="9"/>
      <c r="EC28" s="9"/>
      <c r="ED28" s="9"/>
      <c r="EE28" s="11"/>
      <c r="EF28" s="9"/>
      <c r="EG28" s="11"/>
      <c r="EH28" s="9"/>
      <c r="EI28" s="9"/>
      <c r="EJ28" s="9"/>
      <c r="EK28" s="11"/>
      <c r="EL28" s="9"/>
      <c r="EM28" s="11"/>
      <c r="EN28" s="9"/>
      <c r="EO28" s="9"/>
      <c r="EP28" s="9"/>
      <c r="EQ28" s="11"/>
      <c r="ER28" s="9"/>
      <c r="ES28" s="11"/>
      <c r="ET28" s="9"/>
      <c r="EU28" s="9"/>
      <c r="EV28" s="9"/>
      <c r="EW28" s="11"/>
      <c r="EX28" s="9"/>
      <c r="EY28" s="11"/>
      <c r="EZ28" s="9"/>
      <c r="FA28" s="9"/>
      <c r="FB28" s="9"/>
      <c r="FC28" s="9"/>
      <c r="FD28" s="9"/>
      <c r="FE28" s="9"/>
      <c r="FF28" s="9"/>
      <c r="FG28" s="9"/>
      <c r="FH28" s="9"/>
      <c r="FI28" s="9"/>
      <c r="FJ28" s="9"/>
      <c r="FK28" s="9"/>
      <c r="FL28" s="9"/>
      <c r="FM28" s="9"/>
      <c r="FN28" s="9"/>
      <c r="FO28" s="9"/>
      <c r="FP28" s="9"/>
      <c r="FQ28" s="9"/>
      <c r="FR28" s="9"/>
      <c r="FS28" s="9"/>
      <c r="FT28" s="9"/>
      <c r="FU28" s="11"/>
      <c r="FV28" s="9"/>
      <c r="FW28" s="11"/>
      <c r="FX28" s="9"/>
      <c r="FY28" s="9"/>
      <c r="FZ28" s="9"/>
      <c r="GA28" s="11"/>
      <c r="GB28" s="9"/>
      <c r="GC28" s="11"/>
    </row>
    <row r="29" spans="1:185" ht="109.5" customHeight="1" x14ac:dyDescent="0.75">
      <c r="A29" s="744"/>
      <c r="B29" s="745"/>
      <c r="C29" s="70" t="s">
        <v>35</v>
      </c>
      <c r="D29" s="52"/>
      <c r="E29" s="52"/>
      <c r="F29" s="55"/>
      <c r="G29" s="55"/>
      <c r="H29" s="56">
        <f t="shared" ref="H29:H45" si="23">IF(F29=0,0,G29/F29*100)</f>
        <v>0</v>
      </c>
      <c r="I29" s="55"/>
      <c r="J29" s="56">
        <f t="shared" si="16"/>
        <v>0</v>
      </c>
      <c r="K29" s="57"/>
      <c r="L29" s="57"/>
      <c r="M29" s="53">
        <f t="shared" si="18"/>
        <v>0</v>
      </c>
      <c r="N29" s="57"/>
      <c r="O29" s="53">
        <f t="shared" si="19"/>
        <v>0</v>
      </c>
      <c r="P29" s="13"/>
      <c r="Q29" s="13"/>
      <c r="R29" s="10">
        <f t="shared" si="3"/>
        <v>0</v>
      </c>
      <c r="S29" s="13"/>
      <c r="T29" s="10">
        <f t="shared" si="4"/>
        <v>0</v>
      </c>
      <c r="U29" s="13"/>
      <c r="V29" s="13"/>
      <c r="W29" s="10">
        <f t="shared" si="5"/>
        <v>0</v>
      </c>
      <c r="X29" s="13"/>
      <c r="Y29" s="10">
        <f t="shared" si="6"/>
        <v>0</v>
      </c>
      <c r="Z29" s="13"/>
      <c r="AA29" s="13"/>
      <c r="AB29" s="10">
        <f t="shared" si="7"/>
        <v>0</v>
      </c>
      <c r="AC29" s="13"/>
      <c r="AD29" s="10">
        <f t="shared" si="8"/>
        <v>0</v>
      </c>
      <c r="AE29" s="13"/>
      <c r="AF29" s="13"/>
      <c r="AG29" s="10">
        <f t="shared" si="9"/>
        <v>0</v>
      </c>
      <c r="AH29" s="13"/>
      <c r="AI29" s="10">
        <f t="shared" si="10"/>
        <v>0</v>
      </c>
      <c r="AJ29" s="13"/>
      <c r="AK29" s="13"/>
      <c r="AL29" s="10">
        <f t="shared" si="11"/>
        <v>0</v>
      </c>
      <c r="AM29" s="14"/>
      <c r="AN29" s="10">
        <f t="shared" si="17"/>
        <v>0</v>
      </c>
      <c r="AO29" s="732"/>
      <c r="AP29" s="9"/>
      <c r="AQ29" s="9"/>
      <c r="AR29" s="9"/>
      <c r="AS29" s="9"/>
      <c r="AT29" s="9"/>
      <c r="AU29" s="9"/>
      <c r="AV29" s="9"/>
      <c r="AW29" s="9"/>
      <c r="AX29" s="9"/>
      <c r="AY29" s="11"/>
      <c r="AZ29" s="9"/>
      <c r="BA29" s="11"/>
      <c r="BB29" s="9"/>
      <c r="BC29" s="9"/>
      <c r="BD29" s="9"/>
      <c r="BE29" s="9"/>
      <c r="BF29" s="9"/>
      <c r="BG29" s="9"/>
      <c r="BH29" s="9"/>
      <c r="BI29" s="9"/>
      <c r="BJ29" s="9"/>
      <c r="BK29" s="11"/>
      <c r="BL29" s="9"/>
      <c r="BM29" s="11"/>
      <c r="BN29" s="9"/>
      <c r="BO29" s="9"/>
      <c r="BP29" s="9"/>
      <c r="BQ29" s="11"/>
      <c r="BR29" s="9"/>
      <c r="BS29" s="11"/>
      <c r="BT29" s="9"/>
      <c r="BU29" s="9"/>
      <c r="BV29" s="9"/>
      <c r="BW29" s="11"/>
      <c r="BX29" s="9"/>
      <c r="BY29" s="11"/>
      <c r="BZ29" s="9"/>
      <c r="CA29" s="9"/>
      <c r="CB29" s="9"/>
      <c r="CC29" s="9"/>
      <c r="CD29" s="9"/>
      <c r="CE29" s="9"/>
      <c r="CF29" s="9"/>
      <c r="CG29" s="9"/>
      <c r="CH29" s="9"/>
      <c r="CI29" s="9"/>
      <c r="CJ29" s="9"/>
      <c r="CK29" s="9"/>
      <c r="CL29" s="9"/>
      <c r="CM29" s="9"/>
      <c r="CN29" s="9"/>
      <c r="CO29" s="11"/>
      <c r="CP29" s="9"/>
      <c r="CQ29" s="11"/>
      <c r="CR29" s="9"/>
      <c r="CS29" s="9"/>
      <c r="CT29" s="9"/>
      <c r="CU29" s="11"/>
      <c r="CV29" s="9"/>
      <c r="CW29" s="11"/>
      <c r="CX29" s="9"/>
      <c r="CY29" s="9"/>
      <c r="CZ29" s="9"/>
      <c r="DA29" s="11"/>
      <c r="DB29" s="9"/>
      <c r="DC29" s="9"/>
      <c r="DD29" s="9"/>
      <c r="DE29" s="9"/>
      <c r="DF29" s="9"/>
      <c r="DG29" s="11"/>
      <c r="DH29" s="9"/>
      <c r="DI29" s="11"/>
      <c r="DJ29" s="9"/>
      <c r="DK29" s="9"/>
      <c r="DL29" s="9"/>
      <c r="DM29" s="9"/>
      <c r="DN29" s="9"/>
      <c r="DO29" s="9"/>
      <c r="DP29" s="9"/>
      <c r="DQ29" s="9"/>
      <c r="DR29" s="9"/>
      <c r="DS29" s="11"/>
      <c r="DT29" s="9"/>
      <c r="DU29" s="11"/>
      <c r="DV29" s="9"/>
      <c r="DW29" s="9"/>
      <c r="DX29" s="9"/>
      <c r="DY29" s="11"/>
      <c r="DZ29" s="9"/>
      <c r="EA29" s="11"/>
      <c r="EB29" s="9"/>
      <c r="EC29" s="9"/>
      <c r="ED29" s="9"/>
      <c r="EE29" s="11"/>
      <c r="EF29" s="9"/>
      <c r="EG29" s="11"/>
      <c r="EH29" s="9"/>
      <c r="EI29" s="9"/>
      <c r="EJ29" s="9"/>
      <c r="EK29" s="11"/>
      <c r="EL29" s="9"/>
      <c r="EM29" s="11"/>
      <c r="EN29" s="9"/>
      <c r="EO29" s="9"/>
      <c r="EP29" s="9"/>
      <c r="EQ29" s="11"/>
      <c r="ER29" s="9"/>
      <c r="ES29" s="11"/>
      <c r="ET29" s="9"/>
      <c r="EU29" s="9"/>
      <c r="EV29" s="9"/>
      <c r="EW29" s="11"/>
      <c r="EX29" s="9"/>
      <c r="EY29" s="11"/>
      <c r="EZ29" s="9"/>
      <c r="FA29" s="9"/>
      <c r="FB29" s="9"/>
      <c r="FC29" s="9"/>
      <c r="FD29" s="9"/>
      <c r="FE29" s="9"/>
      <c r="FF29" s="9"/>
      <c r="FG29" s="9"/>
      <c r="FH29" s="9"/>
      <c r="FI29" s="9"/>
      <c r="FJ29" s="9"/>
      <c r="FK29" s="9"/>
      <c r="FL29" s="9"/>
      <c r="FM29" s="9"/>
      <c r="FN29" s="9"/>
      <c r="FO29" s="9"/>
      <c r="FP29" s="9"/>
      <c r="FQ29" s="9"/>
      <c r="FR29" s="9"/>
      <c r="FS29" s="9"/>
      <c r="FT29" s="9"/>
      <c r="FU29" s="11"/>
      <c r="FV29" s="9"/>
      <c r="FW29" s="11"/>
      <c r="FX29" s="9"/>
      <c r="FY29" s="9"/>
      <c r="FZ29" s="9"/>
      <c r="GA29" s="11"/>
      <c r="GB29" s="9"/>
      <c r="GC29" s="11"/>
    </row>
    <row r="30" spans="1:185" ht="66" x14ac:dyDescent="0.75">
      <c r="A30" s="744">
        <v>4</v>
      </c>
      <c r="B30" s="745" t="s">
        <v>52</v>
      </c>
      <c r="C30" s="58" t="s">
        <v>79</v>
      </c>
      <c r="D30" s="52" t="e">
        <f>#REF!</f>
        <v>#REF!</v>
      </c>
      <c r="E30" s="52" t="e">
        <f>#REF!</f>
        <v>#REF!</v>
      </c>
      <c r="F30" s="71"/>
      <c r="G30" s="71"/>
      <c r="H30" s="72">
        <f t="shared" si="23"/>
        <v>0</v>
      </c>
      <c r="I30" s="71"/>
      <c r="J30" s="72">
        <f t="shared" si="16"/>
        <v>0</v>
      </c>
      <c r="K30" s="52" t="e">
        <f>#REF!</f>
        <v>#REF!</v>
      </c>
      <c r="L30" s="52" t="e">
        <f>#REF!</f>
        <v>#REF!</v>
      </c>
      <c r="M30" s="53" t="e">
        <f t="shared" si="18"/>
        <v>#REF!</v>
      </c>
      <c r="N30" s="52" t="e">
        <f>#REF!</f>
        <v>#REF!</v>
      </c>
      <c r="O30" s="53" t="e">
        <f t="shared" si="19"/>
        <v>#REF!</v>
      </c>
      <c r="P30" s="13"/>
      <c r="Q30" s="13"/>
      <c r="R30" s="10">
        <f t="shared" si="3"/>
        <v>0</v>
      </c>
      <c r="S30" s="13"/>
      <c r="T30" s="10">
        <f t="shared" si="4"/>
        <v>0</v>
      </c>
      <c r="U30" s="13"/>
      <c r="V30" s="13"/>
      <c r="W30" s="10">
        <f t="shared" si="5"/>
        <v>0</v>
      </c>
      <c r="X30" s="13"/>
      <c r="Y30" s="10">
        <f t="shared" si="6"/>
        <v>0</v>
      </c>
      <c r="Z30" s="13"/>
      <c r="AA30" s="13"/>
      <c r="AB30" s="10">
        <f t="shared" si="7"/>
        <v>0</v>
      </c>
      <c r="AC30" s="13"/>
      <c r="AD30" s="10">
        <f t="shared" si="8"/>
        <v>0</v>
      </c>
      <c r="AE30" s="13"/>
      <c r="AF30" s="13"/>
      <c r="AG30" s="10">
        <f t="shared" si="9"/>
        <v>0</v>
      </c>
      <c r="AH30" s="13"/>
      <c r="AI30" s="10">
        <f t="shared" si="10"/>
        <v>0</v>
      </c>
      <c r="AJ30" s="13"/>
      <c r="AK30" s="13"/>
      <c r="AL30" s="10">
        <f t="shared" si="11"/>
        <v>0</v>
      </c>
      <c r="AM30" s="14"/>
      <c r="AN30" s="10">
        <f t="shared" si="17"/>
        <v>0</v>
      </c>
      <c r="AO30" s="743" t="s">
        <v>102</v>
      </c>
      <c r="AP30" s="9"/>
      <c r="AQ30" s="9"/>
      <c r="AR30" s="9"/>
      <c r="AS30" s="9"/>
      <c r="AT30" s="9"/>
      <c r="AU30" s="9"/>
      <c r="AV30" s="9"/>
      <c r="AW30" s="9"/>
      <c r="AX30" s="9"/>
      <c r="AY30" s="11"/>
      <c r="AZ30" s="9"/>
      <c r="BA30" s="11"/>
      <c r="BB30" s="9"/>
      <c r="BC30" s="9"/>
      <c r="BD30" s="9"/>
      <c r="BE30" s="9"/>
      <c r="BF30" s="9"/>
      <c r="BG30" s="9"/>
      <c r="BH30" s="9"/>
      <c r="BI30" s="9"/>
      <c r="BJ30" s="9"/>
      <c r="BK30" s="11"/>
      <c r="BL30" s="9"/>
      <c r="BM30" s="11"/>
      <c r="BN30" s="9"/>
      <c r="BO30" s="9"/>
      <c r="BP30" s="9"/>
      <c r="BQ30" s="11"/>
      <c r="BR30" s="9"/>
      <c r="BS30" s="11"/>
      <c r="BT30" s="9"/>
      <c r="BU30" s="9"/>
      <c r="BV30" s="9"/>
      <c r="BW30" s="11"/>
      <c r="BX30" s="9"/>
      <c r="BY30" s="11"/>
      <c r="BZ30" s="9"/>
      <c r="CA30" s="9"/>
      <c r="CB30" s="9"/>
      <c r="CC30" s="9"/>
      <c r="CD30" s="9"/>
      <c r="CE30" s="9"/>
      <c r="CF30" s="9"/>
      <c r="CG30" s="9"/>
      <c r="CH30" s="9"/>
      <c r="CI30" s="9"/>
      <c r="CJ30" s="9"/>
      <c r="CK30" s="9"/>
      <c r="CL30" s="9"/>
      <c r="CM30" s="9"/>
      <c r="CN30" s="9"/>
      <c r="CO30" s="11"/>
      <c r="CP30" s="9"/>
      <c r="CQ30" s="11"/>
      <c r="CR30" s="9"/>
      <c r="CS30" s="9"/>
      <c r="CT30" s="9"/>
      <c r="CU30" s="11"/>
      <c r="CV30" s="9"/>
      <c r="CW30" s="11"/>
      <c r="CX30" s="9"/>
      <c r="CY30" s="9"/>
      <c r="CZ30" s="9"/>
      <c r="DA30" s="11"/>
      <c r="DB30" s="9"/>
      <c r="DC30" s="9"/>
      <c r="DD30" s="9"/>
      <c r="DE30" s="9"/>
      <c r="DF30" s="9"/>
      <c r="DG30" s="11"/>
      <c r="DH30" s="9"/>
      <c r="DI30" s="11"/>
      <c r="DJ30" s="9"/>
      <c r="DK30" s="9"/>
      <c r="DL30" s="9"/>
      <c r="DM30" s="9"/>
      <c r="DN30" s="9"/>
      <c r="DO30" s="9"/>
      <c r="DP30" s="9"/>
      <c r="DQ30" s="9"/>
      <c r="DR30" s="9"/>
      <c r="DS30" s="11"/>
      <c r="DT30" s="9"/>
      <c r="DU30" s="11"/>
      <c r="DV30" s="9"/>
      <c r="DW30" s="9"/>
      <c r="DX30" s="9"/>
      <c r="DY30" s="11"/>
      <c r="DZ30" s="9"/>
      <c r="EA30" s="11"/>
      <c r="EB30" s="9"/>
      <c r="EC30" s="9"/>
      <c r="ED30" s="9"/>
      <c r="EE30" s="11"/>
      <c r="EF30" s="9"/>
      <c r="EG30" s="11"/>
      <c r="EH30" s="9"/>
      <c r="EI30" s="9"/>
      <c r="EJ30" s="9"/>
      <c r="EK30" s="11"/>
      <c r="EL30" s="9"/>
      <c r="EM30" s="11"/>
      <c r="EN30" s="9"/>
      <c r="EO30" s="9"/>
      <c r="EP30" s="9"/>
      <c r="EQ30" s="11"/>
      <c r="ER30" s="9"/>
      <c r="ES30" s="11"/>
      <c r="ET30" s="9"/>
      <c r="EU30" s="9"/>
      <c r="EV30" s="9"/>
      <c r="EW30" s="11"/>
      <c r="EX30" s="9"/>
      <c r="EY30" s="11"/>
      <c r="EZ30" s="9"/>
      <c r="FA30" s="9"/>
      <c r="FB30" s="9"/>
      <c r="FC30" s="9"/>
      <c r="FD30" s="9"/>
      <c r="FE30" s="9"/>
      <c r="FF30" s="9"/>
      <c r="FG30" s="9"/>
      <c r="FH30" s="9"/>
      <c r="FI30" s="9"/>
      <c r="FJ30" s="9"/>
      <c r="FK30" s="9"/>
      <c r="FL30" s="9"/>
      <c r="FM30" s="9"/>
      <c r="FN30" s="9"/>
      <c r="FO30" s="9"/>
      <c r="FP30" s="9"/>
      <c r="FQ30" s="9"/>
      <c r="FR30" s="9"/>
      <c r="FS30" s="9"/>
      <c r="FT30" s="9"/>
      <c r="FU30" s="11"/>
      <c r="FV30" s="9"/>
      <c r="FW30" s="11"/>
      <c r="FX30" s="9"/>
      <c r="FY30" s="9"/>
      <c r="FZ30" s="9"/>
      <c r="GA30" s="11"/>
      <c r="GB30" s="9"/>
      <c r="GC30" s="11"/>
    </row>
    <row r="31" spans="1:185" ht="101.25" customHeight="1" x14ac:dyDescent="0.75">
      <c r="A31" s="744"/>
      <c r="B31" s="745"/>
      <c r="C31" s="58" t="s">
        <v>32</v>
      </c>
      <c r="D31" s="52" t="e">
        <f>#REF!</f>
        <v>#REF!</v>
      </c>
      <c r="E31" s="52" t="e">
        <f>#REF!</f>
        <v>#REF!</v>
      </c>
      <c r="F31" s="71">
        <f>64.7+16815.9+788+266.7</f>
        <v>17935.3</v>
      </c>
      <c r="G31" s="71">
        <f>16880.7+292+266.7</f>
        <v>17439.400000000001</v>
      </c>
      <c r="H31" s="72">
        <f t="shared" si="23"/>
        <v>97.2</v>
      </c>
      <c r="I31" s="71">
        <v>292</v>
      </c>
      <c r="J31" s="72">
        <f t="shared" si="16"/>
        <v>1.7</v>
      </c>
      <c r="K31" s="52" t="e">
        <f>#REF!</f>
        <v>#REF!</v>
      </c>
      <c r="L31" s="52" t="e">
        <f>#REF!</f>
        <v>#REF!</v>
      </c>
      <c r="M31" s="53" t="e">
        <f t="shared" si="18"/>
        <v>#REF!</v>
      </c>
      <c r="N31" s="52" t="e">
        <f>#REF!</f>
        <v>#REF!</v>
      </c>
      <c r="O31" s="53" t="e">
        <f t="shared" si="19"/>
        <v>#REF!</v>
      </c>
      <c r="P31" s="13"/>
      <c r="Q31" s="13"/>
      <c r="R31" s="10">
        <f t="shared" si="3"/>
        <v>0</v>
      </c>
      <c r="S31" s="13"/>
      <c r="T31" s="10">
        <f t="shared" si="4"/>
        <v>0</v>
      </c>
      <c r="U31" s="13"/>
      <c r="V31" s="13"/>
      <c r="W31" s="10">
        <f t="shared" si="5"/>
        <v>0</v>
      </c>
      <c r="X31" s="13"/>
      <c r="Y31" s="10">
        <f t="shared" si="6"/>
        <v>0</v>
      </c>
      <c r="Z31" s="13"/>
      <c r="AA31" s="13"/>
      <c r="AB31" s="10">
        <f t="shared" si="7"/>
        <v>0</v>
      </c>
      <c r="AC31" s="13"/>
      <c r="AD31" s="10">
        <f t="shared" si="8"/>
        <v>0</v>
      </c>
      <c r="AE31" s="13"/>
      <c r="AF31" s="13"/>
      <c r="AG31" s="10">
        <f t="shared" si="9"/>
        <v>0</v>
      </c>
      <c r="AH31" s="13"/>
      <c r="AI31" s="10">
        <f t="shared" si="10"/>
        <v>0</v>
      </c>
      <c r="AJ31" s="13"/>
      <c r="AK31" s="13"/>
      <c r="AL31" s="10">
        <f t="shared" si="11"/>
        <v>0</v>
      </c>
      <c r="AM31" s="14"/>
      <c r="AN31" s="10">
        <f t="shared" si="17"/>
        <v>0</v>
      </c>
      <c r="AO31" s="734"/>
      <c r="AP31" s="9"/>
      <c r="AQ31" s="9"/>
      <c r="AR31" s="9"/>
      <c r="AS31" s="9"/>
      <c r="AT31" s="9"/>
      <c r="AU31" s="9"/>
      <c r="AV31" s="9"/>
      <c r="AW31" s="9"/>
      <c r="AX31" s="9"/>
      <c r="AY31" s="11"/>
      <c r="AZ31" s="9"/>
      <c r="BA31" s="11"/>
      <c r="BB31" s="9"/>
      <c r="BC31" s="9"/>
      <c r="BD31" s="9"/>
      <c r="BE31" s="9"/>
      <c r="BF31" s="9"/>
      <c r="BG31" s="9"/>
      <c r="BH31" s="9"/>
      <c r="BI31" s="9"/>
      <c r="BJ31" s="9"/>
      <c r="BK31" s="11"/>
      <c r="BL31" s="9"/>
      <c r="BM31" s="11"/>
      <c r="BN31" s="9"/>
      <c r="BO31" s="9"/>
      <c r="BP31" s="9"/>
      <c r="BQ31" s="11"/>
      <c r="BR31" s="9"/>
      <c r="BS31" s="11"/>
      <c r="BT31" s="9"/>
      <c r="BU31" s="9"/>
      <c r="BV31" s="9"/>
      <c r="BW31" s="11"/>
      <c r="BX31" s="9"/>
      <c r="BY31" s="11"/>
      <c r="BZ31" s="9"/>
      <c r="CA31" s="9"/>
      <c r="CB31" s="9"/>
      <c r="CC31" s="9"/>
      <c r="CD31" s="9"/>
      <c r="CE31" s="9"/>
      <c r="CF31" s="9"/>
      <c r="CG31" s="9"/>
      <c r="CH31" s="9"/>
      <c r="CI31" s="9"/>
      <c r="CJ31" s="9"/>
      <c r="CK31" s="9"/>
      <c r="CL31" s="9"/>
      <c r="CM31" s="9"/>
      <c r="CN31" s="9"/>
      <c r="CO31" s="11"/>
      <c r="CP31" s="9"/>
      <c r="CQ31" s="11"/>
      <c r="CR31" s="9"/>
      <c r="CS31" s="9"/>
      <c r="CT31" s="9"/>
      <c r="CU31" s="11"/>
      <c r="CV31" s="9"/>
      <c r="CW31" s="11"/>
      <c r="CX31" s="9"/>
      <c r="CY31" s="9"/>
      <c r="CZ31" s="9"/>
      <c r="DA31" s="11"/>
      <c r="DB31" s="9"/>
      <c r="DC31" s="9"/>
      <c r="DD31" s="9"/>
      <c r="DE31" s="9"/>
      <c r="DF31" s="9"/>
      <c r="DG31" s="11"/>
      <c r="DH31" s="9"/>
      <c r="DI31" s="11"/>
      <c r="DJ31" s="9"/>
      <c r="DK31" s="9"/>
      <c r="DL31" s="9"/>
      <c r="DM31" s="9"/>
      <c r="DN31" s="9"/>
      <c r="DO31" s="9"/>
      <c r="DP31" s="9"/>
      <c r="DQ31" s="9"/>
      <c r="DR31" s="9"/>
      <c r="DS31" s="11"/>
      <c r="DT31" s="9"/>
      <c r="DU31" s="11"/>
      <c r="DV31" s="9"/>
      <c r="DW31" s="9"/>
      <c r="DX31" s="9"/>
      <c r="DY31" s="11"/>
      <c r="DZ31" s="9"/>
      <c r="EA31" s="11"/>
      <c r="EB31" s="9"/>
      <c r="EC31" s="9"/>
      <c r="ED31" s="9"/>
      <c r="EE31" s="11"/>
      <c r="EF31" s="9"/>
      <c r="EG31" s="11"/>
      <c r="EH31" s="9"/>
      <c r="EI31" s="9"/>
      <c r="EJ31" s="9"/>
      <c r="EK31" s="11"/>
      <c r="EL31" s="9"/>
      <c r="EM31" s="11"/>
      <c r="EN31" s="9"/>
      <c r="EO31" s="9"/>
      <c r="EP31" s="9"/>
      <c r="EQ31" s="11"/>
      <c r="ER31" s="9"/>
      <c r="ES31" s="11"/>
      <c r="ET31" s="9"/>
      <c r="EU31" s="9"/>
      <c r="EV31" s="9"/>
      <c r="EW31" s="11"/>
      <c r="EX31" s="9"/>
      <c r="EY31" s="11"/>
      <c r="EZ31" s="9"/>
      <c r="FA31" s="9"/>
      <c r="FB31" s="9"/>
      <c r="FC31" s="9"/>
      <c r="FD31" s="9"/>
      <c r="FE31" s="9"/>
      <c r="FF31" s="9"/>
      <c r="FG31" s="9"/>
      <c r="FH31" s="9"/>
      <c r="FI31" s="9"/>
      <c r="FJ31" s="9"/>
      <c r="FK31" s="9"/>
      <c r="FL31" s="9"/>
      <c r="FM31" s="9"/>
      <c r="FN31" s="9"/>
      <c r="FO31" s="9"/>
      <c r="FP31" s="9"/>
      <c r="FQ31" s="9"/>
      <c r="FR31" s="9"/>
      <c r="FS31" s="9"/>
      <c r="FT31" s="9"/>
      <c r="FU31" s="11"/>
      <c r="FV31" s="9"/>
      <c r="FW31" s="11"/>
      <c r="FX31" s="9"/>
      <c r="FY31" s="9"/>
      <c r="FZ31" s="9"/>
      <c r="GA31" s="11"/>
      <c r="GB31" s="9"/>
      <c r="GC31" s="11"/>
    </row>
    <row r="32" spans="1:185" ht="101.25" customHeight="1" x14ac:dyDescent="0.75">
      <c r="A32" s="744"/>
      <c r="B32" s="745"/>
      <c r="C32" s="58" t="s">
        <v>49</v>
      </c>
      <c r="D32" s="52" t="e">
        <f>#REF!+#REF!</f>
        <v>#REF!</v>
      </c>
      <c r="E32" s="52" t="e">
        <f>#REF!+#REF!</f>
        <v>#REF!</v>
      </c>
      <c r="F32" s="71">
        <f>3051.9+197+66.7</f>
        <v>3315.6</v>
      </c>
      <c r="G32" s="71">
        <f>3051.9+73+66.7</f>
        <v>3191.6</v>
      </c>
      <c r="H32" s="72">
        <f t="shared" si="23"/>
        <v>96.3</v>
      </c>
      <c r="I32" s="71">
        <v>73</v>
      </c>
      <c r="J32" s="72">
        <f t="shared" si="16"/>
        <v>2.2999999999999998</v>
      </c>
      <c r="K32" s="52" t="e">
        <f>#REF!+#REF!</f>
        <v>#REF!</v>
      </c>
      <c r="L32" s="52" t="e">
        <f>#REF!+#REF!</f>
        <v>#REF!</v>
      </c>
      <c r="M32" s="53" t="e">
        <f t="shared" si="18"/>
        <v>#REF!</v>
      </c>
      <c r="N32" s="52" t="e">
        <f>#REF!+#REF!</f>
        <v>#REF!</v>
      </c>
      <c r="O32" s="53" t="e">
        <f t="shared" si="19"/>
        <v>#REF!</v>
      </c>
      <c r="P32" s="13"/>
      <c r="Q32" s="13"/>
      <c r="R32" s="10">
        <f t="shared" si="3"/>
        <v>0</v>
      </c>
      <c r="S32" s="13"/>
      <c r="T32" s="10">
        <f t="shared" si="4"/>
        <v>0</v>
      </c>
      <c r="U32" s="13"/>
      <c r="V32" s="13"/>
      <c r="W32" s="10">
        <f t="shared" si="5"/>
        <v>0</v>
      </c>
      <c r="X32" s="13"/>
      <c r="Y32" s="10">
        <f t="shared" si="6"/>
        <v>0</v>
      </c>
      <c r="Z32" s="13"/>
      <c r="AA32" s="13"/>
      <c r="AB32" s="10">
        <f t="shared" si="7"/>
        <v>0</v>
      </c>
      <c r="AC32" s="13"/>
      <c r="AD32" s="10">
        <f t="shared" si="8"/>
        <v>0</v>
      </c>
      <c r="AE32" s="13"/>
      <c r="AF32" s="13"/>
      <c r="AG32" s="10">
        <f t="shared" si="9"/>
        <v>0</v>
      </c>
      <c r="AH32" s="13"/>
      <c r="AI32" s="10">
        <f t="shared" si="10"/>
        <v>0</v>
      </c>
      <c r="AJ32" s="13"/>
      <c r="AK32" s="13"/>
      <c r="AL32" s="10">
        <f t="shared" si="11"/>
        <v>0</v>
      </c>
      <c r="AM32" s="14"/>
      <c r="AN32" s="10">
        <f t="shared" si="17"/>
        <v>0</v>
      </c>
      <c r="AO32" s="734" t="s">
        <v>103</v>
      </c>
      <c r="AP32" s="9"/>
      <c r="AQ32" s="9"/>
      <c r="AR32" s="9"/>
      <c r="AS32" s="9"/>
      <c r="AT32" s="9"/>
      <c r="AU32" s="9"/>
      <c r="AV32" s="9"/>
      <c r="AW32" s="9"/>
      <c r="AX32" s="9"/>
      <c r="AY32" s="11"/>
      <c r="AZ32" s="9"/>
      <c r="BA32" s="11"/>
      <c r="BB32" s="9"/>
      <c r="BC32" s="9"/>
      <c r="BD32" s="9"/>
      <c r="BE32" s="9"/>
      <c r="BF32" s="9"/>
      <c r="BG32" s="9"/>
      <c r="BH32" s="9"/>
      <c r="BI32" s="9"/>
      <c r="BJ32" s="9"/>
      <c r="BK32" s="11"/>
      <c r="BL32" s="9"/>
      <c r="BM32" s="11"/>
      <c r="BN32" s="9"/>
      <c r="BO32" s="9"/>
      <c r="BP32" s="9"/>
      <c r="BQ32" s="11"/>
      <c r="BR32" s="9"/>
      <c r="BS32" s="11"/>
      <c r="BT32" s="9"/>
      <c r="BU32" s="9"/>
      <c r="BV32" s="9"/>
      <c r="BW32" s="11"/>
      <c r="BX32" s="9"/>
      <c r="BY32" s="11"/>
      <c r="BZ32" s="9"/>
      <c r="CA32" s="9"/>
      <c r="CB32" s="9"/>
      <c r="CC32" s="9"/>
      <c r="CD32" s="9"/>
      <c r="CE32" s="9"/>
      <c r="CF32" s="9"/>
      <c r="CG32" s="9"/>
      <c r="CH32" s="9"/>
      <c r="CI32" s="9"/>
      <c r="CJ32" s="9"/>
      <c r="CK32" s="9"/>
      <c r="CL32" s="9"/>
      <c r="CM32" s="9"/>
      <c r="CN32" s="9"/>
      <c r="CO32" s="11"/>
      <c r="CP32" s="9"/>
      <c r="CQ32" s="11"/>
      <c r="CR32" s="9"/>
      <c r="CS32" s="9"/>
      <c r="CT32" s="9"/>
      <c r="CU32" s="11"/>
      <c r="CV32" s="9"/>
      <c r="CW32" s="11"/>
      <c r="CX32" s="9"/>
      <c r="CY32" s="9"/>
      <c r="CZ32" s="9"/>
      <c r="DA32" s="11"/>
      <c r="DB32" s="9"/>
      <c r="DC32" s="9"/>
      <c r="DD32" s="9"/>
      <c r="DE32" s="9"/>
      <c r="DF32" s="9"/>
      <c r="DG32" s="11"/>
      <c r="DH32" s="9"/>
      <c r="DI32" s="11"/>
      <c r="DJ32" s="9"/>
      <c r="DK32" s="9"/>
      <c r="DL32" s="9"/>
      <c r="DM32" s="9"/>
      <c r="DN32" s="9"/>
      <c r="DO32" s="9"/>
      <c r="DP32" s="9"/>
      <c r="DQ32" s="9"/>
      <c r="DR32" s="9"/>
      <c r="DS32" s="11"/>
      <c r="DT32" s="9"/>
      <c r="DU32" s="11"/>
      <c r="DV32" s="9"/>
      <c r="DW32" s="9"/>
      <c r="DX32" s="9"/>
      <c r="DY32" s="11"/>
      <c r="DZ32" s="9"/>
      <c r="EA32" s="11"/>
      <c r="EB32" s="9"/>
      <c r="EC32" s="9"/>
      <c r="ED32" s="9"/>
      <c r="EE32" s="11"/>
      <c r="EF32" s="9"/>
      <c r="EG32" s="11"/>
      <c r="EH32" s="9"/>
      <c r="EI32" s="9"/>
      <c r="EJ32" s="9"/>
      <c r="EK32" s="11"/>
      <c r="EL32" s="9"/>
      <c r="EM32" s="11"/>
      <c r="EN32" s="9"/>
      <c r="EO32" s="9"/>
      <c r="EP32" s="9"/>
      <c r="EQ32" s="11"/>
      <c r="ER32" s="9"/>
      <c r="ES32" s="11"/>
      <c r="ET32" s="9"/>
      <c r="EU32" s="9"/>
      <c r="EV32" s="9"/>
      <c r="EW32" s="11"/>
      <c r="EX32" s="9"/>
      <c r="EY32" s="11"/>
      <c r="EZ32" s="9"/>
      <c r="FA32" s="9"/>
      <c r="FB32" s="9"/>
      <c r="FC32" s="9"/>
      <c r="FD32" s="9"/>
      <c r="FE32" s="9"/>
      <c r="FF32" s="9"/>
      <c r="FG32" s="9"/>
      <c r="FH32" s="9"/>
      <c r="FI32" s="9"/>
      <c r="FJ32" s="9"/>
      <c r="FK32" s="9"/>
      <c r="FL32" s="9"/>
      <c r="FM32" s="9"/>
      <c r="FN32" s="9"/>
      <c r="FO32" s="9"/>
      <c r="FP32" s="9"/>
      <c r="FQ32" s="9"/>
      <c r="FR32" s="9"/>
      <c r="FS32" s="9"/>
      <c r="FT32" s="9"/>
      <c r="FU32" s="11"/>
      <c r="FV32" s="9"/>
      <c r="FW32" s="11"/>
      <c r="FX32" s="9"/>
      <c r="FY32" s="9"/>
      <c r="FZ32" s="9"/>
      <c r="GA32" s="11"/>
      <c r="GB32" s="9"/>
      <c r="GC32" s="11"/>
    </row>
    <row r="33" spans="1:185" ht="66" x14ac:dyDescent="0.75">
      <c r="A33" s="744"/>
      <c r="B33" s="745"/>
      <c r="C33" s="59" t="s">
        <v>33</v>
      </c>
      <c r="D33" s="54" t="e">
        <f>#REF!</f>
        <v>#REF!</v>
      </c>
      <c r="E33" s="54" t="e">
        <f>#REF!</f>
        <v>#REF!</v>
      </c>
      <c r="F33" s="71"/>
      <c r="G33" s="71"/>
      <c r="H33" s="72">
        <f t="shared" si="23"/>
        <v>0</v>
      </c>
      <c r="I33" s="71"/>
      <c r="J33" s="72">
        <f t="shared" si="16"/>
        <v>0</v>
      </c>
      <c r="K33" s="54" t="e">
        <f>#REF!</f>
        <v>#REF!</v>
      </c>
      <c r="L33" s="54" t="e">
        <f>#REF!</f>
        <v>#REF!</v>
      </c>
      <c r="M33" s="53" t="e">
        <f t="shared" si="18"/>
        <v>#REF!</v>
      </c>
      <c r="N33" s="54" t="e">
        <f>#REF!</f>
        <v>#REF!</v>
      </c>
      <c r="O33" s="53" t="e">
        <f t="shared" si="19"/>
        <v>#REF!</v>
      </c>
      <c r="P33" s="13"/>
      <c r="Q33" s="13"/>
      <c r="R33" s="10">
        <f t="shared" si="3"/>
        <v>0</v>
      </c>
      <c r="S33" s="13"/>
      <c r="T33" s="10">
        <f t="shared" si="4"/>
        <v>0</v>
      </c>
      <c r="U33" s="13"/>
      <c r="V33" s="13"/>
      <c r="W33" s="10">
        <f t="shared" si="5"/>
        <v>0</v>
      </c>
      <c r="X33" s="13"/>
      <c r="Y33" s="10">
        <f t="shared" si="6"/>
        <v>0</v>
      </c>
      <c r="Z33" s="13"/>
      <c r="AA33" s="13"/>
      <c r="AB33" s="10">
        <f t="shared" si="7"/>
        <v>0</v>
      </c>
      <c r="AC33" s="13"/>
      <c r="AD33" s="10">
        <f t="shared" si="8"/>
        <v>0</v>
      </c>
      <c r="AE33" s="13"/>
      <c r="AF33" s="13"/>
      <c r="AG33" s="10">
        <f t="shared" si="9"/>
        <v>0</v>
      </c>
      <c r="AH33" s="13"/>
      <c r="AI33" s="10">
        <f t="shared" si="10"/>
        <v>0</v>
      </c>
      <c r="AJ33" s="13"/>
      <c r="AK33" s="13"/>
      <c r="AL33" s="10">
        <f t="shared" si="11"/>
        <v>0</v>
      </c>
      <c r="AM33" s="14"/>
      <c r="AN33" s="10">
        <f t="shared" si="17"/>
        <v>0</v>
      </c>
      <c r="AO33" s="734"/>
      <c r="AP33" s="9"/>
      <c r="AQ33" s="9"/>
      <c r="AR33" s="9"/>
      <c r="AS33" s="9"/>
      <c r="AT33" s="9"/>
      <c r="AU33" s="9"/>
      <c r="AV33" s="9"/>
      <c r="AW33" s="9"/>
      <c r="AX33" s="9"/>
      <c r="AY33" s="11"/>
      <c r="AZ33" s="9"/>
      <c r="BA33" s="11"/>
      <c r="BB33" s="9"/>
      <c r="BC33" s="9"/>
      <c r="BD33" s="9"/>
      <c r="BE33" s="9"/>
      <c r="BF33" s="9"/>
      <c r="BG33" s="9"/>
      <c r="BH33" s="9"/>
      <c r="BI33" s="9"/>
      <c r="BJ33" s="9"/>
      <c r="BK33" s="11"/>
      <c r="BL33" s="9"/>
      <c r="BM33" s="11"/>
      <c r="BN33" s="9"/>
      <c r="BO33" s="9"/>
      <c r="BP33" s="9"/>
      <c r="BQ33" s="11"/>
      <c r="BR33" s="9"/>
      <c r="BS33" s="11"/>
      <c r="BT33" s="9"/>
      <c r="BU33" s="9"/>
      <c r="BV33" s="9"/>
      <c r="BW33" s="11"/>
      <c r="BX33" s="9"/>
      <c r="BY33" s="11"/>
      <c r="BZ33" s="9"/>
      <c r="CA33" s="9"/>
      <c r="CB33" s="9"/>
      <c r="CC33" s="9"/>
      <c r="CD33" s="9"/>
      <c r="CE33" s="9"/>
      <c r="CF33" s="9"/>
      <c r="CG33" s="9"/>
      <c r="CH33" s="9"/>
      <c r="CI33" s="9"/>
      <c r="CJ33" s="9"/>
      <c r="CK33" s="9"/>
      <c r="CL33" s="9"/>
      <c r="CM33" s="9"/>
      <c r="CN33" s="9"/>
      <c r="CO33" s="11"/>
      <c r="CP33" s="9"/>
      <c r="CQ33" s="11"/>
      <c r="CR33" s="9"/>
      <c r="CS33" s="9"/>
      <c r="CT33" s="9"/>
      <c r="CU33" s="11"/>
      <c r="CV33" s="9"/>
      <c r="CW33" s="11"/>
      <c r="CX33" s="9"/>
      <c r="CY33" s="9"/>
      <c r="CZ33" s="9"/>
      <c r="DA33" s="11"/>
      <c r="DB33" s="9"/>
      <c r="DC33" s="9"/>
      <c r="DD33" s="9"/>
      <c r="DE33" s="9"/>
      <c r="DF33" s="9"/>
      <c r="DG33" s="11"/>
      <c r="DH33" s="9"/>
      <c r="DI33" s="11"/>
      <c r="DJ33" s="9"/>
      <c r="DK33" s="9"/>
      <c r="DL33" s="9"/>
      <c r="DM33" s="9"/>
      <c r="DN33" s="9"/>
      <c r="DO33" s="9"/>
      <c r="DP33" s="9"/>
      <c r="DQ33" s="9"/>
      <c r="DR33" s="9"/>
      <c r="DS33" s="11"/>
      <c r="DT33" s="9"/>
      <c r="DU33" s="11"/>
      <c r="DV33" s="9"/>
      <c r="DW33" s="9"/>
      <c r="DX33" s="9"/>
      <c r="DY33" s="11"/>
      <c r="DZ33" s="9"/>
      <c r="EA33" s="11"/>
      <c r="EB33" s="9"/>
      <c r="EC33" s="9"/>
      <c r="ED33" s="9"/>
      <c r="EE33" s="11"/>
      <c r="EF33" s="9"/>
      <c r="EG33" s="11"/>
      <c r="EH33" s="9"/>
      <c r="EI33" s="9"/>
      <c r="EJ33" s="9"/>
      <c r="EK33" s="11"/>
      <c r="EL33" s="9"/>
      <c r="EM33" s="11"/>
      <c r="EN33" s="9"/>
      <c r="EO33" s="9"/>
      <c r="EP33" s="9"/>
      <c r="EQ33" s="11"/>
      <c r="ER33" s="9"/>
      <c r="ES33" s="11"/>
      <c r="ET33" s="9"/>
      <c r="EU33" s="9"/>
      <c r="EV33" s="9"/>
      <c r="EW33" s="11"/>
      <c r="EX33" s="9"/>
      <c r="EY33" s="11"/>
      <c r="EZ33" s="9"/>
      <c r="FA33" s="9"/>
      <c r="FB33" s="9"/>
      <c r="FC33" s="9"/>
      <c r="FD33" s="9"/>
      <c r="FE33" s="9"/>
      <c r="FF33" s="9"/>
      <c r="FG33" s="9"/>
      <c r="FH33" s="9"/>
      <c r="FI33" s="9"/>
      <c r="FJ33" s="9"/>
      <c r="FK33" s="9"/>
      <c r="FL33" s="9"/>
      <c r="FM33" s="9"/>
      <c r="FN33" s="9"/>
      <c r="FO33" s="9"/>
      <c r="FP33" s="9"/>
      <c r="FQ33" s="9"/>
      <c r="FR33" s="9"/>
      <c r="FS33" s="9"/>
      <c r="FT33" s="9"/>
      <c r="FU33" s="11"/>
      <c r="FV33" s="9"/>
      <c r="FW33" s="11"/>
      <c r="FX33" s="9"/>
      <c r="FY33" s="9"/>
      <c r="FZ33" s="9"/>
      <c r="GA33" s="11"/>
      <c r="GB33" s="9"/>
      <c r="GC33" s="11"/>
    </row>
    <row r="34" spans="1:185" ht="33.75" customHeight="1" x14ac:dyDescent="0.75">
      <c r="A34" s="744"/>
      <c r="B34" s="745"/>
      <c r="C34" s="60" t="s">
        <v>34</v>
      </c>
      <c r="D34" s="54" t="e">
        <f t="shared" ref="D34:J34" si="24">SUM(D30:D33)</f>
        <v>#REF!</v>
      </c>
      <c r="E34" s="54" t="e">
        <f t="shared" si="24"/>
        <v>#REF!</v>
      </c>
      <c r="F34" s="54">
        <f t="shared" si="24"/>
        <v>21250.9</v>
      </c>
      <c r="G34" s="54">
        <f t="shared" si="24"/>
        <v>20631</v>
      </c>
      <c r="H34" s="54">
        <f t="shared" si="24"/>
        <v>193.5</v>
      </c>
      <c r="I34" s="54">
        <f t="shared" si="24"/>
        <v>365</v>
      </c>
      <c r="J34" s="54">
        <f t="shared" si="24"/>
        <v>4</v>
      </c>
      <c r="K34" s="54" t="e">
        <f>SUM(K30:K33)</f>
        <v>#REF!</v>
      </c>
      <c r="L34" s="54" t="e">
        <f>SUM(L30:L33)</f>
        <v>#REF!</v>
      </c>
      <c r="M34" s="53" t="e">
        <f t="shared" si="18"/>
        <v>#REF!</v>
      </c>
      <c r="N34" s="54" t="e">
        <f>SUM(N30:N33)</f>
        <v>#REF!</v>
      </c>
      <c r="O34" s="53" t="e">
        <f t="shared" si="19"/>
        <v>#REF!</v>
      </c>
      <c r="P34" s="13"/>
      <c r="Q34" s="13"/>
      <c r="R34" s="10">
        <f t="shared" si="3"/>
        <v>0</v>
      </c>
      <c r="S34" s="13"/>
      <c r="T34" s="10">
        <f t="shared" si="4"/>
        <v>0</v>
      </c>
      <c r="U34" s="13"/>
      <c r="V34" s="13"/>
      <c r="W34" s="10">
        <f t="shared" si="5"/>
        <v>0</v>
      </c>
      <c r="X34" s="13"/>
      <c r="Y34" s="10">
        <f t="shared" si="6"/>
        <v>0</v>
      </c>
      <c r="Z34" s="13"/>
      <c r="AA34" s="13"/>
      <c r="AB34" s="10">
        <f t="shared" si="7"/>
        <v>0</v>
      </c>
      <c r="AC34" s="13"/>
      <c r="AD34" s="10">
        <f t="shared" si="8"/>
        <v>0</v>
      </c>
      <c r="AE34" s="13"/>
      <c r="AF34" s="13"/>
      <c r="AG34" s="10">
        <f t="shared" si="9"/>
        <v>0</v>
      </c>
      <c r="AH34" s="13"/>
      <c r="AI34" s="10">
        <f t="shared" si="10"/>
        <v>0</v>
      </c>
      <c r="AJ34" s="13"/>
      <c r="AK34" s="13"/>
      <c r="AL34" s="10">
        <f t="shared" si="11"/>
        <v>0</v>
      </c>
      <c r="AM34" s="14"/>
      <c r="AN34" s="10">
        <f t="shared" si="17"/>
        <v>0</v>
      </c>
      <c r="AO34" s="734" t="s">
        <v>104</v>
      </c>
      <c r="AP34" s="9"/>
      <c r="AQ34" s="9"/>
      <c r="AR34" s="9"/>
      <c r="AS34" s="9"/>
      <c r="AT34" s="9"/>
      <c r="AU34" s="9"/>
      <c r="AV34" s="9"/>
      <c r="AW34" s="9"/>
      <c r="AX34" s="9"/>
      <c r="AY34" s="11"/>
      <c r="AZ34" s="9"/>
      <c r="BA34" s="11"/>
      <c r="BB34" s="9"/>
      <c r="BC34" s="9"/>
      <c r="BD34" s="9"/>
      <c r="BE34" s="9"/>
      <c r="BF34" s="9"/>
      <c r="BG34" s="9"/>
      <c r="BH34" s="9"/>
      <c r="BI34" s="9"/>
      <c r="BJ34" s="9"/>
      <c r="BK34" s="11"/>
      <c r="BL34" s="9"/>
      <c r="BM34" s="11"/>
      <c r="BN34" s="9"/>
      <c r="BO34" s="9"/>
      <c r="BP34" s="9"/>
      <c r="BQ34" s="11"/>
      <c r="BR34" s="9"/>
      <c r="BS34" s="11"/>
      <c r="BT34" s="9"/>
      <c r="BU34" s="9"/>
      <c r="BV34" s="9"/>
      <c r="BW34" s="11"/>
      <c r="BX34" s="9"/>
      <c r="BY34" s="11"/>
      <c r="BZ34" s="9"/>
      <c r="CA34" s="9"/>
      <c r="CB34" s="9"/>
      <c r="CC34" s="9"/>
      <c r="CD34" s="9"/>
      <c r="CE34" s="9"/>
      <c r="CF34" s="9"/>
      <c r="CG34" s="9"/>
      <c r="CH34" s="9"/>
      <c r="CI34" s="9"/>
      <c r="CJ34" s="9"/>
      <c r="CK34" s="9"/>
      <c r="CL34" s="9"/>
      <c r="CM34" s="9"/>
      <c r="CN34" s="9"/>
      <c r="CO34" s="11"/>
      <c r="CP34" s="9"/>
      <c r="CQ34" s="11"/>
      <c r="CR34" s="9"/>
      <c r="CS34" s="9"/>
      <c r="CT34" s="9"/>
      <c r="CU34" s="11"/>
      <c r="CV34" s="9"/>
      <c r="CW34" s="11"/>
      <c r="CX34" s="9"/>
      <c r="CY34" s="9"/>
      <c r="CZ34" s="9"/>
      <c r="DA34" s="11"/>
      <c r="DB34" s="9"/>
      <c r="DC34" s="9"/>
      <c r="DD34" s="9"/>
      <c r="DE34" s="9"/>
      <c r="DF34" s="9"/>
      <c r="DG34" s="11"/>
      <c r="DH34" s="9"/>
      <c r="DI34" s="11"/>
      <c r="DJ34" s="9"/>
      <c r="DK34" s="9"/>
      <c r="DL34" s="9"/>
      <c r="DM34" s="9"/>
      <c r="DN34" s="9"/>
      <c r="DO34" s="9"/>
      <c r="DP34" s="9"/>
      <c r="DQ34" s="9"/>
      <c r="DR34" s="9"/>
      <c r="DS34" s="11"/>
      <c r="DT34" s="9"/>
      <c r="DU34" s="11"/>
      <c r="DV34" s="9"/>
      <c r="DW34" s="9"/>
      <c r="DX34" s="9"/>
      <c r="DY34" s="11"/>
      <c r="DZ34" s="9"/>
      <c r="EA34" s="11"/>
      <c r="EB34" s="9"/>
      <c r="EC34" s="9"/>
      <c r="ED34" s="9"/>
      <c r="EE34" s="11"/>
      <c r="EF34" s="9"/>
      <c r="EG34" s="11"/>
      <c r="EH34" s="9"/>
      <c r="EI34" s="9"/>
      <c r="EJ34" s="9"/>
      <c r="EK34" s="11"/>
      <c r="EL34" s="9"/>
      <c r="EM34" s="11"/>
      <c r="EN34" s="9"/>
      <c r="EO34" s="9"/>
      <c r="EP34" s="9"/>
      <c r="EQ34" s="11"/>
      <c r="ER34" s="9"/>
      <c r="ES34" s="11"/>
      <c r="ET34" s="9"/>
      <c r="EU34" s="9"/>
      <c r="EV34" s="9"/>
      <c r="EW34" s="11"/>
      <c r="EX34" s="9"/>
      <c r="EY34" s="11"/>
      <c r="EZ34" s="9"/>
      <c r="FA34" s="9"/>
      <c r="FB34" s="9"/>
      <c r="FC34" s="9"/>
      <c r="FD34" s="9"/>
      <c r="FE34" s="9"/>
      <c r="FF34" s="9"/>
      <c r="FG34" s="9"/>
      <c r="FH34" s="9"/>
      <c r="FI34" s="9"/>
      <c r="FJ34" s="9"/>
      <c r="FK34" s="9"/>
      <c r="FL34" s="9"/>
      <c r="FM34" s="9"/>
      <c r="FN34" s="9"/>
      <c r="FO34" s="9"/>
      <c r="FP34" s="9"/>
      <c r="FQ34" s="9"/>
      <c r="FR34" s="9"/>
      <c r="FS34" s="9"/>
      <c r="FT34" s="9"/>
      <c r="FU34" s="11"/>
      <c r="FV34" s="9"/>
      <c r="FW34" s="11"/>
      <c r="FX34" s="9"/>
      <c r="FY34" s="9"/>
      <c r="FZ34" s="9"/>
      <c r="GA34" s="11"/>
      <c r="GB34" s="9"/>
      <c r="GC34" s="11"/>
    </row>
    <row r="35" spans="1:185" ht="66" customHeight="1" x14ac:dyDescent="0.75">
      <c r="A35" s="744"/>
      <c r="B35" s="745"/>
      <c r="C35" s="61" t="s">
        <v>35</v>
      </c>
      <c r="D35" s="73"/>
      <c r="E35" s="73"/>
      <c r="F35" s="71"/>
      <c r="G35" s="71"/>
      <c r="H35" s="72">
        <f t="shared" si="23"/>
        <v>0</v>
      </c>
      <c r="I35" s="71"/>
      <c r="J35" s="72">
        <f t="shared" si="16"/>
        <v>0</v>
      </c>
      <c r="K35" s="57"/>
      <c r="L35" s="57"/>
      <c r="M35" s="53">
        <f t="shared" si="18"/>
        <v>0</v>
      </c>
      <c r="N35" s="57"/>
      <c r="O35" s="53">
        <f t="shared" si="19"/>
        <v>0</v>
      </c>
      <c r="P35" s="13"/>
      <c r="Q35" s="13"/>
      <c r="R35" s="10">
        <f t="shared" si="3"/>
        <v>0</v>
      </c>
      <c r="S35" s="13"/>
      <c r="T35" s="10">
        <f t="shared" si="4"/>
        <v>0</v>
      </c>
      <c r="U35" s="13"/>
      <c r="V35" s="13"/>
      <c r="W35" s="10">
        <f t="shared" si="5"/>
        <v>0</v>
      </c>
      <c r="X35" s="13"/>
      <c r="Y35" s="10">
        <f t="shared" si="6"/>
        <v>0</v>
      </c>
      <c r="Z35" s="13"/>
      <c r="AA35" s="13"/>
      <c r="AB35" s="10">
        <f t="shared" si="7"/>
        <v>0</v>
      </c>
      <c r="AC35" s="13"/>
      <c r="AD35" s="10">
        <f t="shared" si="8"/>
        <v>0</v>
      </c>
      <c r="AE35" s="13"/>
      <c r="AF35" s="13"/>
      <c r="AG35" s="10">
        <f t="shared" si="9"/>
        <v>0</v>
      </c>
      <c r="AH35" s="13"/>
      <c r="AI35" s="10">
        <f t="shared" si="10"/>
        <v>0</v>
      </c>
      <c r="AJ35" s="13"/>
      <c r="AK35" s="13"/>
      <c r="AL35" s="10">
        <f t="shared" si="11"/>
        <v>0</v>
      </c>
      <c r="AM35" s="14"/>
      <c r="AN35" s="10">
        <f t="shared" si="17"/>
        <v>0</v>
      </c>
      <c r="AO35" s="738"/>
      <c r="AP35" s="9"/>
      <c r="AQ35" s="9"/>
      <c r="AR35" s="9"/>
      <c r="AS35" s="9"/>
      <c r="AT35" s="9"/>
      <c r="AU35" s="9"/>
      <c r="AV35" s="9"/>
      <c r="AW35" s="9"/>
      <c r="AX35" s="9"/>
      <c r="AY35" s="11"/>
      <c r="AZ35" s="9"/>
      <c r="BA35" s="11"/>
      <c r="BB35" s="9"/>
      <c r="BC35" s="9"/>
      <c r="BD35" s="9"/>
      <c r="BE35" s="9"/>
      <c r="BF35" s="9"/>
      <c r="BG35" s="9"/>
      <c r="BH35" s="9"/>
      <c r="BI35" s="9"/>
      <c r="BJ35" s="9"/>
      <c r="BK35" s="11"/>
      <c r="BL35" s="9"/>
      <c r="BM35" s="11"/>
      <c r="BN35" s="9"/>
      <c r="BO35" s="9"/>
      <c r="BP35" s="9"/>
      <c r="BQ35" s="11"/>
      <c r="BR35" s="9"/>
      <c r="BS35" s="11"/>
      <c r="BT35" s="9"/>
      <c r="BU35" s="9"/>
      <c r="BV35" s="9"/>
      <c r="BW35" s="11"/>
      <c r="BX35" s="9"/>
      <c r="BY35" s="11"/>
      <c r="BZ35" s="9"/>
      <c r="CA35" s="9"/>
      <c r="CB35" s="9"/>
      <c r="CC35" s="9"/>
      <c r="CD35" s="9"/>
      <c r="CE35" s="9"/>
      <c r="CF35" s="9"/>
      <c r="CG35" s="9"/>
      <c r="CH35" s="9"/>
      <c r="CI35" s="9"/>
      <c r="CJ35" s="9"/>
      <c r="CK35" s="9"/>
      <c r="CL35" s="9"/>
      <c r="CM35" s="9"/>
      <c r="CN35" s="9"/>
      <c r="CO35" s="11"/>
      <c r="CP35" s="9"/>
      <c r="CQ35" s="11"/>
      <c r="CR35" s="9"/>
      <c r="CS35" s="9"/>
      <c r="CT35" s="9"/>
      <c r="CU35" s="11"/>
      <c r="CV35" s="9"/>
      <c r="CW35" s="11"/>
      <c r="CX35" s="9"/>
      <c r="CY35" s="9"/>
      <c r="CZ35" s="9"/>
      <c r="DA35" s="11"/>
      <c r="DB35" s="9"/>
      <c r="DC35" s="9"/>
      <c r="DD35" s="9"/>
      <c r="DE35" s="9"/>
      <c r="DF35" s="9"/>
      <c r="DG35" s="11"/>
      <c r="DH35" s="9"/>
      <c r="DI35" s="11"/>
      <c r="DJ35" s="9"/>
      <c r="DK35" s="9"/>
      <c r="DL35" s="9"/>
      <c r="DM35" s="9"/>
      <c r="DN35" s="9"/>
      <c r="DO35" s="9"/>
      <c r="DP35" s="9"/>
      <c r="DQ35" s="9"/>
      <c r="DR35" s="9"/>
      <c r="DS35" s="11"/>
      <c r="DT35" s="9"/>
      <c r="DU35" s="11"/>
      <c r="DV35" s="9"/>
      <c r="DW35" s="9"/>
      <c r="DX35" s="9"/>
      <c r="DY35" s="11"/>
      <c r="DZ35" s="9"/>
      <c r="EA35" s="11"/>
      <c r="EB35" s="9"/>
      <c r="EC35" s="9"/>
      <c r="ED35" s="9"/>
      <c r="EE35" s="11"/>
      <c r="EF35" s="9"/>
      <c r="EG35" s="11"/>
      <c r="EH35" s="9"/>
      <c r="EI35" s="9"/>
      <c r="EJ35" s="9"/>
      <c r="EK35" s="11"/>
      <c r="EL35" s="9"/>
      <c r="EM35" s="11"/>
      <c r="EN35" s="9"/>
      <c r="EO35" s="9"/>
      <c r="EP35" s="9"/>
      <c r="EQ35" s="11"/>
      <c r="ER35" s="9"/>
      <c r="ES35" s="11"/>
      <c r="ET35" s="9"/>
      <c r="EU35" s="9"/>
      <c r="EV35" s="9"/>
      <c r="EW35" s="11"/>
      <c r="EX35" s="9"/>
      <c r="EY35" s="11"/>
      <c r="EZ35" s="9"/>
      <c r="FA35" s="9"/>
      <c r="FB35" s="9"/>
      <c r="FC35" s="9"/>
      <c r="FD35" s="9"/>
      <c r="FE35" s="9"/>
      <c r="FF35" s="9"/>
      <c r="FG35" s="9"/>
      <c r="FH35" s="9"/>
      <c r="FI35" s="9"/>
      <c r="FJ35" s="9"/>
      <c r="FK35" s="9"/>
      <c r="FL35" s="9"/>
      <c r="FM35" s="9"/>
      <c r="FN35" s="9"/>
      <c r="FO35" s="9"/>
      <c r="FP35" s="9"/>
      <c r="FQ35" s="9"/>
      <c r="FR35" s="9"/>
      <c r="FS35" s="9"/>
      <c r="FT35" s="9"/>
      <c r="FU35" s="11"/>
      <c r="FV35" s="9"/>
      <c r="FW35" s="11"/>
      <c r="FX35" s="9"/>
      <c r="FY35" s="9"/>
      <c r="FZ35" s="9"/>
      <c r="GA35" s="11"/>
      <c r="GB35" s="9"/>
      <c r="GC35" s="11"/>
    </row>
    <row r="36" spans="1:185" ht="63.75" customHeight="1" x14ac:dyDescent="0.75">
      <c r="A36" s="744">
        <v>5</v>
      </c>
      <c r="B36" s="745" t="s">
        <v>53</v>
      </c>
      <c r="C36" s="58" t="s">
        <v>79</v>
      </c>
      <c r="D36" s="52" t="e">
        <f>#REF!</f>
        <v>#REF!</v>
      </c>
      <c r="E36" s="52" t="e">
        <f>#REF!</f>
        <v>#REF!</v>
      </c>
      <c r="F36" s="52" t="e">
        <f>#REF!</f>
        <v>#REF!</v>
      </c>
      <c r="G36" s="52" t="e">
        <f>#REF!</f>
        <v>#REF!</v>
      </c>
      <c r="H36" s="52" t="e">
        <f>#REF!</f>
        <v>#REF!</v>
      </c>
      <c r="I36" s="52" t="e">
        <f>#REF!</f>
        <v>#REF!</v>
      </c>
      <c r="J36" s="52" t="e">
        <f>#REF!</f>
        <v>#REF!</v>
      </c>
      <c r="K36" s="52" t="e">
        <f>#REF!</f>
        <v>#REF!</v>
      </c>
      <c r="L36" s="52" t="e">
        <f>#REF!</f>
        <v>#REF!</v>
      </c>
      <c r="M36" s="74" t="e">
        <f t="shared" si="18"/>
        <v>#REF!</v>
      </c>
      <c r="N36" s="52" t="e">
        <f>#REF!</f>
        <v>#REF!</v>
      </c>
      <c r="O36" s="74" t="e">
        <f t="shared" si="19"/>
        <v>#REF!</v>
      </c>
      <c r="P36" s="13"/>
      <c r="Q36" s="13"/>
      <c r="R36" s="10">
        <f t="shared" si="3"/>
        <v>0</v>
      </c>
      <c r="S36" s="13"/>
      <c r="T36" s="10">
        <f t="shared" si="4"/>
        <v>0</v>
      </c>
      <c r="U36" s="13"/>
      <c r="V36" s="13"/>
      <c r="W36" s="10">
        <f t="shared" si="5"/>
        <v>0</v>
      </c>
      <c r="X36" s="13"/>
      <c r="Y36" s="10">
        <f t="shared" si="6"/>
        <v>0</v>
      </c>
      <c r="Z36" s="13"/>
      <c r="AA36" s="13"/>
      <c r="AB36" s="10">
        <f t="shared" si="7"/>
        <v>0</v>
      </c>
      <c r="AC36" s="13"/>
      <c r="AD36" s="10">
        <f t="shared" si="8"/>
        <v>0</v>
      </c>
      <c r="AE36" s="13"/>
      <c r="AF36" s="13"/>
      <c r="AG36" s="10">
        <f t="shared" si="9"/>
        <v>0</v>
      </c>
      <c r="AH36" s="13"/>
      <c r="AI36" s="10">
        <f t="shared" si="10"/>
        <v>0</v>
      </c>
      <c r="AJ36" s="13"/>
      <c r="AK36" s="13"/>
      <c r="AL36" s="10">
        <f t="shared" si="11"/>
        <v>0</v>
      </c>
      <c r="AM36" s="14"/>
      <c r="AN36" s="10">
        <f t="shared" si="17"/>
        <v>0</v>
      </c>
      <c r="AO36" s="733" t="s">
        <v>105</v>
      </c>
      <c r="AP36" s="9"/>
      <c r="AQ36" s="9"/>
      <c r="AR36" s="9"/>
      <c r="AS36" s="9"/>
      <c r="AT36" s="9"/>
      <c r="AU36" s="9"/>
      <c r="AV36" s="9"/>
      <c r="AW36" s="9"/>
      <c r="AX36" s="9"/>
      <c r="AY36" s="11"/>
      <c r="AZ36" s="9"/>
      <c r="BA36" s="11"/>
      <c r="BB36" s="9"/>
      <c r="BC36" s="9"/>
      <c r="BD36" s="9"/>
      <c r="BE36" s="9"/>
      <c r="BF36" s="9"/>
      <c r="BG36" s="9"/>
      <c r="BH36" s="9"/>
      <c r="BI36" s="9"/>
      <c r="BJ36" s="9"/>
      <c r="BK36" s="11"/>
      <c r="BL36" s="9"/>
      <c r="BM36" s="11"/>
      <c r="BN36" s="9"/>
      <c r="BO36" s="9"/>
      <c r="BP36" s="9"/>
      <c r="BQ36" s="11"/>
      <c r="BR36" s="9"/>
      <c r="BS36" s="11"/>
      <c r="BT36" s="9"/>
      <c r="BU36" s="9"/>
      <c r="BV36" s="9"/>
      <c r="BW36" s="11"/>
      <c r="BX36" s="9"/>
      <c r="BY36" s="11"/>
      <c r="BZ36" s="9"/>
      <c r="CA36" s="9"/>
      <c r="CB36" s="9"/>
      <c r="CC36" s="9"/>
      <c r="CD36" s="9"/>
      <c r="CE36" s="9"/>
      <c r="CF36" s="9"/>
      <c r="CG36" s="9"/>
      <c r="CH36" s="9"/>
      <c r="CI36" s="9"/>
      <c r="CJ36" s="9"/>
      <c r="CK36" s="9"/>
      <c r="CL36" s="9"/>
      <c r="CM36" s="9"/>
      <c r="CN36" s="9"/>
      <c r="CO36" s="11"/>
      <c r="CP36" s="9"/>
      <c r="CQ36" s="11"/>
      <c r="CR36" s="9"/>
      <c r="CS36" s="9"/>
      <c r="CT36" s="9"/>
      <c r="CU36" s="11"/>
      <c r="CV36" s="9"/>
      <c r="CW36" s="11"/>
      <c r="CX36" s="9"/>
      <c r="CY36" s="9"/>
      <c r="CZ36" s="9"/>
      <c r="DA36" s="11"/>
      <c r="DB36" s="9"/>
      <c r="DC36" s="9"/>
      <c r="DD36" s="9"/>
      <c r="DE36" s="9"/>
      <c r="DF36" s="9"/>
      <c r="DG36" s="11"/>
      <c r="DH36" s="9"/>
      <c r="DI36" s="11"/>
      <c r="DJ36" s="9"/>
      <c r="DK36" s="9"/>
      <c r="DL36" s="9"/>
      <c r="DM36" s="9"/>
      <c r="DN36" s="9"/>
      <c r="DO36" s="9"/>
      <c r="DP36" s="9"/>
      <c r="DQ36" s="9"/>
      <c r="DR36" s="9"/>
      <c r="DS36" s="11"/>
      <c r="DT36" s="9"/>
      <c r="DU36" s="11"/>
      <c r="DV36" s="9"/>
      <c r="DW36" s="9"/>
      <c r="DX36" s="9"/>
      <c r="DY36" s="11"/>
      <c r="DZ36" s="9"/>
      <c r="EA36" s="11"/>
      <c r="EB36" s="9"/>
      <c r="EC36" s="9"/>
      <c r="ED36" s="9"/>
      <c r="EE36" s="11"/>
      <c r="EF36" s="9"/>
      <c r="EG36" s="11"/>
      <c r="EH36" s="9"/>
      <c r="EI36" s="9"/>
      <c r="EJ36" s="9"/>
      <c r="EK36" s="11"/>
      <c r="EL36" s="9"/>
      <c r="EM36" s="11"/>
      <c r="EN36" s="9"/>
      <c r="EO36" s="9"/>
      <c r="EP36" s="9"/>
      <c r="EQ36" s="11"/>
      <c r="ER36" s="9"/>
      <c r="ES36" s="11"/>
      <c r="ET36" s="9"/>
      <c r="EU36" s="9"/>
      <c r="EV36" s="9"/>
      <c r="EW36" s="11"/>
      <c r="EX36" s="9"/>
      <c r="EY36" s="11"/>
      <c r="EZ36" s="9"/>
      <c r="FA36" s="9"/>
      <c r="FB36" s="9"/>
      <c r="FC36" s="9"/>
      <c r="FD36" s="9"/>
      <c r="FE36" s="9"/>
      <c r="FF36" s="9"/>
      <c r="FG36" s="9"/>
      <c r="FH36" s="9"/>
      <c r="FI36" s="9"/>
      <c r="FJ36" s="9"/>
      <c r="FK36" s="9"/>
      <c r="FL36" s="9"/>
      <c r="FM36" s="9"/>
      <c r="FN36" s="9"/>
      <c r="FO36" s="9"/>
      <c r="FP36" s="9"/>
      <c r="FQ36" s="9"/>
      <c r="FR36" s="9"/>
      <c r="FS36" s="9"/>
      <c r="FT36" s="9"/>
      <c r="FU36" s="11"/>
      <c r="FV36" s="9"/>
      <c r="FW36" s="11"/>
      <c r="FX36" s="9"/>
      <c r="FY36" s="9"/>
      <c r="FZ36" s="9"/>
      <c r="GA36" s="11"/>
      <c r="GB36" s="9"/>
      <c r="GC36" s="11"/>
    </row>
    <row r="37" spans="1:185" ht="103.5" customHeight="1" x14ac:dyDescent="0.75">
      <c r="A37" s="744"/>
      <c r="B37" s="745"/>
      <c r="C37" s="58" t="s">
        <v>32</v>
      </c>
      <c r="D37" s="52" t="e">
        <f>#REF!</f>
        <v>#REF!</v>
      </c>
      <c r="E37" s="52" t="e">
        <f>#REF!</f>
        <v>#REF!</v>
      </c>
      <c r="F37" s="52" t="e">
        <f>#REF!</f>
        <v>#REF!</v>
      </c>
      <c r="G37" s="52" t="e">
        <f>#REF!</f>
        <v>#REF!</v>
      </c>
      <c r="H37" s="52" t="e">
        <f>#REF!</f>
        <v>#REF!</v>
      </c>
      <c r="I37" s="52" t="e">
        <f>#REF!</f>
        <v>#REF!</v>
      </c>
      <c r="J37" s="52" t="e">
        <f>#REF!</f>
        <v>#REF!</v>
      </c>
      <c r="K37" s="52" t="e">
        <f>#REF!</f>
        <v>#REF!</v>
      </c>
      <c r="L37" s="52" t="e">
        <f>#REF!</f>
        <v>#REF!</v>
      </c>
      <c r="M37" s="74" t="e">
        <f t="shared" si="18"/>
        <v>#REF!</v>
      </c>
      <c r="N37" s="52" t="e">
        <f>#REF!</f>
        <v>#REF!</v>
      </c>
      <c r="O37" s="74" t="e">
        <f t="shared" si="19"/>
        <v>#REF!</v>
      </c>
      <c r="P37" s="13"/>
      <c r="Q37" s="13"/>
      <c r="R37" s="10">
        <f t="shared" si="3"/>
        <v>0</v>
      </c>
      <c r="S37" s="13"/>
      <c r="T37" s="10">
        <f t="shared" si="4"/>
        <v>0</v>
      </c>
      <c r="U37" s="13"/>
      <c r="V37" s="13"/>
      <c r="W37" s="10">
        <f t="shared" si="5"/>
        <v>0</v>
      </c>
      <c r="X37" s="13"/>
      <c r="Y37" s="10">
        <f t="shared" si="6"/>
        <v>0</v>
      </c>
      <c r="Z37" s="13"/>
      <c r="AA37" s="13"/>
      <c r="AB37" s="10">
        <f t="shared" si="7"/>
        <v>0</v>
      </c>
      <c r="AC37" s="13"/>
      <c r="AD37" s="10">
        <f t="shared" si="8"/>
        <v>0</v>
      </c>
      <c r="AE37" s="13"/>
      <c r="AF37" s="13"/>
      <c r="AG37" s="10">
        <f t="shared" si="9"/>
        <v>0</v>
      </c>
      <c r="AH37" s="13"/>
      <c r="AI37" s="10">
        <f t="shared" si="10"/>
        <v>0</v>
      </c>
      <c r="AJ37" s="13"/>
      <c r="AK37" s="13"/>
      <c r="AL37" s="10">
        <f t="shared" si="11"/>
        <v>0</v>
      </c>
      <c r="AM37" s="14"/>
      <c r="AN37" s="10">
        <f t="shared" si="17"/>
        <v>0</v>
      </c>
      <c r="AO37" s="734"/>
      <c r="AP37" s="9"/>
      <c r="AQ37" s="9"/>
      <c r="AR37" s="9"/>
      <c r="AS37" s="9"/>
      <c r="AT37" s="9"/>
      <c r="AU37" s="9"/>
      <c r="AV37" s="9"/>
      <c r="AW37" s="9"/>
      <c r="AX37" s="9"/>
      <c r="AY37" s="11"/>
      <c r="AZ37" s="9"/>
      <c r="BA37" s="11"/>
      <c r="BB37" s="9"/>
      <c r="BC37" s="9"/>
      <c r="BD37" s="9"/>
      <c r="BE37" s="9"/>
      <c r="BF37" s="9"/>
      <c r="BG37" s="9"/>
      <c r="BH37" s="9"/>
      <c r="BI37" s="9"/>
      <c r="BJ37" s="9"/>
      <c r="BK37" s="11"/>
      <c r="BL37" s="9"/>
      <c r="BM37" s="11"/>
      <c r="BN37" s="9"/>
      <c r="BO37" s="9"/>
      <c r="BP37" s="9"/>
      <c r="BQ37" s="11"/>
      <c r="BR37" s="9"/>
      <c r="BS37" s="11"/>
      <c r="BT37" s="9"/>
      <c r="BU37" s="9"/>
      <c r="BV37" s="9"/>
      <c r="BW37" s="11"/>
      <c r="BX37" s="9"/>
      <c r="BY37" s="11"/>
      <c r="BZ37" s="9"/>
      <c r="CA37" s="9"/>
      <c r="CB37" s="9"/>
      <c r="CC37" s="9"/>
      <c r="CD37" s="9"/>
      <c r="CE37" s="9"/>
      <c r="CF37" s="9"/>
      <c r="CG37" s="9"/>
      <c r="CH37" s="9"/>
      <c r="CI37" s="9"/>
      <c r="CJ37" s="9"/>
      <c r="CK37" s="9"/>
      <c r="CL37" s="9"/>
      <c r="CM37" s="9"/>
      <c r="CN37" s="9"/>
      <c r="CO37" s="11"/>
      <c r="CP37" s="9"/>
      <c r="CQ37" s="11"/>
      <c r="CR37" s="9"/>
      <c r="CS37" s="9"/>
      <c r="CT37" s="9"/>
      <c r="CU37" s="11"/>
      <c r="CV37" s="9"/>
      <c r="CW37" s="11"/>
      <c r="CX37" s="9"/>
      <c r="CY37" s="9"/>
      <c r="CZ37" s="9"/>
      <c r="DA37" s="11"/>
      <c r="DB37" s="9"/>
      <c r="DC37" s="9"/>
      <c r="DD37" s="9"/>
      <c r="DE37" s="9"/>
      <c r="DF37" s="9"/>
      <c r="DG37" s="11"/>
      <c r="DH37" s="9"/>
      <c r="DI37" s="11"/>
      <c r="DJ37" s="9"/>
      <c r="DK37" s="9"/>
      <c r="DL37" s="9"/>
      <c r="DM37" s="9"/>
      <c r="DN37" s="9"/>
      <c r="DO37" s="9"/>
      <c r="DP37" s="9"/>
      <c r="DQ37" s="9"/>
      <c r="DR37" s="9"/>
      <c r="DS37" s="11"/>
      <c r="DT37" s="9"/>
      <c r="DU37" s="11"/>
      <c r="DV37" s="9"/>
      <c r="DW37" s="9"/>
      <c r="DX37" s="9"/>
      <c r="DY37" s="11"/>
      <c r="DZ37" s="9"/>
      <c r="EA37" s="11"/>
      <c r="EB37" s="9"/>
      <c r="EC37" s="9"/>
      <c r="ED37" s="9"/>
      <c r="EE37" s="11"/>
      <c r="EF37" s="9"/>
      <c r="EG37" s="11"/>
      <c r="EH37" s="9"/>
      <c r="EI37" s="9"/>
      <c r="EJ37" s="9"/>
      <c r="EK37" s="11"/>
      <c r="EL37" s="9"/>
      <c r="EM37" s="11"/>
      <c r="EN37" s="9"/>
      <c r="EO37" s="9"/>
      <c r="EP37" s="9"/>
      <c r="EQ37" s="11"/>
      <c r="ER37" s="9"/>
      <c r="ES37" s="11"/>
      <c r="ET37" s="9"/>
      <c r="EU37" s="9"/>
      <c r="EV37" s="9"/>
      <c r="EW37" s="11"/>
      <c r="EX37" s="9"/>
      <c r="EY37" s="11"/>
      <c r="EZ37" s="9"/>
      <c r="FA37" s="9"/>
      <c r="FB37" s="9"/>
      <c r="FC37" s="9"/>
      <c r="FD37" s="9"/>
      <c r="FE37" s="9"/>
      <c r="FF37" s="9"/>
      <c r="FG37" s="9"/>
      <c r="FH37" s="9"/>
      <c r="FI37" s="9"/>
      <c r="FJ37" s="9"/>
      <c r="FK37" s="9"/>
      <c r="FL37" s="9"/>
      <c r="FM37" s="9"/>
      <c r="FN37" s="9"/>
      <c r="FO37" s="9"/>
      <c r="FP37" s="9"/>
      <c r="FQ37" s="9"/>
      <c r="FR37" s="9"/>
      <c r="FS37" s="9"/>
      <c r="FT37" s="9"/>
      <c r="FU37" s="11"/>
      <c r="FV37" s="9"/>
      <c r="FW37" s="11"/>
      <c r="FX37" s="9"/>
      <c r="FY37" s="9"/>
      <c r="FZ37" s="9"/>
      <c r="GA37" s="11"/>
      <c r="GB37" s="9"/>
      <c r="GC37" s="11"/>
    </row>
    <row r="38" spans="1:185" ht="103.5" customHeight="1" x14ac:dyDescent="0.75">
      <c r="A38" s="744"/>
      <c r="B38" s="745"/>
      <c r="C38" s="58" t="s">
        <v>49</v>
      </c>
      <c r="D38" s="52" t="e">
        <f>#REF!+#REF!</f>
        <v>#REF!</v>
      </c>
      <c r="E38" s="52" t="e">
        <f>#REF!+#REF!</f>
        <v>#REF!</v>
      </c>
      <c r="F38" s="52" t="e">
        <f>#REF!+#REF!</f>
        <v>#REF!</v>
      </c>
      <c r="G38" s="52" t="e">
        <f>#REF!+#REF!</f>
        <v>#REF!</v>
      </c>
      <c r="H38" s="52" t="e">
        <f>#REF!+#REF!</f>
        <v>#REF!</v>
      </c>
      <c r="I38" s="52" t="e">
        <f>#REF!+#REF!</f>
        <v>#REF!</v>
      </c>
      <c r="J38" s="52" t="e">
        <f>#REF!+#REF!</f>
        <v>#REF!</v>
      </c>
      <c r="K38" s="52" t="e">
        <f>#REF!+#REF!</f>
        <v>#REF!</v>
      </c>
      <c r="L38" s="52" t="e">
        <f>#REF!+#REF!</f>
        <v>#REF!</v>
      </c>
      <c r="M38" s="74" t="e">
        <f t="shared" si="18"/>
        <v>#REF!</v>
      </c>
      <c r="N38" s="52" t="e">
        <f>#REF!+#REF!</f>
        <v>#REF!</v>
      </c>
      <c r="O38" s="74" t="e">
        <f t="shared" si="19"/>
        <v>#REF!</v>
      </c>
      <c r="P38" s="13"/>
      <c r="Q38" s="13"/>
      <c r="R38" s="10">
        <f t="shared" si="3"/>
        <v>0</v>
      </c>
      <c r="S38" s="13"/>
      <c r="T38" s="10">
        <f t="shared" si="4"/>
        <v>0</v>
      </c>
      <c r="U38" s="13"/>
      <c r="V38" s="13"/>
      <c r="W38" s="10">
        <f t="shared" si="5"/>
        <v>0</v>
      </c>
      <c r="X38" s="13"/>
      <c r="Y38" s="10">
        <f t="shared" si="6"/>
        <v>0</v>
      </c>
      <c r="Z38" s="13"/>
      <c r="AA38" s="13"/>
      <c r="AB38" s="10">
        <f t="shared" si="7"/>
        <v>0</v>
      </c>
      <c r="AC38" s="13"/>
      <c r="AD38" s="10">
        <f t="shared" si="8"/>
        <v>0</v>
      </c>
      <c r="AE38" s="13"/>
      <c r="AF38" s="13"/>
      <c r="AG38" s="10">
        <f t="shared" si="9"/>
        <v>0</v>
      </c>
      <c r="AH38" s="13"/>
      <c r="AI38" s="10">
        <f t="shared" si="10"/>
        <v>0</v>
      </c>
      <c r="AJ38" s="13"/>
      <c r="AK38" s="13"/>
      <c r="AL38" s="10">
        <f t="shared" si="11"/>
        <v>0</v>
      </c>
      <c r="AM38" s="14"/>
      <c r="AN38" s="10">
        <f t="shared" si="17"/>
        <v>0</v>
      </c>
      <c r="AO38" s="734" t="s">
        <v>153</v>
      </c>
      <c r="AP38" s="9"/>
      <c r="AQ38" s="9"/>
      <c r="AR38" s="9"/>
      <c r="AS38" s="9"/>
      <c r="AT38" s="9"/>
      <c r="AU38" s="9"/>
      <c r="AV38" s="9"/>
      <c r="AW38" s="9"/>
      <c r="AX38" s="9"/>
      <c r="AY38" s="11"/>
      <c r="AZ38" s="9"/>
      <c r="BA38" s="11"/>
      <c r="BB38" s="9"/>
      <c r="BC38" s="9"/>
      <c r="BD38" s="9"/>
      <c r="BE38" s="9"/>
      <c r="BF38" s="9"/>
      <c r="BG38" s="9"/>
      <c r="BH38" s="9"/>
      <c r="BI38" s="9"/>
      <c r="BJ38" s="9"/>
      <c r="BK38" s="11"/>
      <c r="BL38" s="9"/>
      <c r="BM38" s="11"/>
      <c r="BN38" s="9"/>
      <c r="BO38" s="9"/>
      <c r="BP38" s="9"/>
      <c r="BQ38" s="11"/>
      <c r="BR38" s="9"/>
      <c r="BS38" s="11"/>
      <c r="BT38" s="9"/>
      <c r="BU38" s="9"/>
      <c r="BV38" s="9"/>
      <c r="BW38" s="11"/>
      <c r="BX38" s="9"/>
      <c r="BY38" s="11"/>
      <c r="BZ38" s="9"/>
      <c r="CA38" s="9"/>
      <c r="CB38" s="9"/>
      <c r="CC38" s="9"/>
      <c r="CD38" s="9"/>
      <c r="CE38" s="9"/>
      <c r="CF38" s="9"/>
      <c r="CG38" s="9"/>
      <c r="CH38" s="9"/>
      <c r="CI38" s="9"/>
      <c r="CJ38" s="9"/>
      <c r="CK38" s="9"/>
      <c r="CL38" s="9"/>
      <c r="CM38" s="9"/>
      <c r="CN38" s="9"/>
      <c r="CO38" s="11"/>
      <c r="CP38" s="9"/>
      <c r="CQ38" s="11"/>
      <c r="CR38" s="9"/>
      <c r="CS38" s="9"/>
      <c r="CT38" s="9"/>
      <c r="CU38" s="11"/>
      <c r="CV38" s="9"/>
      <c r="CW38" s="11"/>
      <c r="CX38" s="9"/>
      <c r="CY38" s="9"/>
      <c r="CZ38" s="9"/>
      <c r="DA38" s="11"/>
      <c r="DB38" s="9"/>
      <c r="DC38" s="9"/>
      <c r="DD38" s="9"/>
      <c r="DE38" s="9"/>
      <c r="DF38" s="9"/>
      <c r="DG38" s="11"/>
      <c r="DH38" s="9"/>
      <c r="DI38" s="11"/>
      <c r="DJ38" s="9"/>
      <c r="DK38" s="9"/>
      <c r="DL38" s="9"/>
      <c r="DM38" s="9"/>
      <c r="DN38" s="9"/>
      <c r="DO38" s="9"/>
      <c r="DP38" s="9"/>
      <c r="DQ38" s="9"/>
      <c r="DR38" s="9"/>
      <c r="DS38" s="11"/>
      <c r="DT38" s="9"/>
      <c r="DU38" s="11"/>
      <c r="DV38" s="9"/>
      <c r="DW38" s="9"/>
      <c r="DX38" s="9"/>
      <c r="DY38" s="11"/>
      <c r="DZ38" s="9"/>
      <c r="EA38" s="11"/>
      <c r="EB38" s="9"/>
      <c r="EC38" s="9"/>
      <c r="ED38" s="9"/>
      <c r="EE38" s="11"/>
      <c r="EF38" s="9"/>
      <c r="EG38" s="11"/>
      <c r="EH38" s="9"/>
      <c r="EI38" s="9"/>
      <c r="EJ38" s="9"/>
      <c r="EK38" s="11"/>
      <c r="EL38" s="9"/>
      <c r="EM38" s="11"/>
      <c r="EN38" s="9"/>
      <c r="EO38" s="9"/>
      <c r="EP38" s="9"/>
      <c r="EQ38" s="11"/>
      <c r="ER38" s="9"/>
      <c r="ES38" s="11"/>
      <c r="ET38" s="9"/>
      <c r="EU38" s="9"/>
      <c r="EV38" s="9"/>
      <c r="EW38" s="11"/>
      <c r="EX38" s="9"/>
      <c r="EY38" s="11"/>
      <c r="EZ38" s="9"/>
      <c r="FA38" s="9"/>
      <c r="FB38" s="9"/>
      <c r="FC38" s="9"/>
      <c r="FD38" s="9"/>
      <c r="FE38" s="9"/>
      <c r="FF38" s="9"/>
      <c r="FG38" s="9"/>
      <c r="FH38" s="9"/>
      <c r="FI38" s="9"/>
      <c r="FJ38" s="9"/>
      <c r="FK38" s="9"/>
      <c r="FL38" s="9"/>
      <c r="FM38" s="9"/>
      <c r="FN38" s="9"/>
      <c r="FO38" s="9"/>
      <c r="FP38" s="9"/>
      <c r="FQ38" s="9"/>
      <c r="FR38" s="9"/>
      <c r="FS38" s="9"/>
      <c r="FT38" s="9"/>
      <c r="FU38" s="11"/>
      <c r="FV38" s="9"/>
      <c r="FW38" s="11"/>
      <c r="FX38" s="9"/>
      <c r="FY38" s="9"/>
      <c r="FZ38" s="9"/>
      <c r="GA38" s="11"/>
      <c r="GB38" s="9"/>
      <c r="GC38" s="11"/>
    </row>
    <row r="39" spans="1:185" ht="75" customHeight="1" x14ac:dyDescent="0.75">
      <c r="A39" s="744"/>
      <c r="B39" s="745"/>
      <c r="C39" s="59" t="s">
        <v>33</v>
      </c>
      <c r="D39" s="54" t="e">
        <f>#REF!</f>
        <v>#REF!</v>
      </c>
      <c r="E39" s="54" t="e">
        <f>#REF!</f>
        <v>#REF!</v>
      </c>
      <c r="F39" s="54" t="e">
        <f>#REF!</f>
        <v>#REF!</v>
      </c>
      <c r="G39" s="54" t="e">
        <f>#REF!</f>
        <v>#REF!</v>
      </c>
      <c r="H39" s="54" t="e">
        <f>#REF!</f>
        <v>#REF!</v>
      </c>
      <c r="I39" s="54" t="e">
        <f>#REF!</f>
        <v>#REF!</v>
      </c>
      <c r="J39" s="54" t="e">
        <f>#REF!</f>
        <v>#REF!</v>
      </c>
      <c r="K39" s="54" t="e">
        <f>#REF!</f>
        <v>#REF!</v>
      </c>
      <c r="L39" s="54" t="e">
        <f>#REF!</f>
        <v>#REF!</v>
      </c>
      <c r="M39" s="74" t="e">
        <f t="shared" si="18"/>
        <v>#REF!</v>
      </c>
      <c r="N39" s="54" t="e">
        <f>#REF!</f>
        <v>#REF!</v>
      </c>
      <c r="O39" s="74" t="e">
        <f t="shared" si="19"/>
        <v>#REF!</v>
      </c>
      <c r="P39" s="13"/>
      <c r="Q39" s="13"/>
      <c r="R39" s="10">
        <f t="shared" si="3"/>
        <v>0</v>
      </c>
      <c r="S39" s="13"/>
      <c r="T39" s="10">
        <f t="shared" si="4"/>
        <v>0</v>
      </c>
      <c r="U39" s="13"/>
      <c r="V39" s="13"/>
      <c r="W39" s="10">
        <f t="shared" si="5"/>
        <v>0</v>
      </c>
      <c r="X39" s="13"/>
      <c r="Y39" s="10">
        <f t="shared" si="6"/>
        <v>0</v>
      </c>
      <c r="Z39" s="13"/>
      <c r="AA39" s="13"/>
      <c r="AB39" s="10">
        <f t="shared" si="7"/>
        <v>0</v>
      </c>
      <c r="AC39" s="13"/>
      <c r="AD39" s="10">
        <f t="shared" si="8"/>
        <v>0</v>
      </c>
      <c r="AE39" s="13"/>
      <c r="AF39" s="13"/>
      <c r="AG39" s="10">
        <f t="shared" si="9"/>
        <v>0</v>
      </c>
      <c r="AH39" s="13"/>
      <c r="AI39" s="10">
        <f t="shared" si="10"/>
        <v>0</v>
      </c>
      <c r="AJ39" s="13"/>
      <c r="AK39" s="13"/>
      <c r="AL39" s="10">
        <f t="shared" si="11"/>
        <v>0</v>
      </c>
      <c r="AM39" s="14"/>
      <c r="AN39" s="10">
        <f t="shared" si="17"/>
        <v>0</v>
      </c>
      <c r="AO39" s="734"/>
      <c r="AP39" s="9"/>
      <c r="AQ39" s="9"/>
      <c r="AR39" s="9"/>
      <c r="AS39" s="9"/>
      <c r="AT39" s="9"/>
      <c r="AU39" s="9"/>
      <c r="AV39" s="9"/>
      <c r="AW39" s="9"/>
      <c r="AX39" s="9"/>
      <c r="AY39" s="11"/>
      <c r="AZ39" s="9"/>
      <c r="BA39" s="11"/>
      <c r="BB39" s="9"/>
      <c r="BC39" s="9"/>
      <c r="BD39" s="9"/>
      <c r="BE39" s="9"/>
      <c r="BF39" s="9"/>
      <c r="BG39" s="9"/>
      <c r="BH39" s="9"/>
      <c r="BI39" s="9"/>
      <c r="BJ39" s="9"/>
      <c r="BK39" s="11"/>
      <c r="BL39" s="9"/>
      <c r="BM39" s="11"/>
      <c r="BN39" s="9"/>
      <c r="BO39" s="9"/>
      <c r="BP39" s="9"/>
      <c r="BQ39" s="11"/>
      <c r="BR39" s="9"/>
      <c r="BS39" s="11"/>
      <c r="BT39" s="9"/>
      <c r="BU39" s="9"/>
      <c r="BV39" s="9"/>
      <c r="BW39" s="11"/>
      <c r="BX39" s="9"/>
      <c r="BY39" s="11"/>
      <c r="BZ39" s="9"/>
      <c r="CA39" s="9"/>
      <c r="CB39" s="9"/>
      <c r="CC39" s="9"/>
      <c r="CD39" s="9"/>
      <c r="CE39" s="9"/>
      <c r="CF39" s="9"/>
      <c r="CG39" s="9"/>
      <c r="CH39" s="9"/>
      <c r="CI39" s="9"/>
      <c r="CJ39" s="9"/>
      <c r="CK39" s="9"/>
      <c r="CL39" s="9"/>
      <c r="CM39" s="9"/>
      <c r="CN39" s="9"/>
      <c r="CO39" s="11"/>
      <c r="CP39" s="9"/>
      <c r="CQ39" s="11"/>
      <c r="CR39" s="9"/>
      <c r="CS39" s="9"/>
      <c r="CT39" s="9"/>
      <c r="CU39" s="11"/>
      <c r="CV39" s="9"/>
      <c r="CW39" s="11"/>
      <c r="CX39" s="9"/>
      <c r="CY39" s="9"/>
      <c r="CZ39" s="9"/>
      <c r="DA39" s="11"/>
      <c r="DB39" s="9"/>
      <c r="DC39" s="9"/>
      <c r="DD39" s="9"/>
      <c r="DE39" s="9"/>
      <c r="DF39" s="9"/>
      <c r="DG39" s="11"/>
      <c r="DH39" s="9"/>
      <c r="DI39" s="11"/>
      <c r="DJ39" s="9"/>
      <c r="DK39" s="9"/>
      <c r="DL39" s="9"/>
      <c r="DM39" s="9"/>
      <c r="DN39" s="9"/>
      <c r="DO39" s="9"/>
      <c r="DP39" s="9"/>
      <c r="DQ39" s="9"/>
      <c r="DR39" s="9"/>
      <c r="DS39" s="11"/>
      <c r="DT39" s="9"/>
      <c r="DU39" s="11"/>
      <c r="DV39" s="9"/>
      <c r="DW39" s="9"/>
      <c r="DX39" s="9"/>
      <c r="DY39" s="11"/>
      <c r="DZ39" s="9"/>
      <c r="EA39" s="11"/>
      <c r="EB39" s="9"/>
      <c r="EC39" s="9"/>
      <c r="ED39" s="9"/>
      <c r="EE39" s="11"/>
      <c r="EF39" s="9"/>
      <c r="EG39" s="11"/>
      <c r="EH39" s="9"/>
      <c r="EI39" s="9"/>
      <c r="EJ39" s="9"/>
      <c r="EK39" s="11"/>
      <c r="EL39" s="9"/>
      <c r="EM39" s="11"/>
      <c r="EN39" s="9"/>
      <c r="EO39" s="9"/>
      <c r="EP39" s="9"/>
      <c r="EQ39" s="11"/>
      <c r="ER39" s="9"/>
      <c r="ES39" s="11"/>
      <c r="ET39" s="9"/>
      <c r="EU39" s="9"/>
      <c r="EV39" s="9"/>
      <c r="EW39" s="11"/>
      <c r="EX39" s="9"/>
      <c r="EY39" s="11"/>
      <c r="EZ39" s="9"/>
      <c r="FA39" s="9"/>
      <c r="FB39" s="9"/>
      <c r="FC39" s="9"/>
      <c r="FD39" s="9"/>
      <c r="FE39" s="9"/>
      <c r="FF39" s="9"/>
      <c r="FG39" s="9"/>
      <c r="FH39" s="9"/>
      <c r="FI39" s="9"/>
      <c r="FJ39" s="9"/>
      <c r="FK39" s="9"/>
      <c r="FL39" s="9"/>
      <c r="FM39" s="9"/>
      <c r="FN39" s="9"/>
      <c r="FO39" s="9"/>
      <c r="FP39" s="9"/>
      <c r="FQ39" s="9"/>
      <c r="FR39" s="9"/>
      <c r="FS39" s="9"/>
      <c r="FT39" s="9"/>
      <c r="FU39" s="11"/>
      <c r="FV39" s="9"/>
      <c r="FW39" s="11"/>
      <c r="FX39" s="9"/>
      <c r="FY39" s="9"/>
      <c r="FZ39" s="9"/>
      <c r="GA39" s="11"/>
      <c r="GB39" s="9"/>
      <c r="GC39" s="11"/>
    </row>
    <row r="40" spans="1:185" ht="168" customHeight="1" x14ac:dyDescent="0.75">
      <c r="A40" s="744"/>
      <c r="B40" s="745"/>
      <c r="C40" s="60" t="s">
        <v>34</v>
      </c>
      <c r="D40" s="54" t="e">
        <f>SUM(D36:D39)</f>
        <v>#REF!</v>
      </c>
      <c r="E40" s="54" t="e">
        <f t="shared" ref="E40:N40" si="25">SUM(E36:E39)</f>
        <v>#REF!</v>
      </c>
      <c r="F40" s="54" t="e">
        <f t="shared" si="25"/>
        <v>#REF!</v>
      </c>
      <c r="G40" s="54" t="e">
        <f t="shared" si="25"/>
        <v>#REF!</v>
      </c>
      <c r="H40" s="54" t="e">
        <f t="shared" si="25"/>
        <v>#REF!</v>
      </c>
      <c r="I40" s="54" t="e">
        <f t="shared" si="25"/>
        <v>#REF!</v>
      </c>
      <c r="J40" s="54" t="e">
        <f t="shared" si="25"/>
        <v>#REF!</v>
      </c>
      <c r="K40" s="54" t="e">
        <f t="shared" si="25"/>
        <v>#REF!</v>
      </c>
      <c r="L40" s="54" t="e">
        <f t="shared" si="25"/>
        <v>#REF!</v>
      </c>
      <c r="M40" s="53" t="e">
        <f t="shared" si="18"/>
        <v>#REF!</v>
      </c>
      <c r="N40" s="54" t="e">
        <f t="shared" si="25"/>
        <v>#REF!</v>
      </c>
      <c r="O40" s="53" t="e">
        <f t="shared" si="19"/>
        <v>#REF!</v>
      </c>
      <c r="P40" s="13"/>
      <c r="Q40" s="13"/>
      <c r="R40" s="10">
        <f t="shared" si="3"/>
        <v>0</v>
      </c>
      <c r="S40" s="13"/>
      <c r="T40" s="10">
        <f t="shared" si="4"/>
        <v>0</v>
      </c>
      <c r="U40" s="13"/>
      <c r="V40" s="13"/>
      <c r="W40" s="10">
        <f t="shared" si="5"/>
        <v>0</v>
      </c>
      <c r="X40" s="13"/>
      <c r="Y40" s="10">
        <f t="shared" si="6"/>
        <v>0</v>
      </c>
      <c r="Z40" s="13"/>
      <c r="AA40" s="13"/>
      <c r="AB40" s="10">
        <f t="shared" si="7"/>
        <v>0</v>
      </c>
      <c r="AC40" s="13"/>
      <c r="AD40" s="10">
        <f t="shared" si="8"/>
        <v>0</v>
      </c>
      <c r="AE40" s="13"/>
      <c r="AF40" s="13"/>
      <c r="AG40" s="10">
        <f t="shared" si="9"/>
        <v>0</v>
      </c>
      <c r="AH40" s="13"/>
      <c r="AI40" s="10">
        <f t="shared" si="10"/>
        <v>0</v>
      </c>
      <c r="AJ40" s="13"/>
      <c r="AK40" s="13"/>
      <c r="AL40" s="10">
        <f t="shared" si="11"/>
        <v>0</v>
      </c>
      <c r="AM40" s="14"/>
      <c r="AN40" s="10">
        <f t="shared" si="17"/>
        <v>0</v>
      </c>
      <c r="AO40" s="731" t="s">
        <v>106</v>
      </c>
      <c r="AP40" s="9"/>
      <c r="AQ40" s="9"/>
      <c r="AR40" s="9"/>
      <c r="AS40" s="9"/>
      <c r="AT40" s="9"/>
      <c r="AU40" s="9"/>
      <c r="AV40" s="9"/>
      <c r="AW40" s="9"/>
      <c r="AX40" s="9"/>
      <c r="AY40" s="11"/>
      <c r="AZ40" s="9"/>
      <c r="BA40" s="11"/>
      <c r="BB40" s="9"/>
      <c r="BC40" s="9"/>
      <c r="BD40" s="9"/>
      <c r="BE40" s="9"/>
      <c r="BF40" s="9"/>
      <c r="BG40" s="9"/>
      <c r="BH40" s="9"/>
      <c r="BI40" s="9"/>
      <c r="BJ40" s="9"/>
      <c r="BK40" s="11"/>
      <c r="BL40" s="9"/>
      <c r="BM40" s="11"/>
      <c r="BN40" s="9"/>
      <c r="BO40" s="9"/>
      <c r="BP40" s="9"/>
      <c r="BQ40" s="11"/>
      <c r="BR40" s="9"/>
      <c r="BS40" s="11"/>
      <c r="BT40" s="9"/>
      <c r="BU40" s="9"/>
      <c r="BV40" s="9"/>
      <c r="BW40" s="11"/>
      <c r="BX40" s="9"/>
      <c r="BY40" s="11"/>
      <c r="BZ40" s="9"/>
      <c r="CA40" s="9"/>
      <c r="CB40" s="9"/>
      <c r="CC40" s="9"/>
      <c r="CD40" s="9"/>
      <c r="CE40" s="9"/>
      <c r="CF40" s="9"/>
      <c r="CG40" s="9"/>
      <c r="CH40" s="9"/>
      <c r="CI40" s="9"/>
      <c r="CJ40" s="9"/>
      <c r="CK40" s="9"/>
      <c r="CL40" s="9"/>
      <c r="CM40" s="9"/>
      <c r="CN40" s="9"/>
      <c r="CO40" s="11"/>
      <c r="CP40" s="9"/>
      <c r="CQ40" s="11"/>
      <c r="CR40" s="9"/>
      <c r="CS40" s="9"/>
      <c r="CT40" s="9"/>
      <c r="CU40" s="11"/>
      <c r="CV40" s="9"/>
      <c r="CW40" s="11"/>
      <c r="CX40" s="9"/>
      <c r="CY40" s="9"/>
      <c r="CZ40" s="9"/>
      <c r="DA40" s="11"/>
      <c r="DB40" s="9"/>
      <c r="DC40" s="9"/>
      <c r="DD40" s="9"/>
      <c r="DE40" s="9"/>
      <c r="DF40" s="9"/>
      <c r="DG40" s="11"/>
      <c r="DH40" s="9"/>
      <c r="DI40" s="11"/>
      <c r="DJ40" s="9"/>
      <c r="DK40" s="9"/>
      <c r="DL40" s="9"/>
      <c r="DM40" s="9"/>
      <c r="DN40" s="9"/>
      <c r="DO40" s="9"/>
      <c r="DP40" s="9"/>
      <c r="DQ40" s="9"/>
      <c r="DR40" s="9"/>
      <c r="DS40" s="11"/>
      <c r="DT40" s="9"/>
      <c r="DU40" s="11"/>
      <c r="DV40" s="9"/>
      <c r="DW40" s="9"/>
      <c r="DX40" s="9"/>
      <c r="DY40" s="11"/>
      <c r="DZ40" s="9"/>
      <c r="EA40" s="11"/>
      <c r="EB40" s="9"/>
      <c r="EC40" s="9"/>
      <c r="ED40" s="9"/>
      <c r="EE40" s="11"/>
      <c r="EF40" s="9"/>
      <c r="EG40" s="11"/>
      <c r="EH40" s="9"/>
      <c r="EI40" s="9"/>
      <c r="EJ40" s="9"/>
      <c r="EK40" s="11"/>
      <c r="EL40" s="9"/>
      <c r="EM40" s="11"/>
      <c r="EN40" s="9"/>
      <c r="EO40" s="9"/>
      <c r="EP40" s="9"/>
      <c r="EQ40" s="11"/>
      <c r="ER40" s="9"/>
      <c r="ES40" s="11"/>
      <c r="ET40" s="9"/>
      <c r="EU40" s="9"/>
      <c r="EV40" s="9"/>
      <c r="EW40" s="11"/>
      <c r="EX40" s="9"/>
      <c r="EY40" s="11"/>
      <c r="EZ40" s="9"/>
      <c r="FA40" s="9"/>
      <c r="FB40" s="9"/>
      <c r="FC40" s="9"/>
      <c r="FD40" s="9"/>
      <c r="FE40" s="9"/>
      <c r="FF40" s="9"/>
      <c r="FG40" s="9"/>
      <c r="FH40" s="9"/>
      <c r="FI40" s="9"/>
      <c r="FJ40" s="9"/>
      <c r="FK40" s="9"/>
      <c r="FL40" s="9"/>
      <c r="FM40" s="9"/>
      <c r="FN40" s="9"/>
      <c r="FO40" s="9"/>
      <c r="FP40" s="9"/>
      <c r="FQ40" s="9"/>
      <c r="FR40" s="9"/>
      <c r="FS40" s="9"/>
      <c r="FT40" s="9"/>
      <c r="FU40" s="11"/>
      <c r="FV40" s="9"/>
      <c r="FW40" s="11"/>
      <c r="FX40" s="9"/>
      <c r="FY40" s="9"/>
      <c r="FZ40" s="9"/>
      <c r="GA40" s="11"/>
      <c r="GB40" s="9"/>
      <c r="GC40" s="11"/>
    </row>
    <row r="41" spans="1:185" ht="108" customHeight="1" x14ac:dyDescent="0.75">
      <c r="A41" s="744"/>
      <c r="B41" s="745"/>
      <c r="C41" s="61" t="s">
        <v>35</v>
      </c>
      <c r="D41" s="73"/>
      <c r="E41" s="73"/>
      <c r="F41" s="71">
        <v>220872.1</v>
      </c>
      <c r="G41" s="71">
        <v>94037</v>
      </c>
      <c r="H41" s="72">
        <f t="shared" si="23"/>
        <v>42.6</v>
      </c>
      <c r="I41" s="71">
        <v>14606.8</v>
      </c>
      <c r="J41" s="72">
        <f t="shared" si="16"/>
        <v>15.5</v>
      </c>
      <c r="K41" s="57"/>
      <c r="L41" s="57"/>
      <c r="M41" s="53">
        <f t="shared" si="18"/>
        <v>0</v>
      </c>
      <c r="N41" s="57"/>
      <c r="O41" s="53">
        <f t="shared" si="19"/>
        <v>0</v>
      </c>
      <c r="P41" s="13"/>
      <c r="Q41" s="13"/>
      <c r="R41" s="10">
        <f t="shared" si="3"/>
        <v>0</v>
      </c>
      <c r="S41" s="13"/>
      <c r="T41" s="10">
        <f t="shared" si="4"/>
        <v>0</v>
      </c>
      <c r="U41" s="13"/>
      <c r="V41" s="13"/>
      <c r="W41" s="10">
        <f t="shared" si="5"/>
        <v>0</v>
      </c>
      <c r="X41" s="13"/>
      <c r="Y41" s="10">
        <f t="shared" si="6"/>
        <v>0</v>
      </c>
      <c r="Z41" s="13"/>
      <c r="AA41" s="13"/>
      <c r="AB41" s="10">
        <f t="shared" si="7"/>
        <v>0</v>
      </c>
      <c r="AC41" s="13"/>
      <c r="AD41" s="10">
        <f t="shared" si="8"/>
        <v>0</v>
      </c>
      <c r="AE41" s="13"/>
      <c r="AF41" s="13"/>
      <c r="AG41" s="10">
        <f t="shared" si="9"/>
        <v>0</v>
      </c>
      <c r="AH41" s="13"/>
      <c r="AI41" s="10">
        <f t="shared" si="10"/>
        <v>0</v>
      </c>
      <c r="AJ41" s="13"/>
      <c r="AK41" s="13"/>
      <c r="AL41" s="10">
        <f t="shared" si="11"/>
        <v>0</v>
      </c>
      <c r="AM41" s="14"/>
      <c r="AN41" s="10">
        <f t="shared" si="17"/>
        <v>0</v>
      </c>
      <c r="AO41" s="732"/>
      <c r="AP41" s="9"/>
      <c r="AQ41" s="9"/>
      <c r="AR41" s="9"/>
      <c r="AS41" s="9"/>
      <c r="AT41" s="9"/>
      <c r="AU41" s="9"/>
      <c r="AV41" s="9"/>
      <c r="AW41" s="9"/>
      <c r="AX41" s="9"/>
      <c r="AY41" s="11"/>
      <c r="AZ41" s="9"/>
      <c r="BA41" s="11"/>
      <c r="BB41" s="9"/>
      <c r="BC41" s="9"/>
      <c r="BD41" s="9"/>
      <c r="BE41" s="9"/>
      <c r="BF41" s="9"/>
      <c r="BG41" s="9"/>
      <c r="BH41" s="9"/>
      <c r="BI41" s="9"/>
      <c r="BJ41" s="9"/>
      <c r="BK41" s="11"/>
      <c r="BL41" s="9"/>
      <c r="BM41" s="11"/>
      <c r="BN41" s="9"/>
      <c r="BO41" s="9"/>
      <c r="BP41" s="9"/>
      <c r="BQ41" s="11"/>
      <c r="BR41" s="9"/>
      <c r="BS41" s="11"/>
      <c r="BT41" s="9"/>
      <c r="BU41" s="9"/>
      <c r="BV41" s="9"/>
      <c r="BW41" s="11"/>
      <c r="BX41" s="9"/>
      <c r="BY41" s="11"/>
      <c r="BZ41" s="9"/>
      <c r="CA41" s="9"/>
      <c r="CB41" s="9"/>
      <c r="CC41" s="9"/>
      <c r="CD41" s="9"/>
      <c r="CE41" s="9"/>
      <c r="CF41" s="9"/>
      <c r="CG41" s="9"/>
      <c r="CH41" s="9"/>
      <c r="CI41" s="9"/>
      <c r="CJ41" s="9"/>
      <c r="CK41" s="9"/>
      <c r="CL41" s="9"/>
      <c r="CM41" s="9"/>
      <c r="CN41" s="9"/>
      <c r="CO41" s="11"/>
      <c r="CP41" s="9"/>
      <c r="CQ41" s="11"/>
      <c r="CR41" s="9"/>
      <c r="CS41" s="9"/>
      <c r="CT41" s="9"/>
      <c r="CU41" s="11"/>
      <c r="CV41" s="9"/>
      <c r="CW41" s="11"/>
      <c r="CX41" s="9"/>
      <c r="CY41" s="9"/>
      <c r="CZ41" s="9"/>
      <c r="DA41" s="11"/>
      <c r="DB41" s="9"/>
      <c r="DC41" s="9"/>
      <c r="DD41" s="9"/>
      <c r="DE41" s="9"/>
      <c r="DF41" s="9"/>
      <c r="DG41" s="11"/>
      <c r="DH41" s="9"/>
      <c r="DI41" s="11"/>
      <c r="DJ41" s="9"/>
      <c r="DK41" s="9"/>
      <c r="DL41" s="9"/>
      <c r="DM41" s="9"/>
      <c r="DN41" s="9"/>
      <c r="DO41" s="9"/>
      <c r="DP41" s="9"/>
      <c r="DQ41" s="9"/>
      <c r="DR41" s="9"/>
      <c r="DS41" s="11"/>
      <c r="DT41" s="9"/>
      <c r="DU41" s="11"/>
      <c r="DV41" s="9"/>
      <c r="DW41" s="9"/>
      <c r="DX41" s="9"/>
      <c r="DY41" s="11"/>
      <c r="DZ41" s="9"/>
      <c r="EA41" s="11"/>
      <c r="EB41" s="9"/>
      <c r="EC41" s="9"/>
      <c r="ED41" s="9"/>
      <c r="EE41" s="11"/>
      <c r="EF41" s="9"/>
      <c r="EG41" s="11"/>
      <c r="EH41" s="9"/>
      <c r="EI41" s="9"/>
      <c r="EJ41" s="9"/>
      <c r="EK41" s="11"/>
      <c r="EL41" s="9"/>
      <c r="EM41" s="11"/>
      <c r="EN41" s="9"/>
      <c r="EO41" s="9"/>
      <c r="EP41" s="9"/>
      <c r="EQ41" s="11"/>
      <c r="ER41" s="9"/>
      <c r="ES41" s="11"/>
      <c r="ET41" s="9"/>
      <c r="EU41" s="9"/>
      <c r="EV41" s="9"/>
      <c r="EW41" s="11"/>
      <c r="EX41" s="9"/>
      <c r="EY41" s="11"/>
      <c r="EZ41" s="9"/>
      <c r="FA41" s="9"/>
      <c r="FB41" s="9"/>
      <c r="FC41" s="9"/>
      <c r="FD41" s="9"/>
      <c r="FE41" s="9"/>
      <c r="FF41" s="9"/>
      <c r="FG41" s="9"/>
      <c r="FH41" s="9"/>
      <c r="FI41" s="9"/>
      <c r="FJ41" s="9"/>
      <c r="FK41" s="9"/>
      <c r="FL41" s="9"/>
      <c r="FM41" s="9"/>
      <c r="FN41" s="9"/>
      <c r="FO41" s="9"/>
      <c r="FP41" s="9"/>
      <c r="FQ41" s="9"/>
      <c r="FR41" s="9"/>
      <c r="FS41" s="9"/>
      <c r="FT41" s="9"/>
      <c r="FU41" s="11"/>
      <c r="FV41" s="9"/>
      <c r="FW41" s="11"/>
      <c r="FX41" s="9"/>
      <c r="FY41" s="9"/>
      <c r="FZ41" s="9"/>
      <c r="GA41" s="11"/>
      <c r="GB41" s="9"/>
      <c r="GC41" s="11"/>
    </row>
    <row r="42" spans="1:185" ht="63.75" customHeight="1" x14ac:dyDescent="0.75">
      <c r="A42" s="744">
        <v>6</v>
      </c>
      <c r="B42" s="745" t="s">
        <v>54</v>
      </c>
      <c r="C42" s="66" t="s">
        <v>79</v>
      </c>
      <c r="D42" s="57" t="e">
        <f>#REF!</f>
        <v>#REF!</v>
      </c>
      <c r="E42" s="57" t="e">
        <f>#REF!</f>
        <v>#REF!</v>
      </c>
      <c r="F42" s="55"/>
      <c r="G42" s="55"/>
      <c r="H42" s="56">
        <f t="shared" si="23"/>
        <v>0</v>
      </c>
      <c r="I42" s="55"/>
      <c r="J42" s="56">
        <f t="shared" si="16"/>
        <v>0</v>
      </c>
      <c r="K42" s="57" t="e">
        <f>#REF!</f>
        <v>#REF!</v>
      </c>
      <c r="L42" s="57" t="e">
        <f>#REF!</f>
        <v>#REF!</v>
      </c>
      <c r="M42" s="53" t="e">
        <f t="shared" ref="M42:M53" si="26">IF(K42=0,0,L42/K42*100)</f>
        <v>#REF!</v>
      </c>
      <c r="N42" s="57" t="e">
        <f>#REF!</f>
        <v>#REF!</v>
      </c>
      <c r="O42" s="53" t="e">
        <f t="shared" ref="O42:O53" si="27">IF(L42=0,0,N42/L42*100)</f>
        <v>#REF!</v>
      </c>
      <c r="P42" s="13"/>
      <c r="Q42" s="13"/>
      <c r="R42" s="10">
        <f t="shared" si="3"/>
        <v>0</v>
      </c>
      <c r="S42" s="13"/>
      <c r="T42" s="10">
        <f t="shared" si="4"/>
        <v>0</v>
      </c>
      <c r="U42" s="13"/>
      <c r="V42" s="13"/>
      <c r="W42" s="10">
        <f t="shared" si="5"/>
        <v>0</v>
      </c>
      <c r="X42" s="13"/>
      <c r="Y42" s="10">
        <f t="shared" si="6"/>
        <v>0</v>
      </c>
      <c r="Z42" s="13"/>
      <c r="AA42" s="13"/>
      <c r="AB42" s="10">
        <f t="shared" si="7"/>
        <v>0</v>
      </c>
      <c r="AC42" s="13"/>
      <c r="AD42" s="10">
        <f t="shared" si="8"/>
        <v>0</v>
      </c>
      <c r="AE42" s="13"/>
      <c r="AF42" s="13"/>
      <c r="AG42" s="10">
        <f t="shared" si="9"/>
        <v>0</v>
      </c>
      <c r="AH42" s="13"/>
      <c r="AI42" s="10">
        <f t="shared" si="10"/>
        <v>0</v>
      </c>
      <c r="AJ42" s="13"/>
      <c r="AK42" s="13"/>
      <c r="AL42" s="10">
        <f t="shared" si="11"/>
        <v>0</v>
      </c>
      <c r="AM42" s="14"/>
      <c r="AN42" s="10">
        <f t="shared" si="17"/>
        <v>0</v>
      </c>
      <c r="AO42" s="743" t="s">
        <v>5</v>
      </c>
      <c r="AP42" s="9"/>
      <c r="AQ42" s="9"/>
      <c r="AR42" s="9"/>
      <c r="AS42" s="9"/>
      <c r="AT42" s="9"/>
      <c r="AU42" s="9"/>
      <c r="AV42" s="9"/>
      <c r="AW42" s="9"/>
      <c r="AX42" s="9"/>
      <c r="AY42" s="11"/>
      <c r="AZ42" s="9"/>
      <c r="BA42" s="11"/>
      <c r="BB42" s="9"/>
      <c r="BC42" s="9"/>
      <c r="BD42" s="9"/>
      <c r="BE42" s="9"/>
      <c r="BF42" s="9"/>
      <c r="BG42" s="9"/>
      <c r="BH42" s="9"/>
      <c r="BI42" s="9"/>
      <c r="BJ42" s="9"/>
      <c r="BK42" s="11"/>
      <c r="BL42" s="9"/>
      <c r="BM42" s="11"/>
      <c r="BN42" s="9"/>
      <c r="BO42" s="9"/>
      <c r="BP42" s="9"/>
      <c r="BQ42" s="11"/>
      <c r="BR42" s="9"/>
      <c r="BS42" s="11"/>
      <c r="BT42" s="9"/>
      <c r="BU42" s="9"/>
      <c r="BV42" s="9"/>
      <c r="BW42" s="11"/>
      <c r="BX42" s="9"/>
      <c r="BY42" s="11"/>
      <c r="BZ42" s="9"/>
      <c r="CA42" s="9"/>
      <c r="CB42" s="9"/>
      <c r="CC42" s="9"/>
      <c r="CD42" s="9"/>
      <c r="CE42" s="9"/>
      <c r="CF42" s="9"/>
      <c r="CG42" s="9"/>
      <c r="CH42" s="9"/>
      <c r="CI42" s="9"/>
      <c r="CJ42" s="9"/>
      <c r="CK42" s="9"/>
      <c r="CL42" s="9"/>
      <c r="CM42" s="9"/>
      <c r="CN42" s="9"/>
      <c r="CO42" s="11"/>
      <c r="CP42" s="9"/>
      <c r="CQ42" s="11"/>
      <c r="CR42" s="9"/>
      <c r="CS42" s="9"/>
      <c r="CT42" s="9"/>
      <c r="CU42" s="11"/>
      <c r="CV42" s="9"/>
      <c r="CW42" s="11"/>
      <c r="CX42" s="9"/>
      <c r="CY42" s="9"/>
      <c r="CZ42" s="9"/>
      <c r="DA42" s="11"/>
      <c r="DB42" s="9"/>
      <c r="DC42" s="9"/>
      <c r="DD42" s="9"/>
      <c r="DE42" s="9"/>
      <c r="DF42" s="9"/>
      <c r="DG42" s="11"/>
      <c r="DH42" s="9"/>
      <c r="DI42" s="11"/>
      <c r="DJ42" s="9"/>
      <c r="DK42" s="9"/>
      <c r="DL42" s="9"/>
      <c r="DM42" s="9"/>
      <c r="DN42" s="9"/>
      <c r="DO42" s="9"/>
      <c r="DP42" s="9"/>
      <c r="DQ42" s="9"/>
      <c r="DR42" s="9"/>
      <c r="DS42" s="11"/>
      <c r="DT42" s="9"/>
      <c r="DU42" s="11"/>
      <c r="DV42" s="9"/>
      <c r="DW42" s="9"/>
      <c r="DX42" s="9"/>
      <c r="DY42" s="11"/>
      <c r="DZ42" s="9"/>
      <c r="EA42" s="11"/>
      <c r="EB42" s="9"/>
      <c r="EC42" s="9"/>
      <c r="ED42" s="9"/>
      <c r="EE42" s="11"/>
      <c r="EF42" s="9"/>
      <c r="EG42" s="11"/>
      <c r="EH42" s="9"/>
      <c r="EI42" s="9"/>
      <c r="EJ42" s="9"/>
      <c r="EK42" s="11"/>
      <c r="EL42" s="9"/>
      <c r="EM42" s="11"/>
      <c r="EN42" s="9"/>
      <c r="EO42" s="9"/>
      <c r="EP42" s="9"/>
      <c r="EQ42" s="11"/>
      <c r="ER42" s="9"/>
      <c r="ES42" s="11"/>
      <c r="ET42" s="9"/>
      <c r="EU42" s="9"/>
      <c r="EV42" s="9"/>
      <c r="EW42" s="11"/>
      <c r="EX42" s="9"/>
      <c r="EY42" s="11"/>
      <c r="EZ42" s="9"/>
      <c r="FA42" s="9"/>
      <c r="FB42" s="9"/>
      <c r="FC42" s="9"/>
      <c r="FD42" s="9"/>
      <c r="FE42" s="9"/>
      <c r="FF42" s="9"/>
      <c r="FG42" s="9"/>
      <c r="FH42" s="9"/>
      <c r="FI42" s="9"/>
      <c r="FJ42" s="9"/>
      <c r="FK42" s="9"/>
      <c r="FL42" s="9"/>
      <c r="FM42" s="9"/>
      <c r="FN42" s="9"/>
      <c r="FO42" s="9"/>
      <c r="FP42" s="9"/>
      <c r="FQ42" s="9"/>
      <c r="FR42" s="9"/>
      <c r="FS42" s="9"/>
      <c r="FT42" s="9"/>
      <c r="FU42" s="11"/>
      <c r="FV42" s="9"/>
      <c r="FW42" s="11"/>
      <c r="FX42" s="9"/>
      <c r="FY42" s="9"/>
      <c r="FZ42" s="9"/>
      <c r="GA42" s="11"/>
      <c r="GB42" s="9"/>
      <c r="GC42" s="11"/>
    </row>
    <row r="43" spans="1:185" ht="102.75" customHeight="1" x14ac:dyDescent="0.75">
      <c r="A43" s="744"/>
      <c r="B43" s="745"/>
      <c r="C43" s="66" t="s">
        <v>32</v>
      </c>
      <c r="D43" s="57" t="e">
        <f>#REF!</f>
        <v>#REF!</v>
      </c>
      <c r="E43" s="57" t="e">
        <f>#REF!</f>
        <v>#REF!</v>
      </c>
      <c r="F43" s="55">
        <v>40000</v>
      </c>
      <c r="G43" s="55">
        <v>0</v>
      </c>
      <c r="H43" s="56">
        <f t="shared" si="23"/>
        <v>0</v>
      </c>
      <c r="I43" s="55">
        <v>0</v>
      </c>
      <c r="J43" s="56">
        <f t="shared" si="16"/>
        <v>0</v>
      </c>
      <c r="K43" s="54" t="e">
        <f>#REF!</f>
        <v>#REF!</v>
      </c>
      <c r="L43" s="57" t="e">
        <f>#REF!</f>
        <v>#REF!</v>
      </c>
      <c r="M43" s="53" t="e">
        <f t="shared" si="26"/>
        <v>#REF!</v>
      </c>
      <c r="N43" s="57" t="e">
        <f>#REF!</f>
        <v>#REF!</v>
      </c>
      <c r="O43" s="53" t="e">
        <f t="shared" si="27"/>
        <v>#REF!</v>
      </c>
      <c r="P43" s="13"/>
      <c r="Q43" s="13"/>
      <c r="R43" s="10">
        <f t="shared" si="3"/>
        <v>0</v>
      </c>
      <c r="S43" s="13"/>
      <c r="T43" s="10">
        <f t="shared" si="4"/>
        <v>0</v>
      </c>
      <c r="U43" s="13"/>
      <c r="V43" s="13"/>
      <c r="W43" s="10">
        <f t="shared" si="5"/>
        <v>0</v>
      </c>
      <c r="X43" s="13"/>
      <c r="Y43" s="10">
        <f t="shared" si="6"/>
        <v>0</v>
      </c>
      <c r="Z43" s="13"/>
      <c r="AA43" s="13"/>
      <c r="AB43" s="10">
        <f t="shared" si="7"/>
        <v>0</v>
      </c>
      <c r="AC43" s="13"/>
      <c r="AD43" s="10">
        <f t="shared" si="8"/>
        <v>0</v>
      </c>
      <c r="AE43" s="13"/>
      <c r="AF43" s="13"/>
      <c r="AG43" s="10">
        <f t="shared" si="9"/>
        <v>0</v>
      </c>
      <c r="AH43" s="13"/>
      <c r="AI43" s="10">
        <f t="shared" si="10"/>
        <v>0</v>
      </c>
      <c r="AJ43" s="13"/>
      <c r="AK43" s="13"/>
      <c r="AL43" s="10">
        <f t="shared" si="11"/>
        <v>0</v>
      </c>
      <c r="AM43" s="14"/>
      <c r="AN43" s="10">
        <f t="shared" si="17"/>
        <v>0</v>
      </c>
      <c r="AO43" s="734"/>
      <c r="AP43" s="9"/>
      <c r="AQ43" s="9"/>
      <c r="AR43" s="9"/>
      <c r="AS43" s="9"/>
      <c r="AT43" s="9"/>
      <c r="AU43" s="9"/>
      <c r="AV43" s="9"/>
      <c r="AW43" s="9"/>
      <c r="AX43" s="9"/>
      <c r="AY43" s="11"/>
      <c r="AZ43" s="9"/>
      <c r="BA43" s="11"/>
      <c r="BB43" s="9"/>
      <c r="BC43" s="9"/>
      <c r="BD43" s="9"/>
      <c r="BE43" s="9"/>
      <c r="BF43" s="9"/>
      <c r="BG43" s="9"/>
      <c r="BH43" s="9"/>
      <c r="BI43" s="9"/>
      <c r="BJ43" s="9"/>
      <c r="BK43" s="11"/>
      <c r="BL43" s="9"/>
      <c r="BM43" s="11"/>
      <c r="BN43" s="9"/>
      <c r="BO43" s="9"/>
      <c r="BP43" s="9"/>
      <c r="BQ43" s="11"/>
      <c r="BR43" s="9"/>
      <c r="BS43" s="11"/>
      <c r="BT43" s="9"/>
      <c r="BU43" s="9"/>
      <c r="BV43" s="9"/>
      <c r="BW43" s="11"/>
      <c r="BX43" s="9"/>
      <c r="BY43" s="11"/>
      <c r="BZ43" s="9"/>
      <c r="CA43" s="9"/>
      <c r="CB43" s="9"/>
      <c r="CC43" s="9"/>
      <c r="CD43" s="9"/>
      <c r="CE43" s="9"/>
      <c r="CF43" s="9"/>
      <c r="CG43" s="9"/>
      <c r="CH43" s="9"/>
      <c r="CI43" s="9"/>
      <c r="CJ43" s="9"/>
      <c r="CK43" s="9"/>
      <c r="CL43" s="9"/>
      <c r="CM43" s="9"/>
      <c r="CN43" s="9"/>
      <c r="CO43" s="11"/>
      <c r="CP43" s="9"/>
      <c r="CQ43" s="11"/>
      <c r="CR43" s="9"/>
      <c r="CS43" s="9"/>
      <c r="CT43" s="9"/>
      <c r="CU43" s="11"/>
      <c r="CV43" s="9"/>
      <c r="CW43" s="11"/>
      <c r="CX43" s="9"/>
      <c r="CY43" s="9"/>
      <c r="CZ43" s="9"/>
      <c r="DA43" s="11"/>
      <c r="DB43" s="9"/>
      <c r="DC43" s="9"/>
      <c r="DD43" s="9"/>
      <c r="DE43" s="9"/>
      <c r="DF43" s="9"/>
      <c r="DG43" s="11"/>
      <c r="DH43" s="9"/>
      <c r="DI43" s="11"/>
      <c r="DJ43" s="9"/>
      <c r="DK43" s="9"/>
      <c r="DL43" s="9"/>
      <c r="DM43" s="9"/>
      <c r="DN43" s="9"/>
      <c r="DO43" s="9"/>
      <c r="DP43" s="9"/>
      <c r="DQ43" s="9"/>
      <c r="DR43" s="9"/>
      <c r="DS43" s="11"/>
      <c r="DT43" s="9"/>
      <c r="DU43" s="11"/>
      <c r="DV43" s="9"/>
      <c r="DW43" s="9"/>
      <c r="DX43" s="9"/>
      <c r="DY43" s="11"/>
      <c r="DZ43" s="9"/>
      <c r="EA43" s="11"/>
      <c r="EB43" s="9"/>
      <c r="EC43" s="9"/>
      <c r="ED43" s="9"/>
      <c r="EE43" s="11"/>
      <c r="EF43" s="9"/>
      <c r="EG43" s="11"/>
      <c r="EH43" s="9"/>
      <c r="EI43" s="9"/>
      <c r="EJ43" s="9"/>
      <c r="EK43" s="11"/>
      <c r="EL43" s="9"/>
      <c r="EM43" s="11"/>
      <c r="EN43" s="9"/>
      <c r="EO43" s="9"/>
      <c r="EP43" s="9"/>
      <c r="EQ43" s="11"/>
      <c r="ER43" s="9"/>
      <c r="ES43" s="11"/>
      <c r="ET43" s="9"/>
      <c r="EU43" s="9"/>
      <c r="EV43" s="9"/>
      <c r="EW43" s="11"/>
      <c r="EX43" s="9"/>
      <c r="EY43" s="11"/>
      <c r="EZ43" s="9"/>
      <c r="FA43" s="9"/>
      <c r="FB43" s="9"/>
      <c r="FC43" s="9"/>
      <c r="FD43" s="9"/>
      <c r="FE43" s="9"/>
      <c r="FF43" s="9"/>
      <c r="FG43" s="9"/>
      <c r="FH43" s="9"/>
      <c r="FI43" s="9"/>
      <c r="FJ43" s="9"/>
      <c r="FK43" s="9"/>
      <c r="FL43" s="9"/>
      <c r="FM43" s="9"/>
      <c r="FN43" s="9"/>
      <c r="FO43" s="9"/>
      <c r="FP43" s="9"/>
      <c r="FQ43" s="9"/>
      <c r="FR43" s="9"/>
      <c r="FS43" s="9"/>
      <c r="FT43" s="9"/>
      <c r="FU43" s="11"/>
      <c r="FV43" s="9"/>
      <c r="FW43" s="11"/>
      <c r="FX43" s="9"/>
      <c r="FY43" s="9"/>
      <c r="FZ43" s="9"/>
      <c r="GA43" s="11"/>
      <c r="GB43" s="9"/>
      <c r="GC43" s="11"/>
    </row>
    <row r="44" spans="1:185" ht="101.25" customHeight="1" x14ac:dyDescent="0.75">
      <c r="A44" s="744"/>
      <c r="B44" s="745"/>
      <c r="C44" s="66" t="s">
        <v>49</v>
      </c>
      <c r="D44" s="57" t="e">
        <f>#REF!+#REF!</f>
        <v>#REF!</v>
      </c>
      <c r="E44" s="57" t="e">
        <f>#REF!+#REF!</f>
        <v>#REF!</v>
      </c>
      <c r="F44" s="55">
        <v>4444.5</v>
      </c>
      <c r="G44" s="55">
        <v>0</v>
      </c>
      <c r="H44" s="56">
        <f t="shared" si="23"/>
        <v>0</v>
      </c>
      <c r="I44" s="55">
        <v>0</v>
      </c>
      <c r="J44" s="56">
        <f t="shared" si="16"/>
        <v>0</v>
      </c>
      <c r="K44" s="54" t="e">
        <f>#REF!+#REF!</f>
        <v>#REF!</v>
      </c>
      <c r="L44" s="57" t="e">
        <f>#REF!+#REF!</f>
        <v>#REF!</v>
      </c>
      <c r="M44" s="53" t="e">
        <f t="shared" si="26"/>
        <v>#REF!</v>
      </c>
      <c r="N44" s="57" t="e">
        <f>#REF!+#REF!</f>
        <v>#REF!</v>
      </c>
      <c r="O44" s="53" t="e">
        <f t="shared" si="27"/>
        <v>#REF!</v>
      </c>
      <c r="P44" s="13"/>
      <c r="Q44" s="13"/>
      <c r="R44" s="10">
        <f t="shared" si="3"/>
        <v>0</v>
      </c>
      <c r="S44" s="13"/>
      <c r="T44" s="10">
        <f t="shared" si="4"/>
        <v>0</v>
      </c>
      <c r="U44" s="13"/>
      <c r="V44" s="13"/>
      <c r="W44" s="10">
        <f t="shared" si="5"/>
        <v>0</v>
      </c>
      <c r="X44" s="13"/>
      <c r="Y44" s="10">
        <f t="shared" si="6"/>
        <v>0</v>
      </c>
      <c r="Z44" s="13"/>
      <c r="AA44" s="13"/>
      <c r="AB44" s="10">
        <f t="shared" si="7"/>
        <v>0</v>
      </c>
      <c r="AC44" s="13"/>
      <c r="AD44" s="10">
        <f t="shared" si="8"/>
        <v>0</v>
      </c>
      <c r="AE44" s="13"/>
      <c r="AF44" s="13"/>
      <c r="AG44" s="10">
        <f t="shared" si="9"/>
        <v>0</v>
      </c>
      <c r="AH44" s="13"/>
      <c r="AI44" s="10">
        <f t="shared" si="10"/>
        <v>0</v>
      </c>
      <c r="AJ44" s="13"/>
      <c r="AK44" s="13"/>
      <c r="AL44" s="10">
        <f t="shared" si="11"/>
        <v>0</v>
      </c>
      <c r="AM44" s="14"/>
      <c r="AN44" s="10">
        <f t="shared" si="17"/>
        <v>0</v>
      </c>
      <c r="AO44" s="734" t="s">
        <v>72</v>
      </c>
      <c r="AP44" s="9"/>
      <c r="AQ44" s="9"/>
      <c r="AR44" s="9"/>
      <c r="AS44" s="9"/>
      <c r="AT44" s="9"/>
      <c r="AU44" s="9"/>
      <c r="AV44" s="9"/>
      <c r="AW44" s="9"/>
      <c r="AX44" s="9"/>
      <c r="AY44" s="11"/>
      <c r="AZ44" s="9"/>
      <c r="BA44" s="11"/>
      <c r="BB44" s="9"/>
      <c r="BC44" s="9"/>
      <c r="BD44" s="9"/>
      <c r="BE44" s="9"/>
      <c r="BF44" s="9"/>
      <c r="BG44" s="9"/>
      <c r="BH44" s="9"/>
      <c r="BI44" s="9"/>
      <c r="BJ44" s="9"/>
      <c r="BK44" s="11"/>
      <c r="BL44" s="9"/>
      <c r="BM44" s="11"/>
      <c r="BN44" s="9"/>
      <c r="BO44" s="9"/>
      <c r="BP44" s="9"/>
      <c r="BQ44" s="11"/>
      <c r="BR44" s="9"/>
      <c r="BS44" s="11"/>
      <c r="BT44" s="9"/>
      <c r="BU44" s="9"/>
      <c r="BV44" s="9"/>
      <c r="BW44" s="11"/>
      <c r="BX44" s="9"/>
      <c r="BY44" s="11"/>
      <c r="BZ44" s="9"/>
      <c r="CA44" s="9"/>
      <c r="CB44" s="9"/>
      <c r="CC44" s="9"/>
      <c r="CD44" s="9"/>
      <c r="CE44" s="9"/>
      <c r="CF44" s="9"/>
      <c r="CG44" s="9"/>
      <c r="CH44" s="9"/>
      <c r="CI44" s="9"/>
      <c r="CJ44" s="9"/>
      <c r="CK44" s="9"/>
      <c r="CL44" s="9"/>
      <c r="CM44" s="9"/>
      <c r="CN44" s="9"/>
      <c r="CO44" s="11"/>
      <c r="CP44" s="9"/>
      <c r="CQ44" s="11"/>
      <c r="CR44" s="9"/>
      <c r="CS44" s="9"/>
      <c r="CT44" s="9"/>
      <c r="CU44" s="11"/>
      <c r="CV44" s="9"/>
      <c r="CW44" s="11"/>
      <c r="CX44" s="9"/>
      <c r="CY44" s="9"/>
      <c r="CZ44" s="9"/>
      <c r="DA44" s="11"/>
      <c r="DB44" s="9"/>
      <c r="DC44" s="9"/>
      <c r="DD44" s="9"/>
      <c r="DE44" s="9"/>
      <c r="DF44" s="9"/>
      <c r="DG44" s="11"/>
      <c r="DH44" s="9"/>
      <c r="DI44" s="11"/>
      <c r="DJ44" s="9"/>
      <c r="DK44" s="9"/>
      <c r="DL44" s="9"/>
      <c r="DM44" s="9"/>
      <c r="DN44" s="9"/>
      <c r="DO44" s="9"/>
      <c r="DP44" s="9"/>
      <c r="DQ44" s="9"/>
      <c r="DR44" s="9"/>
      <c r="DS44" s="11"/>
      <c r="DT44" s="9"/>
      <c r="DU44" s="11"/>
      <c r="DV44" s="9"/>
      <c r="DW44" s="9"/>
      <c r="DX44" s="9"/>
      <c r="DY44" s="11"/>
      <c r="DZ44" s="9"/>
      <c r="EA44" s="11"/>
      <c r="EB44" s="9"/>
      <c r="EC44" s="9"/>
      <c r="ED44" s="9"/>
      <c r="EE44" s="11"/>
      <c r="EF44" s="9"/>
      <c r="EG44" s="11"/>
      <c r="EH44" s="9"/>
      <c r="EI44" s="9"/>
      <c r="EJ44" s="9"/>
      <c r="EK44" s="11"/>
      <c r="EL44" s="9"/>
      <c r="EM44" s="11"/>
      <c r="EN44" s="9"/>
      <c r="EO44" s="9"/>
      <c r="EP44" s="9"/>
      <c r="EQ44" s="11"/>
      <c r="ER44" s="9"/>
      <c r="ES44" s="11"/>
      <c r="ET44" s="9"/>
      <c r="EU44" s="9"/>
      <c r="EV44" s="9"/>
      <c r="EW44" s="11"/>
      <c r="EX44" s="9"/>
      <c r="EY44" s="11"/>
      <c r="EZ44" s="9"/>
      <c r="FA44" s="9"/>
      <c r="FB44" s="9"/>
      <c r="FC44" s="9"/>
      <c r="FD44" s="9"/>
      <c r="FE44" s="9"/>
      <c r="FF44" s="9"/>
      <c r="FG44" s="9"/>
      <c r="FH44" s="9"/>
      <c r="FI44" s="9"/>
      <c r="FJ44" s="9"/>
      <c r="FK44" s="9"/>
      <c r="FL44" s="9"/>
      <c r="FM44" s="9"/>
      <c r="FN44" s="9"/>
      <c r="FO44" s="9"/>
      <c r="FP44" s="9"/>
      <c r="FQ44" s="9"/>
      <c r="FR44" s="9"/>
      <c r="FS44" s="9"/>
      <c r="FT44" s="9"/>
      <c r="FU44" s="11"/>
      <c r="FV44" s="9"/>
      <c r="FW44" s="11"/>
      <c r="FX44" s="9"/>
      <c r="FY44" s="9"/>
      <c r="FZ44" s="9"/>
      <c r="GA44" s="11"/>
      <c r="GB44" s="9"/>
      <c r="GC44" s="11"/>
    </row>
    <row r="45" spans="1:185" ht="66" x14ac:dyDescent="0.75">
      <c r="A45" s="744"/>
      <c r="B45" s="745"/>
      <c r="C45" s="67" t="s">
        <v>33</v>
      </c>
      <c r="D45" s="57" t="e">
        <f>#REF!</f>
        <v>#REF!</v>
      </c>
      <c r="E45" s="57" t="e">
        <f>#REF!</f>
        <v>#REF!</v>
      </c>
      <c r="F45" s="55"/>
      <c r="G45" s="55"/>
      <c r="H45" s="56">
        <f t="shared" si="23"/>
        <v>0</v>
      </c>
      <c r="I45" s="55">
        <v>0</v>
      </c>
      <c r="J45" s="56">
        <f t="shared" si="16"/>
        <v>0</v>
      </c>
      <c r="K45" s="54" t="e">
        <f>#REF!</f>
        <v>#REF!</v>
      </c>
      <c r="L45" s="57" t="e">
        <f>#REF!</f>
        <v>#REF!</v>
      </c>
      <c r="M45" s="53" t="e">
        <f t="shared" si="26"/>
        <v>#REF!</v>
      </c>
      <c r="N45" s="57" t="e">
        <f>#REF!</f>
        <v>#REF!</v>
      </c>
      <c r="O45" s="53" t="e">
        <f t="shared" si="27"/>
        <v>#REF!</v>
      </c>
      <c r="P45" s="13"/>
      <c r="Q45" s="13"/>
      <c r="R45" s="10">
        <f t="shared" si="3"/>
        <v>0</v>
      </c>
      <c r="S45" s="13"/>
      <c r="T45" s="10">
        <f t="shared" si="4"/>
        <v>0</v>
      </c>
      <c r="U45" s="13"/>
      <c r="V45" s="13"/>
      <c r="W45" s="10">
        <f t="shared" si="5"/>
        <v>0</v>
      </c>
      <c r="X45" s="13"/>
      <c r="Y45" s="10">
        <f t="shared" si="6"/>
        <v>0</v>
      </c>
      <c r="Z45" s="13"/>
      <c r="AA45" s="13"/>
      <c r="AB45" s="10">
        <f t="shared" si="7"/>
        <v>0</v>
      </c>
      <c r="AC45" s="13"/>
      <c r="AD45" s="10">
        <f t="shared" si="8"/>
        <v>0</v>
      </c>
      <c r="AE45" s="13"/>
      <c r="AF45" s="13"/>
      <c r="AG45" s="10">
        <f t="shared" si="9"/>
        <v>0</v>
      </c>
      <c r="AH45" s="13"/>
      <c r="AI45" s="10">
        <f t="shared" si="10"/>
        <v>0</v>
      </c>
      <c r="AJ45" s="13"/>
      <c r="AK45" s="13"/>
      <c r="AL45" s="10">
        <f t="shared" si="11"/>
        <v>0</v>
      </c>
      <c r="AM45" s="14"/>
      <c r="AN45" s="10">
        <f t="shared" si="17"/>
        <v>0</v>
      </c>
      <c r="AO45" s="734"/>
      <c r="AP45" s="9"/>
      <c r="AQ45" s="9"/>
      <c r="AR45" s="9"/>
      <c r="AS45" s="9"/>
      <c r="AT45" s="9"/>
      <c r="AU45" s="9"/>
      <c r="AV45" s="9"/>
      <c r="AW45" s="9"/>
      <c r="AX45" s="9"/>
      <c r="AY45" s="11"/>
      <c r="AZ45" s="9"/>
      <c r="BA45" s="11"/>
      <c r="BB45" s="9"/>
      <c r="BC45" s="9"/>
      <c r="BD45" s="9"/>
      <c r="BE45" s="9"/>
      <c r="BF45" s="9"/>
      <c r="BG45" s="9"/>
      <c r="BH45" s="9"/>
      <c r="BI45" s="9"/>
      <c r="BJ45" s="9"/>
      <c r="BK45" s="11"/>
      <c r="BL45" s="9"/>
      <c r="BM45" s="11"/>
      <c r="BN45" s="9"/>
      <c r="BO45" s="9"/>
      <c r="BP45" s="9"/>
      <c r="BQ45" s="11"/>
      <c r="BR45" s="9"/>
      <c r="BS45" s="11"/>
      <c r="BT45" s="9"/>
      <c r="BU45" s="9"/>
      <c r="BV45" s="9"/>
      <c r="BW45" s="11"/>
      <c r="BX45" s="9"/>
      <c r="BY45" s="11"/>
      <c r="BZ45" s="9"/>
      <c r="CA45" s="9"/>
      <c r="CB45" s="9"/>
      <c r="CC45" s="9"/>
      <c r="CD45" s="9"/>
      <c r="CE45" s="9"/>
      <c r="CF45" s="9"/>
      <c r="CG45" s="9"/>
      <c r="CH45" s="9"/>
      <c r="CI45" s="9"/>
      <c r="CJ45" s="9"/>
      <c r="CK45" s="9"/>
      <c r="CL45" s="9"/>
      <c r="CM45" s="9"/>
      <c r="CN45" s="9"/>
      <c r="CO45" s="11"/>
      <c r="CP45" s="9"/>
      <c r="CQ45" s="11"/>
      <c r="CR45" s="9"/>
      <c r="CS45" s="9"/>
      <c r="CT45" s="9"/>
      <c r="CU45" s="11"/>
      <c r="CV45" s="9"/>
      <c r="CW45" s="11"/>
      <c r="CX45" s="9"/>
      <c r="CY45" s="9"/>
      <c r="CZ45" s="9"/>
      <c r="DA45" s="11"/>
      <c r="DB45" s="9"/>
      <c r="DC45" s="9"/>
      <c r="DD45" s="9"/>
      <c r="DE45" s="9"/>
      <c r="DF45" s="9"/>
      <c r="DG45" s="11"/>
      <c r="DH45" s="9"/>
      <c r="DI45" s="11"/>
      <c r="DJ45" s="9"/>
      <c r="DK45" s="9"/>
      <c r="DL45" s="9"/>
      <c r="DM45" s="9"/>
      <c r="DN45" s="9"/>
      <c r="DO45" s="9"/>
      <c r="DP45" s="9"/>
      <c r="DQ45" s="9"/>
      <c r="DR45" s="9"/>
      <c r="DS45" s="11"/>
      <c r="DT45" s="9"/>
      <c r="DU45" s="11"/>
      <c r="DV45" s="9"/>
      <c r="DW45" s="9"/>
      <c r="DX45" s="9"/>
      <c r="DY45" s="11"/>
      <c r="DZ45" s="9"/>
      <c r="EA45" s="11"/>
      <c r="EB45" s="9"/>
      <c r="EC45" s="9"/>
      <c r="ED45" s="9"/>
      <c r="EE45" s="11"/>
      <c r="EF45" s="9"/>
      <c r="EG45" s="11"/>
      <c r="EH45" s="9"/>
      <c r="EI45" s="9"/>
      <c r="EJ45" s="9"/>
      <c r="EK45" s="11"/>
      <c r="EL45" s="9"/>
      <c r="EM45" s="11"/>
      <c r="EN45" s="9"/>
      <c r="EO45" s="9"/>
      <c r="EP45" s="9"/>
      <c r="EQ45" s="11"/>
      <c r="ER45" s="9"/>
      <c r="ES45" s="11"/>
      <c r="ET45" s="9"/>
      <c r="EU45" s="9"/>
      <c r="EV45" s="9"/>
      <c r="EW45" s="11"/>
      <c r="EX45" s="9"/>
      <c r="EY45" s="11"/>
      <c r="EZ45" s="9"/>
      <c r="FA45" s="9"/>
      <c r="FB45" s="9"/>
      <c r="FC45" s="9"/>
      <c r="FD45" s="9"/>
      <c r="FE45" s="9"/>
      <c r="FF45" s="9"/>
      <c r="FG45" s="9"/>
      <c r="FH45" s="9"/>
      <c r="FI45" s="9"/>
      <c r="FJ45" s="9"/>
      <c r="FK45" s="9"/>
      <c r="FL45" s="9"/>
      <c r="FM45" s="9"/>
      <c r="FN45" s="9"/>
      <c r="FO45" s="9"/>
      <c r="FP45" s="9"/>
      <c r="FQ45" s="9"/>
      <c r="FR45" s="9"/>
      <c r="FS45" s="9"/>
      <c r="FT45" s="9"/>
      <c r="FU45" s="11"/>
      <c r="FV45" s="9"/>
      <c r="FW45" s="11"/>
      <c r="FX45" s="9"/>
      <c r="FY45" s="9"/>
      <c r="FZ45" s="9"/>
      <c r="GA45" s="11"/>
      <c r="GB45" s="9"/>
      <c r="GC45" s="11"/>
    </row>
    <row r="46" spans="1:185" ht="61.5" customHeight="1" x14ac:dyDescent="0.75">
      <c r="A46" s="744"/>
      <c r="B46" s="745"/>
      <c r="C46" s="68" t="s">
        <v>34</v>
      </c>
      <c r="D46" s="57" t="e">
        <f>SUM(D42:D45)</f>
        <v>#REF!</v>
      </c>
      <c r="E46" s="57" t="e">
        <f>SUM(E42:E45)</f>
        <v>#REF!</v>
      </c>
      <c r="F46" s="57">
        <f t="shared" ref="F46:N46" si="28">SUM(F42:F45)</f>
        <v>44444.5</v>
      </c>
      <c r="G46" s="57">
        <f t="shared" si="28"/>
        <v>0</v>
      </c>
      <c r="H46" s="57">
        <f t="shared" si="28"/>
        <v>0</v>
      </c>
      <c r="I46" s="57">
        <f t="shared" si="28"/>
        <v>0</v>
      </c>
      <c r="J46" s="57">
        <f t="shared" si="28"/>
        <v>0</v>
      </c>
      <c r="K46" s="54" t="e">
        <f t="shared" si="28"/>
        <v>#REF!</v>
      </c>
      <c r="L46" s="57" t="e">
        <f t="shared" si="28"/>
        <v>#REF!</v>
      </c>
      <c r="M46" s="53" t="e">
        <f t="shared" si="26"/>
        <v>#REF!</v>
      </c>
      <c r="N46" s="57" t="e">
        <f t="shared" si="28"/>
        <v>#REF!</v>
      </c>
      <c r="O46" s="53" t="e">
        <f t="shared" si="27"/>
        <v>#REF!</v>
      </c>
      <c r="P46" s="13"/>
      <c r="Q46" s="13"/>
      <c r="R46" s="10">
        <f t="shared" si="3"/>
        <v>0</v>
      </c>
      <c r="S46" s="13"/>
      <c r="T46" s="10">
        <f t="shared" si="4"/>
        <v>0</v>
      </c>
      <c r="U46" s="13"/>
      <c r="V46" s="13"/>
      <c r="W46" s="10">
        <f t="shared" si="5"/>
        <v>0</v>
      </c>
      <c r="X46" s="13"/>
      <c r="Y46" s="10">
        <f t="shared" si="6"/>
        <v>0</v>
      </c>
      <c r="Z46" s="13"/>
      <c r="AA46" s="13"/>
      <c r="AB46" s="10">
        <f t="shared" si="7"/>
        <v>0</v>
      </c>
      <c r="AC46" s="13"/>
      <c r="AD46" s="10">
        <f t="shared" si="8"/>
        <v>0</v>
      </c>
      <c r="AE46" s="13"/>
      <c r="AF46" s="13"/>
      <c r="AG46" s="10">
        <f t="shared" si="9"/>
        <v>0</v>
      </c>
      <c r="AH46" s="13"/>
      <c r="AI46" s="10">
        <f t="shared" si="10"/>
        <v>0</v>
      </c>
      <c r="AJ46" s="13"/>
      <c r="AK46" s="13"/>
      <c r="AL46" s="10">
        <f t="shared" si="11"/>
        <v>0</v>
      </c>
      <c r="AM46" s="14"/>
      <c r="AN46" s="10">
        <f t="shared" si="17"/>
        <v>0</v>
      </c>
      <c r="AO46" s="731" t="s">
        <v>4</v>
      </c>
      <c r="AP46" s="9"/>
      <c r="AQ46" s="9"/>
      <c r="AR46" s="9"/>
      <c r="AS46" s="9"/>
      <c r="AT46" s="9"/>
      <c r="AU46" s="9"/>
      <c r="AV46" s="9"/>
      <c r="AW46" s="9"/>
      <c r="AX46" s="9"/>
      <c r="AY46" s="11"/>
      <c r="AZ46" s="9"/>
      <c r="BA46" s="11"/>
      <c r="BB46" s="9"/>
      <c r="BC46" s="9"/>
      <c r="BD46" s="9"/>
      <c r="BE46" s="9"/>
      <c r="BF46" s="9"/>
      <c r="BG46" s="9"/>
      <c r="BH46" s="9"/>
      <c r="BI46" s="9"/>
      <c r="BJ46" s="9"/>
      <c r="BK46" s="11"/>
      <c r="BL46" s="9"/>
      <c r="BM46" s="11"/>
      <c r="BN46" s="9"/>
      <c r="BO46" s="9"/>
      <c r="BP46" s="9"/>
      <c r="BQ46" s="11"/>
      <c r="BR46" s="9"/>
      <c r="BS46" s="11"/>
      <c r="BT46" s="9"/>
      <c r="BU46" s="9"/>
      <c r="BV46" s="9"/>
      <c r="BW46" s="11"/>
      <c r="BX46" s="9"/>
      <c r="BY46" s="11"/>
      <c r="BZ46" s="9"/>
      <c r="CA46" s="9"/>
      <c r="CB46" s="9"/>
      <c r="CC46" s="9"/>
      <c r="CD46" s="9"/>
      <c r="CE46" s="9"/>
      <c r="CF46" s="9"/>
      <c r="CG46" s="9"/>
      <c r="CH46" s="9"/>
      <c r="CI46" s="9"/>
      <c r="CJ46" s="9"/>
      <c r="CK46" s="9"/>
      <c r="CL46" s="9"/>
      <c r="CM46" s="9"/>
      <c r="CN46" s="9"/>
      <c r="CO46" s="11"/>
      <c r="CP46" s="9"/>
      <c r="CQ46" s="11"/>
      <c r="CR46" s="9"/>
      <c r="CS46" s="9"/>
      <c r="CT46" s="9"/>
      <c r="CU46" s="11"/>
      <c r="CV46" s="9"/>
      <c r="CW46" s="11"/>
      <c r="CX46" s="9"/>
      <c r="CY46" s="9"/>
      <c r="CZ46" s="9"/>
      <c r="DA46" s="11"/>
      <c r="DB46" s="9"/>
      <c r="DC46" s="9"/>
      <c r="DD46" s="9"/>
      <c r="DE46" s="9"/>
      <c r="DF46" s="9"/>
      <c r="DG46" s="11"/>
      <c r="DH46" s="9"/>
      <c r="DI46" s="11"/>
      <c r="DJ46" s="9"/>
      <c r="DK46" s="9"/>
      <c r="DL46" s="9"/>
      <c r="DM46" s="9"/>
      <c r="DN46" s="9"/>
      <c r="DO46" s="9"/>
      <c r="DP46" s="9"/>
      <c r="DQ46" s="9"/>
      <c r="DR46" s="9"/>
      <c r="DS46" s="11"/>
      <c r="DT46" s="9"/>
      <c r="DU46" s="11"/>
      <c r="DV46" s="9"/>
      <c r="DW46" s="9"/>
      <c r="DX46" s="9"/>
      <c r="DY46" s="11"/>
      <c r="DZ46" s="9"/>
      <c r="EA46" s="11"/>
      <c r="EB46" s="9"/>
      <c r="EC46" s="9"/>
      <c r="ED46" s="9"/>
      <c r="EE46" s="11"/>
      <c r="EF46" s="9"/>
      <c r="EG46" s="11"/>
      <c r="EH46" s="9"/>
      <c r="EI46" s="9"/>
      <c r="EJ46" s="9"/>
      <c r="EK46" s="11"/>
      <c r="EL46" s="9"/>
      <c r="EM46" s="11"/>
      <c r="EN46" s="9"/>
      <c r="EO46" s="9"/>
      <c r="EP46" s="9"/>
      <c r="EQ46" s="11"/>
      <c r="ER46" s="9"/>
      <c r="ES46" s="11"/>
      <c r="ET46" s="9"/>
      <c r="EU46" s="9"/>
      <c r="EV46" s="9"/>
      <c r="EW46" s="11"/>
      <c r="EX46" s="9"/>
      <c r="EY46" s="11"/>
      <c r="EZ46" s="9"/>
      <c r="FA46" s="9"/>
      <c r="FB46" s="9"/>
      <c r="FC46" s="9"/>
      <c r="FD46" s="9"/>
      <c r="FE46" s="9"/>
      <c r="FF46" s="9"/>
      <c r="FG46" s="9"/>
      <c r="FH46" s="9"/>
      <c r="FI46" s="9"/>
      <c r="FJ46" s="9"/>
      <c r="FK46" s="9"/>
      <c r="FL46" s="9"/>
      <c r="FM46" s="9"/>
      <c r="FN46" s="9"/>
      <c r="FO46" s="9"/>
      <c r="FP46" s="9"/>
      <c r="FQ46" s="9"/>
      <c r="FR46" s="9"/>
      <c r="FS46" s="9"/>
      <c r="FT46" s="9"/>
      <c r="FU46" s="11"/>
      <c r="FV46" s="9"/>
      <c r="FW46" s="11"/>
      <c r="FX46" s="9"/>
      <c r="FY46" s="9"/>
      <c r="FZ46" s="9"/>
      <c r="GA46" s="11"/>
      <c r="GB46" s="9"/>
      <c r="GC46" s="11"/>
    </row>
    <row r="47" spans="1:185" ht="65.25" customHeight="1" x14ac:dyDescent="0.75">
      <c r="A47" s="744"/>
      <c r="B47" s="745"/>
      <c r="C47" s="70" t="s">
        <v>35</v>
      </c>
      <c r="D47" s="57"/>
      <c r="E47" s="57"/>
      <c r="F47" s="55"/>
      <c r="G47" s="55"/>
      <c r="H47" s="56">
        <f t="shared" ref="H47:H78" si="29">IF(F47=0,0,G47/F47*100)</f>
        <v>0</v>
      </c>
      <c r="I47" s="55"/>
      <c r="J47" s="56">
        <f t="shared" si="16"/>
        <v>0</v>
      </c>
      <c r="K47" s="57"/>
      <c r="L47" s="57"/>
      <c r="M47" s="53">
        <f t="shared" si="26"/>
        <v>0</v>
      </c>
      <c r="N47" s="57"/>
      <c r="O47" s="53">
        <f t="shared" si="27"/>
        <v>0</v>
      </c>
      <c r="P47" s="13"/>
      <c r="Q47" s="13"/>
      <c r="R47" s="10">
        <f t="shared" si="3"/>
        <v>0</v>
      </c>
      <c r="S47" s="13"/>
      <c r="T47" s="10">
        <f t="shared" si="4"/>
        <v>0</v>
      </c>
      <c r="U47" s="13"/>
      <c r="V47" s="13"/>
      <c r="W47" s="10">
        <f t="shared" si="5"/>
        <v>0</v>
      </c>
      <c r="X47" s="13"/>
      <c r="Y47" s="10">
        <f t="shared" si="6"/>
        <v>0</v>
      </c>
      <c r="Z47" s="13"/>
      <c r="AA47" s="13"/>
      <c r="AB47" s="10">
        <f t="shared" si="7"/>
        <v>0</v>
      </c>
      <c r="AC47" s="13"/>
      <c r="AD47" s="10">
        <f t="shared" si="8"/>
        <v>0</v>
      </c>
      <c r="AE47" s="13"/>
      <c r="AF47" s="13"/>
      <c r="AG47" s="10">
        <f t="shared" si="9"/>
        <v>0</v>
      </c>
      <c r="AH47" s="13"/>
      <c r="AI47" s="10">
        <f t="shared" si="10"/>
        <v>0</v>
      </c>
      <c r="AJ47" s="13"/>
      <c r="AK47" s="13"/>
      <c r="AL47" s="10">
        <f t="shared" si="11"/>
        <v>0</v>
      </c>
      <c r="AM47" s="14"/>
      <c r="AN47" s="10">
        <f t="shared" si="17"/>
        <v>0</v>
      </c>
      <c r="AO47" s="732"/>
      <c r="AP47" s="9"/>
      <c r="AQ47" s="9"/>
      <c r="AR47" s="9"/>
      <c r="AS47" s="9"/>
      <c r="AT47" s="9"/>
      <c r="AU47" s="9"/>
      <c r="AV47" s="9"/>
      <c r="AW47" s="9"/>
      <c r="AX47" s="9"/>
      <c r="AY47" s="11"/>
      <c r="AZ47" s="9"/>
      <c r="BA47" s="11"/>
      <c r="BB47" s="9"/>
      <c r="BC47" s="9"/>
      <c r="BD47" s="9"/>
      <c r="BE47" s="9"/>
      <c r="BF47" s="9"/>
      <c r="BG47" s="9"/>
      <c r="BH47" s="9"/>
      <c r="BI47" s="9"/>
      <c r="BJ47" s="9"/>
      <c r="BK47" s="11"/>
      <c r="BL47" s="9"/>
      <c r="BM47" s="11"/>
      <c r="BN47" s="9"/>
      <c r="BO47" s="9"/>
      <c r="BP47" s="9"/>
      <c r="BQ47" s="11"/>
      <c r="BR47" s="9"/>
      <c r="BS47" s="11"/>
      <c r="BT47" s="9"/>
      <c r="BU47" s="9"/>
      <c r="BV47" s="9"/>
      <c r="BW47" s="11"/>
      <c r="BX47" s="9"/>
      <c r="BY47" s="11"/>
      <c r="BZ47" s="9"/>
      <c r="CA47" s="9"/>
      <c r="CB47" s="9"/>
      <c r="CC47" s="9"/>
      <c r="CD47" s="9"/>
      <c r="CE47" s="9"/>
      <c r="CF47" s="9"/>
      <c r="CG47" s="9"/>
      <c r="CH47" s="9"/>
      <c r="CI47" s="9"/>
      <c r="CJ47" s="9"/>
      <c r="CK47" s="9"/>
      <c r="CL47" s="9"/>
      <c r="CM47" s="9"/>
      <c r="CN47" s="9"/>
      <c r="CO47" s="11"/>
      <c r="CP47" s="9"/>
      <c r="CQ47" s="11"/>
      <c r="CR47" s="9"/>
      <c r="CS47" s="9"/>
      <c r="CT47" s="9"/>
      <c r="CU47" s="11"/>
      <c r="CV47" s="9"/>
      <c r="CW47" s="11"/>
      <c r="CX47" s="9"/>
      <c r="CY47" s="9"/>
      <c r="CZ47" s="9"/>
      <c r="DA47" s="11"/>
      <c r="DB47" s="9"/>
      <c r="DC47" s="9"/>
      <c r="DD47" s="9"/>
      <c r="DE47" s="9"/>
      <c r="DF47" s="9"/>
      <c r="DG47" s="11"/>
      <c r="DH47" s="9"/>
      <c r="DI47" s="11"/>
      <c r="DJ47" s="9"/>
      <c r="DK47" s="9"/>
      <c r="DL47" s="9"/>
      <c r="DM47" s="9"/>
      <c r="DN47" s="9"/>
      <c r="DO47" s="9"/>
      <c r="DP47" s="9"/>
      <c r="DQ47" s="9"/>
      <c r="DR47" s="9"/>
      <c r="DS47" s="11"/>
      <c r="DT47" s="9"/>
      <c r="DU47" s="11"/>
      <c r="DV47" s="9"/>
      <c r="DW47" s="9"/>
      <c r="DX47" s="9"/>
      <c r="DY47" s="11"/>
      <c r="DZ47" s="9"/>
      <c r="EA47" s="11"/>
      <c r="EB47" s="9"/>
      <c r="EC47" s="9"/>
      <c r="ED47" s="9"/>
      <c r="EE47" s="11"/>
      <c r="EF47" s="9"/>
      <c r="EG47" s="11"/>
      <c r="EH47" s="9"/>
      <c r="EI47" s="9"/>
      <c r="EJ47" s="9"/>
      <c r="EK47" s="11"/>
      <c r="EL47" s="9"/>
      <c r="EM47" s="11"/>
      <c r="EN47" s="9"/>
      <c r="EO47" s="9"/>
      <c r="EP47" s="9"/>
      <c r="EQ47" s="11"/>
      <c r="ER47" s="9"/>
      <c r="ES47" s="11"/>
      <c r="ET47" s="9"/>
      <c r="EU47" s="9"/>
      <c r="EV47" s="9"/>
      <c r="EW47" s="11"/>
      <c r="EX47" s="9"/>
      <c r="EY47" s="11"/>
      <c r="EZ47" s="9"/>
      <c r="FA47" s="9"/>
      <c r="FB47" s="9"/>
      <c r="FC47" s="9"/>
      <c r="FD47" s="9"/>
      <c r="FE47" s="9"/>
      <c r="FF47" s="9"/>
      <c r="FG47" s="9"/>
      <c r="FH47" s="9"/>
      <c r="FI47" s="9"/>
      <c r="FJ47" s="9"/>
      <c r="FK47" s="9"/>
      <c r="FL47" s="9"/>
      <c r="FM47" s="9"/>
      <c r="FN47" s="9"/>
      <c r="FO47" s="9"/>
      <c r="FP47" s="9"/>
      <c r="FQ47" s="9"/>
      <c r="FR47" s="9"/>
      <c r="FS47" s="9"/>
      <c r="FT47" s="9"/>
      <c r="FU47" s="11"/>
      <c r="FV47" s="9"/>
      <c r="FW47" s="11"/>
      <c r="FX47" s="9"/>
      <c r="FY47" s="9"/>
      <c r="FZ47" s="9"/>
      <c r="GA47" s="11"/>
      <c r="GB47" s="9"/>
      <c r="GC47" s="11"/>
    </row>
    <row r="48" spans="1:185" ht="62.5" customHeight="1" x14ac:dyDescent="0.75">
      <c r="A48" s="744">
        <v>7</v>
      </c>
      <c r="B48" s="746" t="s">
        <v>55</v>
      </c>
      <c r="C48" s="58" t="s">
        <v>79</v>
      </c>
      <c r="D48" s="57" t="e">
        <f>#REF!</f>
        <v>#REF!</v>
      </c>
      <c r="E48" s="57" t="e">
        <f>#REF!</f>
        <v>#REF!</v>
      </c>
      <c r="F48" s="71"/>
      <c r="G48" s="71"/>
      <c r="H48" s="72">
        <f t="shared" si="29"/>
        <v>0</v>
      </c>
      <c r="I48" s="71"/>
      <c r="J48" s="72">
        <f t="shared" si="16"/>
        <v>0</v>
      </c>
      <c r="K48" s="57" t="e">
        <f>#REF!</f>
        <v>#REF!</v>
      </c>
      <c r="L48" s="57" t="e">
        <f>#REF!</f>
        <v>#REF!</v>
      </c>
      <c r="M48" s="53" t="e">
        <f t="shared" si="26"/>
        <v>#REF!</v>
      </c>
      <c r="N48" s="57" t="e">
        <f>#REF!</f>
        <v>#REF!</v>
      </c>
      <c r="O48" s="53" t="e">
        <f t="shared" si="27"/>
        <v>#REF!</v>
      </c>
      <c r="P48" s="13"/>
      <c r="Q48" s="13"/>
      <c r="R48" s="10">
        <f t="shared" si="3"/>
        <v>0</v>
      </c>
      <c r="S48" s="13"/>
      <c r="T48" s="10">
        <f t="shared" si="4"/>
        <v>0</v>
      </c>
      <c r="U48" s="13"/>
      <c r="V48" s="13"/>
      <c r="W48" s="10">
        <f t="shared" si="5"/>
        <v>0</v>
      </c>
      <c r="X48" s="13"/>
      <c r="Y48" s="10">
        <f t="shared" si="6"/>
        <v>0</v>
      </c>
      <c r="Z48" s="13"/>
      <c r="AA48" s="13"/>
      <c r="AB48" s="10">
        <f t="shared" si="7"/>
        <v>0</v>
      </c>
      <c r="AC48" s="13"/>
      <c r="AD48" s="10">
        <f t="shared" si="8"/>
        <v>0</v>
      </c>
      <c r="AE48" s="13"/>
      <c r="AF48" s="13"/>
      <c r="AG48" s="10">
        <f t="shared" si="9"/>
        <v>0</v>
      </c>
      <c r="AH48" s="13"/>
      <c r="AI48" s="10">
        <f t="shared" si="10"/>
        <v>0</v>
      </c>
      <c r="AJ48" s="13"/>
      <c r="AK48" s="13"/>
      <c r="AL48" s="10">
        <f t="shared" si="11"/>
        <v>0</v>
      </c>
      <c r="AM48" s="14"/>
      <c r="AN48" s="10">
        <f t="shared" si="17"/>
        <v>0</v>
      </c>
      <c r="AO48" s="735" t="s">
        <v>107</v>
      </c>
      <c r="AP48" s="9"/>
      <c r="AQ48" s="9"/>
      <c r="AR48" s="9"/>
      <c r="AS48" s="9"/>
      <c r="AT48" s="9"/>
      <c r="AU48" s="9"/>
      <c r="AV48" s="9"/>
      <c r="AW48" s="9"/>
      <c r="AX48" s="9"/>
      <c r="AY48" s="11"/>
      <c r="AZ48" s="9"/>
      <c r="BA48" s="11"/>
      <c r="BB48" s="9"/>
      <c r="BC48" s="9"/>
      <c r="BD48" s="9"/>
      <c r="BE48" s="9"/>
      <c r="BF48" s="9"/>
      <c r="BG48" s="9"/>
      <c r="BH48" s="9"/>
      <c r="BI48" s="9"/>
      <c r="BJ48" s="9"/>
      <c r="BK48" s="11"/>
      <c r="BL48" s="9"/>
      <c r="BM48" s="11"/>
      <c r="BN48" s="9"/>
      <c r="BO48" s="9"/>
      <c r="BP48" s="9"/>
      <c r="BQ48" s="11"/>
      <c r="BR48" s="9"/>
      <c r="BS48" s="11"/>
      <c r="BT48" s="9"/>
      <c r="BU48" s="9"/>
      <c r="BV48" s="9"/>
      <c r="BW48" s="11"/>
      <c r="BX48" s="9"/>
      <c r="BY48" s="11"/>
      <c r="BZ48" s="9"/>
      <c r="CA48" s="9"/>
      <c r="CB48" s="9"/>
      <c r="CC48" s="9"/>
      <c r="CD48" s="9"/>
      <c r="CE48" s="9"/>
      <c r="CF48" s="9"/>
      <c r="CG48" s="9"/>
      <c r="CH48" s="9"/>
      <c r="CI48" s="9"/>
      <c r="CJ48" s="9"/>
      <c r="CK48" s="9"/>
      <c r="CL48" s="9"/>
      <c r="CM48" s="9"/>
      <c r="CN48" s="9"/>
      <c r="CO48" s="11"/>
      <c r="CP48" s="9"/>
      <c r="CQ48" s="11"/>
      <c r="CR48" s="9"/>
      <c r="CS48" s="9"/>
      <c r="CT48" s="9"/>
      <c r="CU48" s="11"/>
      <c r="CV48" s="9"/>
      <c r="CW48" s="11"/>
      <c r="CX48" s="9"/>
      <c r="CY48" s="9"/>
      <c r="CZ48" s="9"/>
      <c r="DA48" s="11"/>
      <c r="DB48" s="9"/>
      <c r="DC48" s="9"/>
      <c r="DD48" s="9"/>
      <c r="DE48" s="9"/>
      <c r="DF48" s="9"/>
      <c r="DG48" s="11"/>
      <c r="DH48" s="9"/>
      <c r="DI48" s="11"/>
      <c r="DJ48" s="9"/>
      <c r="DK48" s="9"/>
      <c r="DL48" s="9"/>
      <c r="DM48" s="9"/>
      <c r="DN48" s="9"/>
      <c r="DO48" s="9"/>
      <c r="DP48" s="9"/>
      <c r="DQ48" s="9"/>
      <c r="DR48" s="9"/>
      <c r="DS48" s="11"/>
      <c r="DT48" s="9"/>
      <c r="DU48" s="11"/>
      <c r="DV48" s="9"/>
      <c r="DW48" s="9"/>
      <c r="DX48" s="9"/>
      <c r="DY48" s="11"/>
      <c r="DZ48" s="9"/>
      <c r="EA48" s="11"/>
      <c r="EB48" s="9"/>
      <c r="EC48" s="9"/>
      <c r="ED48" s="9"/>
      <c r="EE48" s="11"/>
      <c r="EF48" s="9"/>
      <c r="EG48" s="11"/>
      <c r="EH48" s="9"/>
      <c r="EI48" s="9"/>
      <c r="EJ48" s="9"/>
      <c r="EK48" s="11"/>
      <c r="EL48" s="9"/>
      <c r="EM48" s="11"/>
      <c r="EN48" s="9"/>
      <c r="EO48" s="9"/>
      <c r="EP48" s="9"/>
      <c r="EQ48" s="11"/>
      <c r="ER48" s="9"/>
      <c r="ES48" s="11"/>
      <c r="ET48" s="9"/>
      <c r="EU48" s="9"/>
      <c r="EV48" s="9"/>
      <c r="EW48" s="11"/>
      <c r="EX48" s="9"/>
      <c r="EY48" s="11"/>
      <c r="EZ48" s="9"/>
      <c r="FA48" s="9"/>
      <c r="FB48" s="9"/>
      <c r="FC48" s="9"/>
      <c r="FD48" s="9"/>
      <c r="FE48" s="9"/>
      <c r="FF48" s="9"/>
      <c r="FG48" s="9"/>
      <c r="FH48" s="9"/>
      <c r="FI48" s="9"/>
      <c r="FJ48" s="9"/>
      <c r="FK48" s="9"/>
      <c r="FL48" s="9"/>
      <c r="FM48" s="9"/>
      <c r="FN48" s="9"/>
      <c r="FO48" s="9"/>
      <c r="FP48" s="9"/>
      <c r="FQ48" s="9"/>
      <c r="FR48" s="9"/>
      <c r="FS48" s="9"/>
      <c r="FT48" s="9"/>
      <c r="FU48" s="11"/>
      <c r="FV48" s="9"/>
      <c r="FW48" s="11"/>
      <c r="FX48" s="9"/>
      <c r="FY48" s="9"/>
      <c r="FZ48" s="9"/>
      <c r="GA48" s="11"/>
      <c r="GB48" s="9"/>
      <c r="GC48" s="11"/>
    </row>
    <row r="49" spans="1:185" ht="105" customHeight="1" x14ac:dyDescent="0.75">
      <c r="A49" s="744"/>
      <c r="B49" s="747"/>
      <c r="C49" s="58" t="s">
        <v>32</v>
      </c>
      <c r="D49" s="57" t="e">
        <f>#REF!</f>
        <v>#REF!</v>
      </c>
      <c r="E49" s="57" t="e">
        <f>#REF!</f>
        <v>#REF!</v>
      </c>
      <c r="F49" s="71">
        <v>55471.5</v>
      </c>
      <c r="G49" s="71">
        <v>0</v>
      </c>
      <c r="H49" s="72">
        <f t="shared" si="29"/>
        <v>0</v>
      </c>
      <c r="I49" s="71">
        <v>0</v>
      </c>
      <c r="J49" s="72">
        <f t="shared" si="16"/>
        <v>0</v>
      </c>
      <c r="K49" s="54" t="e">
        <f>#REF!</f>
        <v>#REF!</v>
      </c>
      <c r="L49" s="57" t="e">
        <f>#REF!</f>
        <v>#REF!</v>
      </c>
      <c r="M49" s="53" t="e">
        <f t="shared" si="26"/>
        <v>#REF!</v>
      </c>
      <c r="N49" s="57" t="e">
        <f>#REF!</f>
        <v>#REF!</v>
      </c>
      <c r="O49" s="53" t="e">
        <f t="shared" si="27"/>
        <v>#REF!</v>
      </c>
      <c r="P49" s="13"/>
      <c r="Q49" s="13"/>
      <c r="R49" s="10">
        <f t="shared" si="3"/>
        <v>0</v>
      </c>
      <c r="S49" s="13"/>
      <c r="T49" s="10">
        <f t="shared" si="4"/>
        <v>0</v>
      </c>
      <c r="U49" s="13"/>
      <c r="V49" s="13"/>
      <c r="W49" s="10">
        <f t="shared" si="5"/>
        <v>0</v>
      </c>
      <c r="X49" s="13"/>
      <c r="Y49" s="10">
        <f t="shared" si="6"/>
        <v>0</v>
      </c>
      <c r="Z49" s="13"/>
      <c r="AA49" s="13"/>
      <c r="AB49" s="10">
        <f t="shared" si="7"/>
        <v>0</v>
      </c>
      <c r="AC49" s="13"/>
      <c r="AD49" s="10">
        <f t="shared" si="8"/>
        <v>0</v>
      </c>
      <c r="AE49" s="13"/>
      <c r="AF49" s="13"/>
      <c r="AG49" s="10">
        <f t="shared" si="9"/>
        <v>0</v>
      </c>
      <c r="AH49" s="13"/>
      <c r="AI49" s="10">
        <f t="shared" si="10"/>
        <v>0</v>
      </c>
      <c r="AJ49" s="13"/>
      <c r="AK49" s="13"/>
      <c r="AL49" s="10">
        <f t="shared" si="11"/>
        <v>0</v>
      </c>
      <c r="AM49" s="14"/>
      <c r="AN49" s="10">
        <f t="shared" si="17"/>
        <v>0</v>
      </c>
      <c r="AO49" s="731"/>
      <c r="AP49" s="9"/>
      <c r="AQ49" s="9"/>
      <c r="AR49" s="9"/>
      <c r="AS49" s="9"/>
      <c r="AT49" s="9"/>
      <c r="AU49" s="9"/>
      <c r="AV49" s="9"/>
      <c r="AW49" s="9"/>
      <c r="AX49" s="9"/>
      <c r="AY49" s="11"/>
      <c r="AZ49" s="9"/>
      <c r="BA49" s="11"/>
      <c r="BB49" s="9"/>
      <c r="BC49" s="9"/>
      <c r="BD49" s="9"/>
      <c r="BE49" s="9"/>
      <c r="BF49" s="9"/>
      <c r="BG49" s="9"/>
      <c r="BH49" s="9"/>
      <c r="BI49" s="9"/>
      <c r="BJ49" s="9"/>
      <c r="BK49" s="11"/>
      <c r="BL49" s="9"/>
      <c r="BM49" s="11"/>
      <c r="BN49" s="9"/>
      <c r="BO49" s="9"/>
      <c r="BP49" s="9"/>
      <c r="BQ49" s="11"/>
      <c r="BR49" s="9"/>
      <c r="BS49" s="11"/>
      <c r="BT49" s="9"/>
      <c r="BU49" s="9"/>
      <c r="BV49" s="9"/>
      <c r="BW49" s="11"/>
      <c r="BX49" s="9"/>
      <c r="BY49" s="11"/>
      <c r="BZ49" s="9"/>
      <c r="CA49" s="9"/>
      <c r="CB49" s="9"/>
      <c r="CC49" s="9"/>
      <c r="CD49" s="9"/>
      <c r="CE49" s="9"/>
      <c r="CF49" s="9"/>
      <c r="CG49" s="9"/>
      <c r="CH49" s="9"/>
      <c r="CI49" s="9"/>
      <c r="CJ49" s="9"/>
      <c r="CK49" s="9"/>
      <c r="CL49" s="9"/>
      <c r="CM49" s="9"/>
      <c r="CN49" s="9"/>
      <c r="CO49" s="11"/>
      <c r="CP49" s="9"/>
      <c r="CQ49" s="11"/>
      <c r="CR49" s="9"/>
      <c r="CS49" s="9"/>
      <c r="CT49" s="9"/>
      <c r="CU49" s="11"/>
      <c r="CV49" s="9"/>
      <c r="CW49" s="11"/>
      <c r="CX49" s="9"/>
      <c r="CY49" s="9"/>
      <c r="CZ49" s="9"/>
      <c r="DA49" s="11"/>
      <c r="DB49" s="9"/>
      <c r="DC49" s="9"/>
      <c r="DD49" s="9"/>
      <c r="DE49" s="9"/>
      <c r="DF49" s="9"/>
      <c r="DG49" s="11"/>
      <c r="DH49" s="9"/>
      <c r="DI49" s="11"/>
      <c r="DJ49" s="9"/>
      <c r="DK49" s="9"/>
      <c r="DL49" s="9"/>
      <c r="DM49" s="9"/>
      <c r="DN49" s="9"/>
      <c r="DO49" s="9"/>
      <c r="DP49" s="9"/>
      <c r="DQ49" s="9"/>
      <c r="DR49" s="9"/>
      <c r="DS49" s="11"/>
      <c r="DT49" s="9"/>
      <c r="DU49" s="11"/>
      <c r="DV49" s="9"/>
      <c r="DW49" s="9"/>
      <c r="DX49" s="9"/>
      <c r="DY49" s="11"/>
      <c r="DZ49" s="9"/>
      <c r="EA49" s="11"/>
      <c r="EB49" s="9"/>
      <c r="EC49" s="9"/>
      <c r="ED49" s="9"/>
      <c r="EE49" s="11"/>
      <c r="EF49" s="9"/>
      <c r="EG49" s="11"/>
      <c r="EH49" s="9"/>
      <c r="EI49" s="9"/>
      <c r="EJ49" s="9"/>
      <c r="EK49" s="11"/>
      <c r="EL49" s="9"/>
      <c r="EM49" s="11"/>
      <c r="EN49" s="9"/>
      <c r="EO49" s="9"/>
      <c r="EP49" s="9"/>
      <c r="EQ49" s="11"/>
      <c r="ER49" s="9"/>
      <c r="ES49" s="11"/>
      <c r="ET49" s="9"/>
      <c r="EU49" s="9"/>
      <c r="EV49" s="9"/>
      <c r="EW49" s="11"/>
      <c r="EX49" s="9"/>
      <c r="EY49" s="11"/>
      <c r="EZ49" s="9"/>
      <c r="FA49" s="9"/>
      <c r="FB49" s="9"/>
      <c r="FC49" s="9"/>
      <c r="FD49" s="9"/>
      <c r="FE49" s="9"/>
      <c r="FF49" s="9"/>
      <c r="FG49" s="9"/>
      <c r="FH49" s="9"/>
      <c r="FI49" s="9"/>
      <c r="FJ49" s="9"/>
      <c r="FK49" s="9"/>
      <c r="FL49" s="9"/>
      <c r="FM49" s="9"/>
      <c r="FN49" s="9"/>
      <c r="FO49" s="9"/>
      <c r="FP49" s="9"/>
      <c r="FQ49" s="9"/>
      <c r="FR49" s="9"/>
      <c r="FS49" s="9"/>
      <c r="FT49" s="9"/>
      <c r="FU49" s="11"/>
      <c r="FV49" s="9"/>
      <c r="FW49" s="11"/>
      <c r="FX49" s="9"/>
      <c r="FY49" s="9"/>
      <c r="FZ49" s="9"/>
      <c r="GA49" s="11"/>
      <c r="GB49" s="9"/>
      <c r="GC49" s="11"/>
    </row>
    <row r="50" spans="1:185" ht="99" x14ac:dyDescent="0.75">
      <c r="A50" s="744"/>
      <c r="B50" s="747"/>
      <c r="C50" s="58" t="s">
        <v>49</v>
      </c>
      <c r="D50" s="57" t="e">
        <f>#REF!+#REF!</f>
        <v>#REF!</v>
      </c>
      <c r="E50" s="57" t="e">
        <f>#REF!+#REF!</f>
        <v>#REF!</v>
      </c>
      <c r="F50" s="71">
        <v>6163.5</v>
      </c>
      <c r="G50" s="71">
        <v>0</v>
      </c>
      <c r="H50" s="72">
        <f t="shared" si="29"/>
        <v>0</v>
      </c>
      <c r="I50" s="71">
        <v>0</v>
      </c>
      <c r="J50" s="72">
        <f t="shared" si="16"/>
        <v>0</v>
      </c>
      <c r="K50" s="54" t="e">
        <f>#REF!+#REF!</f>
        <v>#REF!</v>
      </c>
      <c r="L50" s="57" t="e">
        <f>#REF!+#REF!</f>
        <v>#REF!</v>
      </c>
      <c r="M50" s="53" t="e">
        <f t="shared" si="26"/>
        <v>#REF!</v>
      </c>
      <c r="N50" s="57" t="e">
        <f>#REF!+#REF!</f>
        <v>#REF!</v>
      </c>
      <c r="O50" s="53" t="e">
        <f t="shared" si="27"/>
        <v>#REF!</v>
      </c>
      <c r="P50" s="13"/>
      <c r="Q50" s="13"/>
      <c r="R50" s="10">
        <f t="shared" si="3"/>
        <v>0</v>
      </c>
      <c r="S50" s="13"/>
      <c r="T50" s="10">
        <f t="shared" si="4"/>
        <v>0</v>
      </c>
      <c r="U50" s="13"/>
      <c r="V50" s="13"/>
      <c r="W50" s="10">
        <f t="shared" si="5"/>
        <v>0</v>
      </c>
      <c r="X50" s="13"/>
      <c r="Y50" s="10">
        <f t="shared" si="6"/>
        <v>0</v>
      </c>
      <c r="Z50" s="13"/>
      <c r="AA50" s="13"/>
      <c r="AB50" s="10">
        <f t="shared" si="7"/>
        <v>0</v>
      </c>
      <c r="AC50" s="13"/>
      <c r="AD50" s="10">
        <f t="shared" si="8"/>
        <v>0</v>
      </c>
      <c r="AE50" s="13"/>
      <c r="AF50" s="13"/>
      <c r="AG50" s="10">
        <f t="shared" si="9"/>
        <v>0</v>
      </c>
      <c r="AH50" s="13"/>
      <c r="AI50" s="10">
        <f t="shared" si="10"/>
        <v>0</v>
      </c>
      <c r="AJ50" s="13"/>
      <c r="AK50" s="13"/>
      <c r="AL50" s="10">
        <f t="shared" si="11"/>
        <v>0</v>
      </c>
      <c r="AM50" s="14"/>
      <c r="AN50" s="10">
        <f t="shared" si="17"/>
        <v>0</v>
      </c>
      <c r="AO50" s="741"/>
      <c r="AP50" s="9"/>
      <c r="AQ50" s="9"/>
      <c r="AR50" s="9"/>
      <c r="AS50" s="9"/>
      <c r="AT50" s="9"/>
      <c r="AU50" s="9"/>
      <c r="AV50" s="9"/>
      <c r="AW50" s="9"/>
      <c r="AX50" s="9"/>
      <c r="AY50" s="11"/>
      <c r="AZ50" s="9"/>
      <c r="BA50" s="11"/>
      <c r="BB50" s="9"/>
      <c r="BC50" s="9"/>
      <c r="BD50" s="9"/>
      <c r="BE50" s="9"/>
      <c r="BF50" s="9"/>
      <c r="BG50" s="9"/>
      <c r="BH50" s="9"/>
      <c r="BI50" s="9"/>
      <c r="BJ50" s="9"/>
      <c r="BK50" s="11"/>
      <c r="BL50" s="9"/>
      <c r="BM50" s="11"/>
      <c r="BN50" s="9"/>
      <c r="BO50" s="9"/>
      <c r="BP50" s="9"/>
      <c r="BQ50" s="11"/>
      <c r="BR50" s="9"/>
      <c r="BS50" s="11"/>
      <c r="BT50" s="9"/>
      <c r="BU50" s="9"/>
      <c r="BV50" s="9"/>
      <c r="BW50" s="11"/>
      <c r="BX50" s="9"/>
      <c r="BY50" s="11"/>
      <c r="BZ50" s="9"/>
      <c r="CA50" s="9"/>
      <c r="CB50" s="9"/>
      <c r="CC50" s="9"/>
      <c r="CD50" s="9"/>
      <c r="CE50" s="9"/>
      <c r="CF50" s="9"/>
      <c r="CG50" s="9"/>
      <c r="CH50" s="9"/>
      <c r="CI50" s="9"/>
      <c r="CJ50" s="9"/>
      <c r="CK50" s="9"/>
      <c r="CL50" s="9"/>
      <c r="CM50" s="9"/>
      <c r="CN50" s="9"/>
      <c r="CO50" s="11"/>
      <c r="CP50" s="9"/>
      <c r="CQ50" s="11"/>
      <c r="CR50" s="9"/>
      <c r="CS50" s="9"/>
      <c r="CT50" s="9"/>
      <c r="CU50" s="11"/>
      <c r="CV50" s="9"/>
      <c r="CW50" s="11"/>
      <c r="CX50" s="9"/>
      <c r="CY50" s="9"/>
      <c r="CZ50" s="9"/>
      <c r="DA50" s="11"/>
      <c r="DB50" s="9"/>
      <c r="DC50" s="9"/>
      <c r="DD50" s="9"/>
      <c r="DE50" s="9"/>
      <c r="DF50" s="9"/>
      <c r="DG50" s="11"/>
      <c r="DH50" s="9"/>
      <c r="DI50" s="11"/>
      <c r="DJ50" s="9"/>
      <c r="DK50" s="9"/>
      <c r="DL50" s="9"/>
      <c r="DM50" s="9"/>
      <c r="DN50" s="9"/>
      <c r="DO50" s="9"/>
      <c r="DP50" s="9"/>
      <c r="DQ50" s="9"/>
      <c r="DR50" s="9"/>
      <c r="DS50" s="11"/>
      <c r="DT50" s="9"/>
      <c r="DU50" s="11"/>
      <c r="DV50" s="9"/>
      <c r="DW50" s="9"/>
      <c r="DX50" s="9"/>
      <c r="DY50" s="11"/>
      <c r="DZ50" s="9"/>
      <c r="EA50" s="11"/>
      <c r="EB50" s="9"/>
      <c r="EC50" s="9"/>
      <c r="ED50" s="9"/>
      <c r="EE50" s="11"/>
      <c r="EF50" s="9"/>
      <c r="EG50" s="11"/>
      <c r="EH50" s="9"/>
      <c r="EI50" s="9"/>
      <c r="EJ50" s="9"/>
      <c r="EK50" s="11"/>
      <c r="EL50" s="9"/>
      <c r="EM50" s="11"/>
      <c r="EN50" s="9"/>
      <c r="EO50" s="9"/>
      <c r="EP50" s="9"/>
      <c r="EQ50" s="11"/>
      <c r="ER50" s="9"/>
      <c r="ES50" s="11"/>
      <c r="ET50" s="9"/>
      <c r="EU50" s="9"/>
      <c r="EV50" s="9"/>
      <c r="EW50" s="11"/>
      <c r="EX50" s="9"/>
      <c r="EY50" s="11"/>
      <c r="EZ50" s="9"/>
      <c r="FA50" s="9"/>
      <c r="FB50" s="9"/>
      <c r="FC50" s="9"/>
      <c r="FD50" s="9"/>
      <c r="FE50" s="9"/>
      <c r="FF50" s="9"/>
      <c r="FG50" s="9"/>
      <c r="FH50" s="9"/>
      <c r="FI50" s="9"/>
      <c r="FJ50" s="9"/>
      <c r="FK50" s="9"/>
      <c r="FL50" s="9"/>
      <c r="FM50" s="9"/>
      <c r="FN50" s="9"/>
      <c r="FO50" s="9"/>
      <c r="FP50" s="9"/>
      <c r="FQ50" s="9"/>
      <c r="FR50" s="9"/>
      <c r="FS50" s="9"/>
      <c r="FT50" s="9"/>
      <c r="FU50" s="11"/>
      <c r="FV50" s="9"/>
      <c r="FW50" s="11"/>
      <c r="FX50" s="9"/>
      <c r="FY50" s="9"/>
      <c r="FZ50" s="9"/>
      <c r="GA50" s="11"/>
      <c r="GB50" s="9"/>
      <c r="GC50" s="11"/>
    </row>
    <row r="51" spans="1:185" ht="66" x14ac:dyDescent="0.75">
      <c r="A51" s="744"/>
      <c r="B51" s="747"/>
      <c r="C51" s="59" t="s">
        <v>33</v>
      </c>
      <c r="D51" s="57" t="e">
        <f>#REF!</f>
        <v>#REF!</v>
      </c>
      <c r="E51" s="57" t="e">
        <f>#REF!</f>
        <v>#REF!</v>
      </c>
      <c r="F51" s="71"/>
      <c r="G51" s="71"/>
      <c r="H51" s="72">
        <f t="shared" si="29"/>
        <v>0</v>
      </c>
      <c r="I51" s="71"/>
      <c r="J51" s="72">
        <f t="shared" si="16"/>
        <v>0</v>
      </c>
      <c r="K51" s="54" t="e">
        <f>#REF!</f>
        <v>#REF!</v>
      </c>
      <c r="L51" s="57" t="e">
        <f>#REF!</f>
        <v>#REF!</v>
      </c>
      <c r="M51" s="53" t="e">
        <f t="shared" si="26"/>
        <v>#REF!</v>
      </c>
      <c r="N51" s="57" t="e">
        <f>#REF!</f>
        <v>#REF!</v>
      </c>
      <c r="O51" s="53" t="e">
        <f t="shared" si="27"/>
        <v>#REF!</v>
      </c>
      <c r="P51" s="13"/>
      <c r="Q51" s="13"/>
      <c r="R51" s="10">
        <f t="shared" si="3"/>
        <v>0</v>
      </c>
      <c r="S51" s="13"/>
      <c r="T51" s="10">
        <f t="shared" si="4"/>
        <v>0</v>
      </c>
      <c r="U51" s="13"/>
      <c r="V51" s="13"/>
      <c r="W51" s="10">
        <f t="shared" si="5"/>
        <v>0</v>
      </c>
      <c r="X51" s="13"/>
      <c r="Y51" s="10">
        <f t="shared" si="6"/>
        <v>0</v>
      </c>
      <c r="Z51" s="13"/>
      <c r="AA51" s="13"/>
      <c r="AB51" s="10">
        <f t="shared" si="7"/>
        <v>0</v>
      </c>
      <c r="AC51" s="13"/>
      <c r="AD51" s="10">
        <f t="shared" si="8"/>
        <v>0</v>
      </c>
      <c r="AE51" s="13"/>
      <c r="AF51" s="13"/>
      <c r="AG51" s="10">
        <f t="shared" si="9"/>
        <v>0</v>
      </c>
      <c r="AH51" s="13"/>
      <c r="AI51" s="10">
        <f t="shared" si="10"/>
        <v>0</v>
      </c>
      <c r="AJ51" s="13"/>
      <c r="AK51" s="13"/>
      <c r="AL51" s="10">
        <f t="shared" si="11"/>
        <v>0</v>
      </c>
      <c r="AM51" s="14"/>
      <c r="AN51" s="10">
        <f t="shared" si="17"/>
        <v>0</v>
      </c>
      <c r="AO51" s="741"/>
      <c r="AP51" s="9"/>
      <c r="AQ51" s="9"/>
      <c r="AR51" s="9"/>
      <c r="AS51" s="9"/>
      <c r="AT51" s="9"/>
      <c r="AU51" s="9"/>
      <c r="AV51" s="9"/>
      <c r="AW51" s="9"/>
      <c r="AX51" s="9"/>
      <c r="AY51" s="11"/>
      <c r="AZ51" s="9"/>
      <c r="BA51" s="11"/>
      <c r="BB51" s="9"/>
      <c r="BC51" s="9"/>
      <c r="BD51" s="9"/>
      <c r="BE51" s="9"/>
      <c r="BF51" s="9"/>
      <c r="BG51" s="9"/>
      <c r="BH51" s="9"/>
      <c r="BI51" s="9"/>
      <c r="BJ51" s="9"/>
      <c r="BK51" s="11"/>
      <c r="BL51" s="9"/>
      <c r="BM51" s="11"/>
      <c r="BN51" s="9"/>
      <c r="BO51" s="9"/>
      <c r="BP51" s="9"/>
      <c r="BQ51" s="11"/>
      <c r="BR51" s="9"/>
      <c r="BS51" s="11"/>
      <c r="BT51" s="9"/>
      <c r="BU51" s="9"/>
      <c r="BV51" s="9"/>
      <c r="BW51" s="11"/>
      <c r="BX51" s="9"/>
      <c r="BY51" s="11"/>
      <c r="BZ51" s="9"/>
      <c r="CA51" s="9"/>
      <c r="CB51" s="9"/>
      <c r="CC51" s="9"/>
      <c r="CD51" s="9"/>
      <c r="CE51" s="9"/>
      <c r="CF51" s="9"/>
      <c r="CG51" s="9"/>
      <c r="CH51" s="9"/>
      <c r="CI51" s="9"/>
      <c r="CJ51" s="9"/>
      <c r="CK51" s="9"/>
      <c r="CL51" s="9"/>
      <c r="CM51" s="9"/>
      <c r="CN51" s="9"/>
      <c r="CO51" s="11"/>
      <c r="CP51" s="9"/>
      <c r="CQ51" s="11"/>
      <c r="CR51" s="9"/>
      <c r="CS51" s="9"/>
      <c r="CT51" s="9"/>
      <c r="CU51" s="11"/>
      <c r="CV51" s="9"/>
      <c r="CW51" s="11"/>
      <c r="CX51" s="9"/>
      <c r="CY51" s="9"/>
      <c r="CZ51" s="9"/>
      <c r="DA51" s="11"/>
      <c r="DB51" s="9"/>
      <c r="DC51" s="9"/>
      <c r="DD51" s="9"/>
      <c r="DE51" s="9"/>
      <c r="DF51" s="9"/>
      <c r="DG51" s="11"/>
      <c r="DH51" s="9"/>
      <c r="DI51" s="11"/>
      <c r="DJ51" s="9"/>
      <c r="DK51" s="9"/>
      <c r="DL51" s="9"/>
      <c r="DM51" s="9"/>
      <c r="DN51" s="9"/>
      <c r="DO51" s="9"/>
      <c r="DP51" s="9"/>
      <c r="DQ51" s="9"/>
      <c r="DR51" s="9"/>
      <c r="DS51" s="11"/>
      <c r="DT51" s="9"/>
      <c r="DU51" s="11"/>
      <c r="DV51" s="9"/>
      <c r="DW51" s="9"/>
      <c r="DX51" s="9"/>
      <c r="DY51" s="11"/>
      <c r="DZ51" s="9"/>
      <c r="EA51" s="11"/>
      <c r="EB51" s="9"/>
      <c r="EC51" s="9"/>
      <c r="ED51" s="9"/>
      <c r="EE51" s="11"/>
      <c r="EF51" s="9"/>
      <c r="EG51" s="11"/>
      <c r="EH51" s="9"/>
      <c r="EI51" s="9"/>
      <c r="EJ51" s="9"/>
      <c r="EK51" s="11"/>
      <c r="EL51" s="9"/>
      <c r="EM51" s="11"/>
      <c r="EN51" s="9"/>
      <c r="EO51" s="9"/>
      <c r="EP51" s="9"/>
      <c r="EQ51" s="11"/>
      <c r="ER51" s="9"/>
      <c r="ES51" s="11"/>
      <c r="ET51" s="9"/>
      <c r="EU51" s="9"/>
      <c r="EV51" s="9"/>
      <c r="EW51" s="11"/>
      <c r="EX51" s="9"/>
      <c r="EY51" s="11"/>
      <c r="EZ51" s="9"/>
      <c r="FA51" s="9"/>
      <c r="FB51" s="9"/>
      <c r="FC51" s="9"/>
      <c r="FD51" s="9"/>
      <c r="FE51" s="9"/>
      <c r="FF51" s="9"/>
      <c r="FG51" s="9"/>
      <c r="FH51" s="9"/>
      <c r="FI51" s="9"/>
      <c r="FJ51" s="9"/>
      <c r="FK51" s="9"/>
      <c r="FL51" s="9"/>
      <c r="FM51" s="9"/>
      <c r="FN51" s="9"/>
      <c r="FO51" s="9"/>
      <c r="FP51" s="9"/>
      <c r="FQ51" s="9"/>
      <c r="FR51" s="9"/>
      <c r="FS51" s="9"/>
      <c r="FT51" s="9"/>
      <c r="FU51" s="11"/>
      <c r="FV51" s="9"/>
      <c r="FW51" s="11"/>
      <c r="FX51" s="9"/>
      <c r="FY51" s="9"/>
      <c r="FZ51" s="9"/>
      <c r="GA51" s="11"/>
      <c r="GB51" s="9"/>
      <c r="GC51" s="11"/>
    </row>
    <row r="52" spans="1:185" ht="37.5" customHeight="1" x14ac:dyDescent="0.75">
      <c r="A52" s="744"/>
      <c r="B52" s="747"/>
      <c r="C52" s="60" t="s">
        <v>34</v>
      </c>
      <c r="D52" s="57" t="e">
        <f>SUM(D48:D51)</f>
        <v>#REF!</v>
      </c>
      <c r="E52" s="57" t="e">
        <f t="shared" ref="E52:J52" si="30">SUM(E48:E51)</f>
        <v>#REF!</v>
      </c>
      <c r="F52" s="57">
        <f t="shared" si="30"/>
        <v>61635</v>
      </c>
      <c r="G52" s="57">
        <f t="shared" si="30"/>
        <v>0</v>
      </c>
      <c r="H52" s="57">
        <f t="shared" si="30"/>
        <v>0</v>
      </c>
      <c r="I52" s="57">
        <f t="shared" si="30"/>
        <v>0</v>
      </c>
      <c r="J52" s="57">
        <f t="shared" si="30"/>
        <v>0</v>
      </c>
      <c r="K52" s="54" t="e">
        <f>SUM(K48:K51)</f>
        <v>#REF!</v>
      </c>
      <c r="L52" s="57" t="e">
        <f>SUM(L48:L51)</f>
        <v>#REF!</v>
      </c>
      <c r="M52" s="53" t="e">
        <f t="shared" si="26"/>
        <v>#REF!</v>
      </c>
      <c r="N52" s="57" t="e">
        <f>SUM(N48:N51)</f>
        <v>#REF!</v>
      </c>
      <c r="O52" s="53" t="e">
        <f t="shared" si="27"/>
        <v>#REF!</v>
      </c>
      <c r="P52" s="13"/>
      <c r="Q52" s="13"/>
      <c r="R52" s="10">
        <f t="shared" si="3"/>
        <v>0</v>
      </c>
      <c r="S52" s="13"/>
      <c r="T52" s="10">
        <f t="shared" si="4"/>
        <v>0</v>
      </c>
      <c r="U52" s="13"/>
      <c r="V52" s="13"/>
      <c r="W52" s="10">
        <f t="shared" si="5"/>
        <v>0</v>
      </c>
      <c r="X52" s="13"/>
      <c r="Y52" s="10">
        <f t="shared" si="6"/>
        <v>0</v>
      </c>
      <c r="Z52" s="13"/>
      <c r="AA52" s="13"/>
      <c r="AB52" s="10">
        <f t="shared" si="7"/>
        <v>0</v>
      </c>
      <c r="AC52" s="13"/>
      <c r="AD52" s="10">
        <f t="shared" si="8"/>
        <v>0</v>
      </c>
      <c r="AE52" s="13"/>
      <c r="AF52" s="13"/>
      <c r="AG52" s="10">
        <f t="shared" si="9"/>
        <v>0</v>
      </c>
      <c r="AH52" s="13"/>
      <c r="AI52" s="10">
        <f t="shared" si="10"/>
        <v>0</v>
      </c>
      <c r="AJ52" s="13"/>
      <c r="AK52" s="13"/>
      <c r="AL52" s="10">
        <f t="shared" si="11"/>
        <v>0</v>
      </c>
      <c r="AM52" s="14"/>
      <c r="AN52" s="10">
        <f t="shared" si="17"/>
        <v>0</v>
      </c>
      <c r="AO52" s="741"/>
      <c r="AP52" s="9"/>
      <c r="AQ52" s="9"/>
      <c r="AR52" s="9"/>
      <c r="AS52" s="9"/>
      <c r="AT52" s="9"/>
      <c r="AU52" s="9"/>
      <c r="AV52" s="9"/>
      <c r="AW52" s="9"/>
      <c r="AX52" s="9"/>
      <c r="AY52" s="11"/>
      <c r="AZ52" s="9"/>
      <c r="BA52" s="11"/>
      <c r="BB52" s="9"/>
      <c r="BC52" s="9"/>
      <c r="BD52" s="9"/>
      <c r="BE52" s="9"/>
      <c r="BF52" s="9"/>
      <c r="BG52" s="9"/>
      <c r="BH52" s="9"/>
      <c r="BI52" s="9"/>
      <c r="BJ52" s="9"/>
      <c r="BK52" s="11"/>
      <c r="BL52" s="9"/>
      <c r="BM52" s="11"/>
      <c r="BN52" s="9"/>
      <c r="BO52" s="9"/>
      <c r="BP52" s="9"/>
      <c r="BQ52" s="11"/>
      <c r="BR52" s="9"/>
      <c r="BS52" s="11"/>
      <c r="BT52" s="9"/>
      <c r="BU52" s="9"/>
      <c r="BV52" s="9"/>
      <c r="BW52" s="11"/>
      <c r="BX52" s="9"/>
      <c r="BY52" s="11"/>
      <c r="BZ52" s="9"/>
      <c r="CA52" s="9"/>
      <c r="CB52" s="9"/>
      <c r="CC52" s="9"/>
      <c r="CD52" s="9"/>
      <c r="CE52" s="9"/>
      <c r="CF52" s="9"/>
      <c r="CG52" s="9"/>
      <c r="CH52" s="9"/>
      <c r="CI52" s="9"/>
      <c r="CJ52" s="9"/>
      <c r="CK52" s="9"/>
      <c r="CL52" s="9"/>
      <c r="CM52" s="9"/>
      <c r="CN52" s="9"/>
      <c r="CO52" s="11"/>
      <c r="CP52" s="9"/>
      <c r="CQ52" s="11"/>
      <c r="CR52" s="9"/>
      <c r="CS52" s="9"/>
      <c r="CT52" s="9"/>
      <c r="CU52" s="11"/>
      <c r="CV52" s="9"/>
      <c r="CW52" s="11"/>
      <c r="CX52" s="9"/>
      <c r="CY52" s="9"/>
      <c r="CZ52" s="9"/>
      <c r="DA52" s="11"/>
      <c r="DB52" s="9"/>
      <c r="DC52" s="9"/>
      <c r="DD52" s="9"/>
      <c r="DE52" s="9"/>
      <c r="DF52" s="9"/>
      <c r="DG52" s="11"/>
      <c r="DH52" s="9"/>
      <c r="DI52" s="11"/>
      <c r="DJ52" s="9"/>
      <c r="DK52" s="9"/>
      <c r="DL52" s="9"/>
      <c r="DM52" s="9"/>
      <c r="DN52" s="9"/>
      <c r="DO52" s="9"/>
      <c r="DP52" s="9"/>
      <c r="DQ52" s="9"/>
      <c r="DR52" s="9"/>
      <c r="DS52" s="11"/>
      <c r="DT52" s="9"/>
      <c r="DU52" s="11"/>
      <c r="DV52" s="9"/>
      <c r="DW52" s="9"/>
      <c r="DX52" s="9"/>
      <c r="DY52" s="11"/>
      <c r="DZ52" s="9"/>
      <c r="EA52" s="11"/>
      <c r="EB52" s="9"/>
      <c r="EC52" s="9"/>
      <c r="ED52" s="9"/>
      <c r="EE52" s="11"/>
      <c r="EF52" s="9"/>
      <c r="EG52" s="11"/>
      <c r="EH52" s="9"/>
      <c r="EI52" s="9"/>
      <c r="EJ52" s="9"/>
      <c r="EK52" s="11"/>
      <c r="EL52" s="9"/>
      <c r="EM52" s="11"/>
      <c r="EN52" s="9"/>
      <c r="EO52" s="9"/>
      <c r="EP52" s="9"/>
      <c r="EQ52" s="11"/>
      <c r="ER52" s="9"/>
      <c r="ES52" s="11"/>
      <c r="ET52" s="9"/>
      <c r="EU52" s="9"/>
      <c r="EV52" s="9"/>
      <c r="EW52" s="11"/>
      <c r="EX52" s="9"/>
      <c r="EY52" s="11"/>
      <c r="EZ52" s="9"/>
      <c r="FA52" s="9"/>
      <c r="FB52" s="9"/>
      <c r="FC52" s="9"/>
      <c r="FD52" s="9"/>
      <c r="FE52" s="9"/>
      <c r="FF52" s="9"/>
      <c r="FG52" s="9"/>
      <c r="FH52" s="9"/>
      <c r="FI52" s="9"/>
      <c r="FJ52" s="9"/>
      <c r="FK52" s="9"/>
      <c r="FL52" s="9"/>
      <c r="FM52" s="9"/>
      <c r="FN52" s="9"/>
      <c r="FO52" s="9"/>
      <c r="FP52" s="9"/>
      <c r="FQ52" s="9"/>
      <c r="FR52" s="9"/>
      <c r="FS52" s="9"/>
      <c r="FT52" s="9"/>
      <c r="FU52" s="11"/>
      <c r="FV52" s="9"/>
      <c r="FW52" s="11"/>
      <c r="FX52" s="9"/>
      <c r="FY52" s="9"/>
      <c r="FZ52" s="9"/>
      <c r="GA52" s="11"/>
      <c r="GB52" s="9"/>
      <c r="GC52" s="11"/>
    </row>
    <row r="53" spans="1:185" ht="63.75" customHeight="1" x14ac:dyDescent="0.75">
      <c r="A53" s="744"/>
      <c r="B53" s="748"/>
      <c r="C53" s="61" t="s">
        <v>35</v>
      </c>
      <c r="D53" s="73"/>
      <c r="E53" s="73"/>
      <c r="F53" s="71"/>
      <c r="G53" s="71"/>
      <c r="H53" s="72">
        <f t="shared" si="29"/>
        <v>0</v>
      </c>
      <c r="I53" s="71"/>
      <c r="J53" s="72">
        <f t="shared" si="16"/>
        <v>0</v>
      </c>
      <c r="K53" s="57"/>
      <c r="L53" s="57"/>
      <c r="M53" s="53">
        <f t="shared" si="26"/>
        <v>0</v>
      </c>
      <c r="N53" s="57"/>
      <c r="O53" s="53">
        <f t="shared" si="27"/>
        <v>0</v>
      </c>
      <c r="P53" s="13"/>
      <c r="Q53" s="13"/>
      <c r="R53" s="10">
        <f t="shared" si="3"/>
        <v>0</v>
      </c>
      <c r="S53" s="13"/>
      <c r="T53" s="10">
        <f t="shared" si="4"/>
        <v>0</v>
      </c>
      <c r="U53" s="13"/>
      <c r="V53" s="13"/>
      <c r="W53" s="10">
        <f t="shared" si="5"/>
        <v>0</v>
      </c>
      <c r="X53" s="13"/>
      <c r="Y53" s="10">
        <f t="shared" si="6"/>
        <v>0</v>
      </c>
      <c r="Z53" s="13"/>
      <c r="AA53" s="13"/>
      <c r="AB53" s="10">
        <f t="shared" si="7"/>
        <v>0</v>
      </c>
      <c r="AC53" s="13"/>
      <c r="AD53" s="10">
        <f t="shared" si="8"/>
        <v>0</v>
      </c>
      <c r="AE53" s="13"/>
      <c r="AF53" s="13"/>
      <c r="AG53" s="10">
        <f t="shared" si="9"/>
        <v>0</v>
      </c>
      <c r="AH53" s="13"/>
      <c r="AI53" s="10">
        <f t="shared" si="10"/>
        <v>0</v>
      </c>
      <c r="AJ53" s="13"/>
      <c r="AK53" s="13"/>
      <c r="AL53" s="10">
        <f t="shared" si="11"/>
        <v>0</v>
      </c>
      <c r="AM53" s="14"/>
      <c r="AN53" s="10">
        <f t="shared" si="17"/>
        <v>0</v>
      </c>
      <c r="AO53" s="742"/>
      <c r="AP53" s="9"/>
      <c r="AQ53" s="9"/>
      <c r="AR53" s="9"/>
      <c r="AS53" s="9"/>
      <c r="AT53" s="9"/>
      <c r="AU53" s="9"/>
      <c r="AV53" s="9"/>
      <c r="AW53" s="9"/>
      <c r="AX53" s="9"/>
      <c r="AY53" s="11"/>
      <c r="AZ53" s="9"/>
      <c r="BA53" s="11"/>
      <c r="BB53" s="9"/>
      <c r="BC53" s="9"/>
      <c r="BD53" s="9"/>
      <c r="BE53" s="9"/>
      <c r="BF53" s="9"/>
      <c r="BG53" s="9"/>
      <c r="BH53" s="9"/>
      <c r="BI53" s="9"/>
      <c r="BJ53" s="9"/>
      <c r="BK53" s="11"/>
      <c r="BL53" s="9"/>
      <c r="BM53" s="11"/>
      <c r="BN53" s="9"/>
      <c r="BO53" s="9"/>
      <c r="BP53" s="9"/>
      <c r="BQ53" s="11"/>
      <c r="BR53" s="9"/>
      <c r="BS53" s="11"/>
      <c r="BT53" s="9"/>
      <c r="BU53" s="9"/>
      <c r="BV53" s="9"/>
      <c r="BW53" s="11"/>
      <c r="BX53" s="9"/>
      <c r="BY53" s="11"/>
      <c r="BZ53" s="9"/>
      <c r="CA53" s="9"/>
      <c r="CB53" s="9"/>
      <c r="CC53" s="9"/>
      <c r="CD53" s="9"/>
      <c r="CE53" s="9"/>
      <c r="CF53" s="9"/>
      <c r="CG53" s="9"/>
      <c r="CH53" s="9"/>
      <c r="CI53" s="9"/>
      <c r="CJ53" s="9"/>
      <c r="CK53" s="9"/>
      <c r="CL53" s="9"/>
      <c r="CM53" s="9"/>
      <c r="CN53" s="9"/>
      <c r="CO53" s="11"/>
      <c r="CP53" s="9"/>
      <c r="CQ53" s="11"/>
      <c r="CR53" s="9"/>
      <c r="CS53" s="9"/>
      <c r="CT53" s="9"/>
      <c r="CU53" s="11"/>
      <c r="CV53" s="9"/>
      <c r="CW53" s="11"/>
      <c r="CX53" s="9"/>
      <c r="CY53" s="9"/>
      <c r="CZ53" s="9"/>
      <c r="DA53" s="11"/>
      <c r="DB53" s="9"/>
      <c r="DC53" s="9"/>
      <c r="DD53" s="9"/>
      <c r="DE53" s="9"/>
      <c r="DF53" s="9"/>
      <c r="DG53" s="11"/>
      <c r="DH53" s="9"/>
      <c r="DI53" s="11"/>
      <c r="DJ53" s="9"/>
      <c r="DK53" s="9"/>
      <c r="DL53" s="9"/>
      <c r="DM53" s="9"/>
      <c r="DN53" s="9"/>
      <c r="DO53" s="9"/>
      <c r="DP53" s="9"/>
      <c r="DQ53" s="9"/>
      <c r="DR53" s="9"/>
      <c r="DS53" s="11"/>
      <c r="DT53" s="9"/>
      <c r="DU53" s="11"/>
      <c r="DV53" s="9"/>
      <c r="DW53" s="9"/>
      <c r="DX53" s="9"/>
      <c r="DY53" s="11"/>
      <c r="DZ53" s="9"/>
      <c r="EA53" s="11"/>
      <c r="EB53" s="9"/>
      <c r="EC53" s="9"/>
      <c r="ED53" s="9"/>
      <c r="EE53" s="11"/>
      <c r="EF53" s="9"/>
      <c r="EG53" s="11"/>
      <c r="EH53" s="9"/>
      <c r="EI53" s="9"/>
      <c r="EJ53" s="9"/>
      <c r="EK53" s="11"/>
      <c r="EL53" s="9"/>
      <c r="EM53" s="11"/>
      <c r="EN53" s="9"/>
      <c r="EO53" s="9"/>
      <c r="EP53" s="9"/>
      <c r="EQ53" s="11"/>
      <c r="ER53" s="9"/>
      <c r="ES53" s="11"/>
      <c r="ET53" s="9"/>
      <c r="EU53" s="9"/>
      <c r="EV53" s="9"/>
      <c r="EW53" s="11"/>
      <c r="EX53" s="9"/>
      <c r="EY53" s="11"/>
      <c r="EZ53" s="9"/>
      <c r="FA53" s="9"/>
      <c r="FB53" s="9"/>
      <c r="FC53" s="9"/>
      <c r="FD53" s="9"/>
      <c r="FE53" s="9"/>
      <c r="FF53" s="9"/>
      <c r="FG53" s="9"/>
      <c r="FH53" s="9"/>
      <c r="FI53" s="9"/>
      <c r="FJ53" s="9"/>
      <c r="FK53" s="9"/>
      <c r="FL53" s="9"/>
      <c r="FM53" s="9"/>
      <c r="FN53" s="9"/>
      <c r="FO53" s="9"/>
      <c r="FP53" s="9"/>
      <c r="FQ53" s="9"/>
      <c r="FR53" s="9"/>
      <c r="FS53" s="9"/>
      <c r="FT53" s="9"/>
      <c r="FU53" s="11"/>
      <c r="FV53" s="9"/>
      <c r="FW53" s="11"/>
      <c r="FX53" s="9"/>
      <c r="FY53" s="9"/>
      <c r="FZ53" s="9"/>
      <c r="GA53" s="11"/>
      <c r="GB53" s="9"/>
      <c r="GC53" s="11"/>
    </row>
    <row r="54" spans="1:185" ht="65.25" customHeight="1" x14ac:dyDescent="0.75">
      <c r="A54" s="744">
        <v>8</v>
      </c>
      <c r="B54" s="745" t="s">
        <v>56</v>
      </c>
      <c r="C54" s="66" t="s">
        <v>79</v>
      </c>
      <c r="D54" s="52" t="e">
        <f>#REF!</f>
        <v>#REF!</v>
      </c>
      <c r="E54" s="52" t="e">
        <f>#REF!</f>
        <v>#REF!</v>
      </c>
      <c r="F54" s="71"/>
      <c r="G54" s="71"/>
      <c r="H54" s="72">
        <f t="shared" si="29"/>
        <v>0</v>
      </c>
      <c r="I54" s="71"/>
      <c r="J54" s="72">
        <f t="shared" si="16"/>
        <v>0</v>
      </c>
      <c r="K54" s="57" t="e">
        <f>#REF!</f>
        <v>#REF!</v>
      </c>
      <c r="L54" s="57" t="e">
        <f>#REF!</f>
        <v>#REF!</v>
      </c>
      <c r="M54" s="53" t="e">
        <f t="shared" si="18"/>
        <v>#REF!</v>
      </c>
      <c r="N54" s="57" t="e">
        <f>#REF!</f>
        <v>#REF!</v>
      </c>
      <c r="O54" s="53" t="e">
        <f t="shared" si="19"/>
        <v>#REF!</v>
      </c>
      <c r="P54" s="44"/>
      <c r="Q54" s="44"/>
      <c r="R54" s="45">
        <f t="shared" si="3"/>
        <v>0</v>
      </c>
      <c r="S54" s="44"/>
      <c r="T54" s="45">
        <f t="shared" si="4"/>
        <v>0</v>
      </c>
      <c r="U54" s="44"/>
      <c r="V54" s="44"/>
      <c r="W54" s="45">
        <f t="shared" si="5"/>
        <v>0</v>
      </c>
      <c r="X54" s="44"/>
      <c r="Y54" s="45">
        <f t="shared" si="6"/>
        <v>0</v>
      </c>
      <c r="Z54" s="44"/>
      <c r="AA54" s="44"/>
      <c r="AB54" s="45">
        <f t="shared" si="7"/>
        <v>0</v>
      </c>
      <c r="AC54" s="44"/>
      <c r="AD54" s="45">
        <f t="shared" si="8"/>
        <v>0</v>
      </c>
      <c r="AE54" s="44"/>
      <c r="AF54" s="44"/>
      <c r="AG54" s="45">
        <f t="shared" si="9"/>
        <v>0</v>
      </c>
      <c r="AH54" s="44"/>
      <c r="AI54" s="45">
        <f t="shared" si="10"/>
        <v>0</v>
      </c>
      <c r="AJ54" s="44"/>
      <c r="AK54" s="44"/>
      <c r="AL54" s="45">
        <f t="shared" si="11"/>
        <v>0</v>
      </c>
      <c r="AM54" s="44"/>
      <c r="AN54" s="45">
        <f t="shared" si="17"/>
        <v>0</v>
      </c>
      <c r="AO54" s="743" t="s">
        <v>109</v>
      </c>
      <c r="AP54" s="9"/>
      <c r="AQ54" s="9"/>
      <c r="AR54" s="9"/>
      <c r="AS54" s="9"/>
      <c r="AT54" s="9"/>
      <c r="AU54" s="9"/>
      <c r="AV54" s="9"/>
      <c r="AW54" s="9"/>
      <c r="AX54" s="9"/>
      <c r="AY54" s="11"/>
      <c r="AZ54" s="9"/>
      <c r="BA54" s="11"/>
      <c r="BB54" s="9"/>
      <c r="BC54" s="9"/>
      <c r="BD54" s="9"/>
      <c r="BE54" s="9"/>
      <c r="BF54" s="9"/>
      <c r="BG54" s="9"/>
      <c r="BH54" s="9"/>
      <c r="BI54" s="9"/>
      <c r="BJ54" s="9"/>
      <c r="BK54" s="11"/>
      <c r="BL54" s="9"/>
      <c r="BM54" s="11"/>
      <c r="BN54" s="9"/>
      <c r="BO54" s="9"/>
      <c r="BP54" s="9"/>
      <c r="BQ54" s="11"/>
      <c r="BR54" s="9"/>
      <c r="BS54" s="11"/>
      <c r="BT54" s="9"/>
      <c r="BU54" s="9"/>
      <c r="BV54" s="9"/>
      <c r="BW54" s="11"/>
      <c r="BX54" s="9"/>
      <c r="BY54" s="11"/>
      <c r="BZ54" s="9"/>
      <c r="CA54" s="9"/>
      <c r="CB54" s="9"/>
      <c r="CC54" s="9"/>
      <c r="CD54" s="9"/>
      <c r="CE54" s="9"/>
      <c r="CF54" s="9"/>
      <c r="CG54" s="9"/>
      <c r="CH54" s="9"/>
      <c r="CI54" s="9"/>
      <c r="CJ54" s="9"/>
      <c r="CK54" s="9"/>
      <c r="CL54" s="9"/>
      <c r="CM54" s="9"/>
      <c r="CN54" s="9"/>
      <c r="CO54" s="11"/>
      <c r="CP54" s="9"/>
      <c r="CQ54" s="11"/>
      <c r="CR54" s="9"/>
      <c r="CS54" s="9"/>
      <c r="CT54" s="9"/>
      <c r="CU54" s="11"/>
      <c r="CV54" s="9"/>
      <c r="CW54" s="11"/>
      <c r="CX54" s="9"/>
      <c r="CY54" s="9"/>
      <c r="CZ54" s="9"/>
      <c r="DA54" s="11"/>
      <c r="DB54" s="9"/>
      <c r="DC54" s="9"/>
      <c r="DD54" s="9"/>
      <c r="DE54" s="9"/>
      <c r="DF54" s="9"/>
      <c r="DG54" s="11"/>
      <c r="DH54" s="9"/>
      <c r="DI54" s="11"/>
      <c r="DJ54" s="9"/>
      <c r="DK54" s="9"/>
      <c r="DL54" s="9"/>
      <c r="DM54" s="9"/>
      <c r="DN54" s="9"/>
      <c r="DO54" s="9"/>
      <c r="DP54" s="9"/>
      <c r="DQ54" s="9"/>
      <c r="DR54" s="9"/>
      <c r="DS54" s="11"/>
      <c r="DT54" s="9"/>
      <c r="DU54" s="11"/>
      <c r="DV54" s="9"/>
      <c r="DW54" s="9"/>
      <c r="DX54" s="9"/>
      <c r="DY54" s="11"/>
      <c r="DZ54" s="9"/>
      <c r="EA54" s="11"/>
      <c r="EB54" s="9"/>
      <c r="EC54" s="9"/>
      <c r="ED54" s="9"/>
      <c r="EE54" s="11"/>
      <c r="EF54" s="9"/>
      <c r="EG54" s="11"/>
      <c r="EH54" s="9"/>
      <c r="EI54" s="9"/>
      <c r="EJ54" s="9"/>
      <c r="EK54" s="11"/>
      <c r="EL54" s="9"/>
      <c r="EM54" s="11"/>
      <c r="EN54" s="9"/>
      <c r="EO54" s="9"/>
      <c r="EP54" s="9"/>
      <c r="EQ54" s="11"/>
      <c r="ER54" s="9"/>
      <c r="ES54" s="11"/>
      <c r="ET54" s="9"/>
      <c r="EU54" s="9"/>
      <c r="EV54" s="9"/>
      <c r="EW54" s="11"/>
      <c r="EX54" s="9"/>
      <c r="EY54" s="11"/>
      <c r="EZ54" s="9"/>
      <c r="FA54" s="9"/>
      <c r="FB54" s="9"/>
      <c r="FC54" s="9"/>
      <c r="FD54" s="9"/>
      <c r="FE54" s="9"/>
      <c r="FF54" s="9"/>
      <c r="FG54" s="9"/>
      <c r="FH54" s="9"/>
      <c r="FI54" s="9"/>
      <c r="FJ54" s="9"/>
      <c r="FK54" s="9"/>
      <c r="FL54" s="9"/>
      <c r="FM54" s="9"/>
      <c r="FN54" s="9"/>
      <c r="FO54" s="9"/>
      <c r="FP54" s="9"/>
      <c r="FQ54" s="9"/>
      <c r="FR54" s="9"/>
      <c r="FS54" s="9"/>
      <c r="FT54" s="9"/>
      <c r="FU54" s="11"/>
      <c r="FV54" s="9"/>
      <c r="FW54" s="11"/>
      <c r="FX54" s="9"/>
      <c r="FY54" s="9"/>
      <c r="FZ54" s="9"/>
      <c r="GA54" s="11"/>
      <c r="GB54" s="9"/>
      <c r="GC54" s="11"/>
    </row>
    <row r="55" spans="1:185" ht="103.5" customHeight="1" x14ac:dyDescent="0.75">
      <c r="A55" s="744"/>
      <c r="B55" s="745"/>
      <c r="C55" s="66" t="s">
        <v>32</v>
      </c>
      <c r="D55" s="52" t="e">
        <f>#REF!</f>
        <v>#REF!</v>
      </c>
      <c r="E55" s="52" t="e">
        <f>#REF!</f>
        <v>#REF!</v>
      </c>
      <c r="F55" s="71">
        <v>700</v>
      </c>
      <c r="G55" s="71">
        <v>423.5</v>
      </c>
      <c r="H55" s="72">
        <f t="shared" si="29"/>
        <v>60.5</v>
      </c>
      <c r="I55" s="71">
        <v>423.5</v>
      </c>
      <c r="J55" s="72">
        <f t="shared" si="16"/>
        <v>100</v>
      </c>
      <c r="K55" s="57" t="e">
        <f>#REF!</f>
        <v>#REF!</v>
      </c>
      <c r="L55" s="57" t="e">
        <f>#REF!</f>
        <v>#REF!</v>
      </c>
      <c r="M55" s="53" t="e">
        <f t="shared" si="18"/>
        <v>#REF!</v>
      </c>
      <c r="N55" s="57" t="e">
        <f>#REF!</f>
        <v>#REF!</v>
      </c>
      <c r="O55" s="53" t="e">
        <f t="shared" si="19"/>
        <v>#REF!</v>
      </c>
      <c r="P55" s="44"/>
      <c r="Q55" s="44"/>
      <c r="R55" s="45">
        <f t="shared" si="3"/>
        <v>0</v>
      </c>
      <c r="S55" s="44"/>
      <c r="T55" s="45">
        <f t="shared" si="4"/>
        <v>0</v>
      </c>
      <c r="U55" s="44"/>
      <c r="V55" s="44"/>
      <c r="W55" s="45">
        <f t="shared" si="5"/>
        <v>0</v>
      </c>
      <c r="X55" s="44"/>
      <c r="Y55" s="45">
        <f t="shared" si="6"/>
        <v>0</v>
      </c>
      <c r="Z55" s="44"/>
      <c r="AA55" s="44"/>
      <c r="AB55" s="45">
        <f t="shared" si="7"/>
        <v>0</v>
      </c>
      <c r="AC55" s="44"/>
      <c r="AD55" s="45">
        <f t="shared" si="8"/>
        <v>0</v>
      </c>
      <c r="AE55" s="44"/>
      <c r="AF55" s="44"/>
      <c r="AG55" s="45">
        <f t="shared" si="9"/>
        <v>0</v>
      </c>
      <c r="AH55" s="44"/>
      <c r="AI55" s="45">
        <f t="shared" si="10"/>
        <v>0</v>
      </c>
      <c r="AJ55" s="44"/>
      <c r="AK55" s="44"/>
      <c r="AL55" s="45">
        <f t="shared" si="11"/>
        <v>0</v>
      </c>
      <c r="AM55" s="44"/>
      <c r="AN55" s="45">
        <f t="shared" si="17"/>
        <v>0</v>
      </c>
      <c r="AO55" s="734"/>
      <c r="AP55" s="9"/>
      <c r="AQ55" s="9"/>
      <c r="AR55" s="9"/>
      <c r="AS55" s="9"/>
      <c r="AT55" s="9"/>
      <c r="AU55" s="9"/>
      <c r="AV55" s="9"/>
      <c r="AW55" s="9"/>
      <c r="AX55" s="9"/>
      <c r="AY55" s="11"/>
      <c r="AZ55" s="9"/>
      <c r="BA55" s="11"/>
      <c r="BB55" s="9"/>
      <c r="BC55" s="9"/>
      <c r="BD55" s="9"/>
      <c r="BE55" s="9"/>
      <c r="BF55" s="9"/>
      <c r="BG55" s="9"/>
      <c r="BH55" s="9"/>
      <c r="BI55" s="9"/>
      <c r="BJ55" s="9"/>
      <c r="BK55" s="11"/>
      <c r="BL55" s="9"/>
      <c r="BM55" s="11"/>
      <c r="BN55" s="9"/>
      <c r="BO55" s="9"/>
      <c r="BP55" s="9"/>
      <c r="BQ55" s="11"/>
      <c r="BR55" s="9"/>
      <c r="BS55" s="11"/>
      <c r="BT55" s="9"/>
      <c r="BU55" s="9"/>
      <c r="BV55" s="9"/>
      <c r="BW55" s="11"/>
      <c r="BX55" s="9"/>
      <c r="BY55" s="11"/>
      <c r="BZ55" s="9"/>
      <c r="CA55" s="9"/>
      <c r="CB55" s="9"/>
      <c r="CC55" s="9"/>
      <c r="CD55" s="9"/>
      <c r="CE55" s="9"/>
      <c r="CF55" s="9"/>
      <c r="CG55" s="9"/>
      <c r="CH55" s="9"/>
      <c r="CI55" s="9"/>
      <c r="CJ55" s="9"/>
      <c r="CK55" s="9"/>
      <c r="CL55" s="9"/>
      <c r="CM55" s="9"/>
      <c r="CN55" s="9"/>
      <c r="CO55" s="11"/>
      <c r="CP55" s="9"/>
      <c r="CQ55" s="11"/>
      <c r="CR55" s="9"/>
      <c r="CS55" s="9"/>
      <c r="CT55" s="9"/>
      <c r="CU55" s="11"/>
      <c r="CV55" s="9"/>
      <c r="CW55" s="11"/>
      <c r="CX55" s="9"/>
      <c r="CY55" s="9"/>
      <c r="CZ55" s="9"/>
      <c r="DA55" s="11"/>
      <c r="DB55" s="9"/>
      <c r="DC55" s="9"/>
      <c r="DD55" s="9"/>
      <c r="DE55" s="9"/>
      <c r="DF55" s="9"/>
      <c r="DG55" s="11"/>
      <c r="DH55" s="9"/>
      <c r="DI55" s="11"/>
      <c r="DJ55" s="9"/>
      <c r="DK55" s="9"/>
      <c r="DL55" s="9"/>
      <c r="DM55" s="9"/>
      <c r="DN55" s="9"/>
      <c r="DO55" s="9"/>
      <c r="DP55" s="9"/>
      <c r="DQ55" s="9"/>
      <c r="DR55" s="9"/>
      <c r="DS55" s="11"/>
      <c r="DT55" s="9"/>
      <c r="DU55" s="11"/>
      <c r="DV55" s="9"/>
      <c r="DW55" s="9"/>
      <c r="DX55" s="9"/>
      <c r="DY55" s="11"/>
      <c r="DZ55" s="9"/>
      <c r="EA55" s="11"/>
      <c r="EB55" s="9"/>
      <c r="EC55" s="9"/>
      <c r="ED55" s="9"/>
      <c r="EE55" s="11"/>
      <c r="EF55" s="9"/>
      <c r="EG55" s="11"/>
      <c r="EH55" s="9"/>
      <c r="EI55" s="9"/>
      <c r="EJ55" s="9"/>
      <c r="EK55" s="11"/>
      <c r="EL55" s="9"/>
      <c r="EM55" s="11"/>
      <c r="EN55" s="9"/>
      <c r="EO55" s="9"/>
      <c r="EP55" s="9"/>
      <c r="EQ55" s="11"/>
      <c r="ER55" s="9"/>
      <c r="ES55" s="11"/>
      <c r="ET55" s="9"/>
      <c r="EU55" s="9"/>
      <c r="EV55" s="9"/>
      <c r="EW55" s="11"/>
      <c r="EX55" s="9"/>
      <c r="EY55" s="11"/>
      <c r="EZ55" s="9"/>
      <c r="FA55" s="9"/>
      <c r="FB55" s="9"/>
      <c r="FC55" s="9"/>
      <c r="FD55" s="9"/>
      <c r="FE55" s="9"/>
      <c r="FF55" s="9"/>
      <c r="FG55" s="9"/>
      <c r="FH55" s="9"/>
      <c r="FI55" s="9"/>
      <c r="FJ55" s="9"/>
      <c r="FK55" s="9"/>
      <c r="FL55" s="9"/>
      <c r="FM55" s="9"/>
      <c r="FN55" s="9"/>
      <c r="FO55" s="9"/>
      <c r="FP55" s="9"/>
      <c r="FQ55" s="9"/>
      <c r="FR55" s="9"/>
      <c r="FS55" s="9"/>
      <c r="FT55" s="9"/>
      <c r="FU55" s="11"/>
      <c r="FV55" s="9"/>
      <c r="FW55" s="11"/>
      <c r="FX55" s="9"/>
      <c r="FY55" s="9"/>
      <c r="FZ55" s="9"/>
      <c r="GA55" s="11"/>
      <c r="GB55" s="9"/>
      <c r="GC55" s="11"/>
    </row>
    <row r="56" spans="1:185" ht="101.25" customHeight="1" x14ac:dyDescent="0.75">
      <c r="A56" s="744"/>
      <c r="B56" s="745"/>
      <c r="C56" s="66" t="s">
        <v>49</v>
      </c>
      <c r="D56" s="52" t="e">
        <f>#REF!+#REF!</f>
        <v>#REF!</v>
      </c>
      <c r="E56" s="52" t="e">
        <f>#REF!+#REF!</f>
        <v>#REF!</v>
      </c>
      <c r="F56" s="71"/>
      <c r="G56" s="71"/>
      <c r="H56" s="72">
        <f t="shared" si="29"/>
        <v>0</v>
      </c>
      <c r="I56" s="71"/>
      <c r="J56" s="72">
        <f t="shared" si="16"/>
        <v>0</v>
      </c>
      <c r="K56" s="57" t="e">
        <f>#REF!+#REF!</f>
        <v>#REF!</v>
      </c>
      <c r="L56" s="57" t="e">
        <f>#REF!+#REF!</f>
        <v>#REF!</v>
      </c>
      <c r="M56" s="53" t="e">
        <f t="shared" si="18"/>
        <v>#REF!</v>
      </c>
      <c r="N56" s="57" t="e">
        <f>#REF!+#REF!</f>
        <v>#REF!</v>
      </c>
      <c r="O56" s="53" t="e">
        <f t="shared" si="19"/>
        <v>#REF!</v>
      </c>
      <c r="P56" s="44"/>
      <c r="Q56" s="44"/>
      <c r="R56" s="45">
        <f t="shared" si="3"/>
        <v>0</v>
      </c>
      <c r="S56" s="44"/>
      <c r="T56" s="45">
        <f t="shared" si="4"/>
        <v>0</v>
      </c>
      <c r="U56" s="44"/>
      <c r="V56" s="44"/>
      <c r="W56" s="45">
        <f t="shared" si="5"/>
        <v>0</v>
      </c>
      <c r="X56" s="44"/>
      <c r="Y56" s="45">
        <f t="shared" si="6"/>
        <v>0</v>
      </c>
      <c r="Z56" s="44"/>
      <c r="AA56" s="44"/>
      <c r="AB56" s="45">
        <f t="shared" si="7"/>
        <v>0</v>
      </c>
      <c r="AC56" s="44"/>
      <c r="AD56" s="45">
        <f t="shared" si="8"/>
        <v>0</v>
      </c>
      <c r="AE56" s="44"/>
      <c r="AF56" s="44"/>
      <c r="AG56" s="45">
        <f t="shared" si="9"/>
        <v>0</v>
      </c>
      <c r="AH56" s="44"/>
      <c r="AI56" s="45">
        <f t="shared" si="10"/>
        <v>0</v>
      </c>
      <c r="AJ56" s="44"/>
      <c r="AK56" s="44"/>
      <c r="AL56" s="45">
        <f t="shared" si="11"/>
        <v>0</v>
      </c>
      <c r="AM56" s="44"/>
      <c r="AN56" s="45">
        <f t="shared" si="17"/>
        <v>0</v>
      </c>
      <c r="AO56" s="731" t="s">
        <v>108</v>
      </c>
      <c r="AP56" s="9"/>
      <c r="AQ56" s="9"/>
      <c r="AR56" s="9"/>
      <c r="AS56" s="9"/>
      <c r="AT56" s="9"/>
      <c r="AU56" s="9"/>
      <c r="AV56" s="9"/>
      <c r="AW56" s="9"/>
      <c r="AX56" s="9"/>
      <c r="AY56" s="11"/>
      <c r="AZ56" s="9"/>
      <c r="BA56" s="11"/>
      <c r="BB56" s="9"/>
      <c r="BC56" s="9"/>
      <c r="BD56" s="9"/>
      <c r="BE56" s="9"/>
      <c r="BF56" s="9"/>
      <c r="BG56" s="9"/>
      <c r="BH56" s="9"/>
      <c r="BI56" s="9"/>
      <c r="BJ56" s="9"/>
      <c r="BK56" s="11"/>
      <c r="BL56" s="9"/>
      <c r="BM56" s="11"/>
      <c r="BN56" s="9"/>
      <c r="BO56" s="9"/>
      <c r="BP56" s="9"/>
      <c r="BQ56" s="11"/>
      <c r="BR56" s="9"/>
      <c r="BS56" s="11"/>
      <c r="BT56" s="9"/>
      <c r="BU56" s="9"/>
      <c r="BV56" s="9"/>
      <c r="BW56" s="11"/>
      <c r="BX56" s="9"/>
      <c r="BY56" s="11"/>
      <c r="BZ56" s="9"/>
      <c r="CA56" s="9"/>
      <c r="CB56" s="9"/>
      <c r="CC56" s="9"/>
      <c r="CD56" s="9"/>
      <c r="CE56" s="9"/>
      <c r="CF56" s="9"/>
      <c r="CG56" s="9"/>
      <c r="CH56" s="9"/>
      <c r="CI56" s="9"/>
      <c r="CJ56" s="9"/>
      <c r="CK56" s="9"/>
      <c r="CL56" s="9"/>
      <c r="CM56" s="9"/>
      <c r="CN56" s="9"/>
      <c r="CO56" s="11"/>
      <c r="CP56" s="9"/>
      <c r="CQ56" s="11"/>
      <c r="CR56" s="9"/>
      <c r="CS56" s="9"/>
      <c r="CT56" s="9"/>
      <c r="CU56" s="11"/>
      <c r="CV56" s="9"/>
      <c r="CW56" s="11"/>
      <c r="CX56" s="9"/>
      <c r="CY56" s="9"/>
      <c r="CZ56" s="9"/>
      <c r="DA56" s="11"/>
      <c r="DB56" s="9"/>
      <c r="DC56" s="9"/>
      <c r="DD56" s="9"/>
      <c r="DE56" s="9"/>
      <c r="DF56" s="9"/>
      <c r="DG56" s="11"/>
      <c r="DH56" s="9"/>
      <c r="DI56" s="11"/>
      <c r="DJ56" s="9"/>
      <c r="DK56" s="9"/>
      <c r="DL56" s="9"/>
      <c r="DM56" s="9"/>
      <c r="DN56" s="9"/>
      <c r="DO56" s="9"/>
      <c r="DP56" s="9"/>
      <c r="DQ56" s="9"/>
      <c r="DR56" s="9"/>
      <c r="DS56" s="11"/>
      <c r="DT56" s="9"/>
      <c r="DU56" s="11"/>
      <c r="DV56" s="9"/>
      <c r="DW56" s="9"/>
      <c r="DX56" s="9"/>
      <c r="DY56" s="11"/>
      <c r="DZ56" s="9"/>
      <c r="EA56" s="11"/>
      <c r="EB56" s="9"/>
      <c r="EC56" s="9"/>
      <c r="ED56" s="9"/>
      <c r="EE56" s="11"/>
      <c r="EF56" s="9"/>
      <c r="EG56" s="11"/>
      <c r="EH56" s="9"/>
      <c r="EI56" s="9"/>
      <c r="EJ56" s="9"/>
      <c r="EK56" s="11"/>
      <c r="EL56" s="9"/>
      <c r="EM56" s="11"/>
      <c r="EN56" s="9"/>
      <c r="EO56" s="9"/>
      <c r="EP56" s="9"/>
      <c r="EQ56" s="11"/>
      <c r="ER56" s="9"/>
      <c r="ES56" s="11"/>
      <c r="ET56" s="9"/>
      <c r="EU56" s="9"/>
      <c r="EV56" s="9"/>
      <c r="EW56" s="11"/>
      <c r="EX56" s="9"/>
      <c r="EY56" s="11"/>
      <c r="EZ56" s="9"/>
      <c r="FA56" s="9"/>
      <c r="FB56" s="9"/>
      <c r="FC56" s="9"/>
      <c r="FD56" s="9"/>
      <c r="FE56" s="9"/>
      <c r="FF56" s="9"/>
      <c r="FG56" s="9"/>
      <c r="FH56" s="9"/>
      <c r="FI56" s="9"/>
      <c r="FJ56" s="9"/>
      <c r="FK56" s="9"/>
      <c r="FL56" s="9"/>
      <c r="FM56" s="9"/>
      <c r="FN56" s="9"/>
      <c r="FO56" s="9"/>
      <c r="FP56" s="9"/>
      <c r="FQ56" s="9"/>
      <c r="FR56" s="9"/>
      <c r="FS56" s="9"/>
      <c r="FT56" s="9"/>
      <c r="FU56" s="11"/>
      <c r="FV56" s="9"/>
      <c r="FW56" s="11"/>
      <c r="FX56" s="9"/>
      <c r="FY56" s="9"/>
      <c r="FZ56" s="9"/>
      <c r="GA56" s="11"/>
      <c r="GB56" s="9"/>
      <c r="GC56" s="11"/>
    </row>
    <row r="57" spans="1:185" ht="66" x14ac:dyDescent="0.75">
      <c r="A57" s="744"/>
      <c r="B57" s="745"/>
      <c r="C57" s="67" t="s">
        <v>33</v>
      </c>
      <c r="D57" s="54" t="e">
        <f>#REF!</f>
        <v>#REF!</v>
      </c>
      <c r="E57" s="54" t="e">
        <f>#REF!</f>
        <v>#REF!</v>
      </c>
      <c r="F57" s="71"/>
      <c r="G57" s="71"/>
      <c r="H57" s="72">
        <f t="shared" si="29"/>
        <v>0</v>
      </c>
      <c r="I57" s="71"/>
      <c r="J57" s="72">
        <f t="shared" si="16"/>
        <v>0</v>
      </c>
      <c r="K57" s="57" t="e">
        <f>#REF!</f>
        <v>#REF!</v>
      </c>
      <c r="L57" s="57" t="e">
        <f>#REF!</f>
        <v>#REF!</v>
      </c>
      <c r="M57" s="53" t="e">
        <f t="shared" si="18"/>
        <v>#REF!</v>
      </c>
      <c r="N57" s="57" t="e">
        <f>#REF!</f>
        <v>#REF!</v>
      </c>
      <c r="O57" s="53" t="e">
        <f t="shared" si="19"/>
        <v>#REF!</v>
      </c>
      <c r="P57" s="44"/>
      <c r="Q57" s="44"/>
      <c r="R57" s="45">
        <f t="shared" si="3"/>
        <v>0</v>
      </c>
      <c r="S57" s="44"/>
      <c r="T57" s="45">
        <f t="shared" si="4"/>
        <v>0</v>
      </c>
      <c r="U57" s="44"/>
      <c r="V57" s="44"/>
      <c r="W57" s="45">
        <f t="shared" si="5"/>
        <v>0</v>
      </c>
      <c r="X57" s="44"/>
      <c r="Y57" s="45">
        <f t="shared" si="6"/>
        <v>0</v>
      </c>
      <c r="Z57" s="44"/>
      <c r="AA57" s="44"/>
      <c r="AB57" s="45">
        <f t="shared" si="7"/>
        <v>0</v>
      </c>
      <c r="AC57" s="44"/>
      <c r="AD57" s="45">
        <f t="shared" si="8"/>
        <v>0</v>
      </c>
      <c r="AE57" s="44"/>
      <c r="AF57" s="44"/>
      <c r="AG57" s="45">
        <f t="shared" si="9"/>
        <v>0</v>
      </c>
      <c r="AH57" s="44"/>
      <c r="AI57" s="45">
        <f t="shared" si="10"/>
        <v>0</v>
      </c>
      <c r="AJ57" s="44"/>
      <c r="AK57" s="44"/>
      <c r="AL57" s="45">
        <f t="shared" si="11"/>
        <v>0</v>
      </c>
      <c r="AM57" s="44"/>
      <c r="AN57" s="45">
        <f t="shared" si="17"/>
        <v>0</v>
      </c>
      <c r="AO57" s="731"/>
      <c r="AP57" s="9"/>
      <c r="AQ57" s="9"/>
      <c r="AR57" s="9"/>
      <c r="AS57" s="9"/>
      <c r="AT57" s="9"/>
      <c r="AU57" s="9"/>
      <c r="AV57" s="9"/>
      <c r="AW57" s="9"/>
      <c r="AX57" s="9"/>
      <c r="AY57" s="11"/>
      <c r="AZ57" s="9"/>
      <c r="BA57" s="11"/>
      <c r="BB57" s="9"/>
      <c r="BC57" s="9"/>
      <c r="BD57" s="9"/>
      <c r="BE57" s="9"/>
      <c r="BF57" s="9"/>
      <c r="BG57" s="9"/>
      <c r="BH57" s="9"/>
      <c r="BI57" s="9"/>
      <c r="BJ57" s="9"/>
      <c r="BK57" s="11"/>
      <c r="BL57" s="9"/>
      <c r="BM57" s="11"/>
      <c r="BN57" s="9"/>
      <c r="BO57" s="9"/>
      <c r="BP57" s="9"/>
      <c r="BQ57" s="11"/>
      <c r="BR57" s="9"/>
      <c r="BS57" s="11"/>
      <c r="BT57" s="9"/>
      <c r="BU57" s="9"/>
      <c r="BV57" s="9"/>
      <c r="BW57" s="11"/>
      <c r="BX57" s="9"/>
      <c r="BY57" s="11"/>
      <c r="BZ57" s="9"/>
      <c r="CA57" s="9"/>
      <c r="CB57" s="9"/>
      <c r="CC57" s="9"/>
      <c r="CD57" s="9"/>
      <c r="CE57" s="9"/>
      <c r="CF57" s="9"/>
      <c r="CG57" s="9"/>
      <c r="CH57" s="9"/>
      <c r="CI57" s="9"/>
      <c r="CJ57" s="9"/>
      <c r="CK57" s="9"/>
      <c r="CL57" s="9"/>
      <c r="CM57" s="9"/>
      <c r="CN57" s="9"/>
      <c r="CO57" s="11"/>
      <c r="CP57" s="9"/>
      <c r="CQ57" s="11"/>
      <c r="CR57" s="9"/>
      <c r="CS57" s="9"/>
      <c r="CT57" s="9"/>
      <c r="CU57" s="11"/>
      <c r="CV57" s="9"/>
      <c r="CW57" s="11"/>
      <c r="CX57" s="9"/>
      <c r="CY57" s="9"/>
      <c r="CZ57" s="9"/>
      <c r="DA57" s="11"/>
      <c r="DB57" s="9"/>
      <c r="DC57" s="9"/>
      <c r="DD57" s="9"/>
      <c r="DE57" s="9"/>
      <c r="DF57" s="9"/>
      <c r="DG57" s="11"/>
      <c r="DH57" s="9"/>
      <c r="DI57" s="11"/>
      <c r="DJ57" s="9"/>
      <c r="DK57" s="9"/>
      <c r="DL57" s="9"/>
      <c r="DM57" s="9"/>
      <c r="DN57" s="9"/>
      <c r="DO57" s="9"/>
      <c r="DP57" s="9"/>
      <c r="DQ57" s="9"/>
      <c r="DR57" s="9"/>
      <c r="DS57" s="11"/>
      <c r="DT57" s="9"/>
      <c r="DU57" s="11"/>
      <c r="DV57" s="9"/>
      <c r="DW57" s="9"/>
      <c r="DX57" s="9"/>
      <c r="DY57" s="11"/>
      <c r="DZ57" s="9"/>
      <c r="EA57" s="11"/>
      <c r="EB57" s="9"/>
      <c r="EC57" s="9"/>
      <c r="ED57" s="9"/>
      <c r="EE57" s="11"/>
      <c r="EF57" s="9"/>
      <c r="EG57" s="11"/>
      <c r="EH57" s="9"/>
      <c r="EI57" s="9"/>
      <c r="EJ57" s="9"/>
      <c r="EK57" s="11"/>
      <c r="EL57" s="9"/>
      <c r="EM57" s="11"/>
      <c r="EN57" s="9"/>
      <c r="EO57" s="9"/>
      <c r="EP57" s="9"/>
      <c r="EQ57" s="11"/>
      <c r="ER57" s="9"/>
      <c r="ES57" s="11"/>
      <c r="ET57" s="9"/>
      <c r="EU57" s="9"/>
      <c r="EV57" s="9"/>
      <c r="EW57" s="11"/>
      <c r="EX57" s="9"/>
      <c r="EY57" s="11"/>
      <c r="EZ57" s="9"/>
      <c r="FA57" s="9"/>
      <c r="FB57" s="9"/>
      <c r="FC57" s="9"/>
      <c r="FD57" s="9"/>
      <c r="FE57" s="9"/>
      <c r="FF57" s="9"/>
      <c r="FG57" s="9"/>
      <c r="FH57" s="9"/>
      <c r="FI57" s="9"/>
      <c r="FJ57" s="9"/>
      <c r="FK57" s="9"/>
      <c r="FL57" s="9"/>
      <c r="FM57" s="9"/>
      <c r="FN57" s="9"/>
      <c r="FO57" s="9"/>
      <c r="FP57" s="9"/>
      <c r="FQ57" s="9"/>
      <c r="FR57" s="9"/>
      <c r="FS57" s="9"/>
      <c r="FT57" s="9"/>
      <c r="FU57" s="11"/>
      <c r="FV57" s="9"/>
      <c r="FW57" s="11"/>
      <c r="FX57" s="9"/>
      <c r="FY57" s="9"/>
      <c r="FZ57" s="9"/>
      <c r="GA57" s="11"/>
      <c r="GB57" s="9"/>
      <c r="GC57" s="11"/>
    </row>
    <row r="58" spans="1:185" ht="46.5" customHeight="1" x14ac:dyDescent="0.75">
      <c r="A58" s="744"/>
      <c r="B58" s="745"/>
      <c r="C58" s="68" t="s">
        <v>34</v>
      </c>
      <c r="D58" s="57" t="e">
        <f t="shared" ref="D58:J58" si="31">SUM(D54:D57)</f>
        <v>#REF!</v>
      </c>
      <c r="E58" s="57" t="e">
        <f t="shared" si="31"/>
        <v>#REF!</v>
      </c>
      <c r="F58" s="57">
        <f t="shared" si="31"/>
        <v>700</v>
      </c>
      <c r="G58" s="57">
        <f t="shared" si="31"/>
        <v>423.5</v>
      </c>
      <c r="H58" s="57">
        <f t="shared" si="31"/>
        <v>60.5</v>
      </c>
      <c r="I58" s="57">
        <f t="shared" si="31"/>
        <v>423.5</v>
      </c>
      <c r="J58" s="57">
        <f t="shared" si="31"/>
        <v>100</v>
      </c>
      <c r="K58" s="57" t="e">
        <f>SUM(K54:K57)</f>
        <v>#REF!</v>
      </c>
      <c r="L58" s="57" t="e">
        <f>SUM(L54:L57)</f>
        <v>#REF!</v>
      </c>
      <c r="M58" s="53" t="e">
        <f t="shared" si="18"/>
        <v>#REF!</v>
      </c>
      <c r="N58" s="57" t="e">
        <f>SUM(N54:N57)</f>
        <v>#REF!</v>
      </c>
      <c r="O58" s="53" t="e">
        <f t="shared" si="19"/>
        <v>#REF!</v>
      </c>
      <c r="P58" s="44"/>
      <c r="Q58" s="44"/>
      <c r="R58" s="45">
        <f t="shared" si="3"/>
        <v>0</v>
      </c>
      <c r="S58" s="44"/>
      <c r="T58" s="45">
        <f t="shared" si="4"/>
        <v>0</v>
      </c>
      <c r="U58" s="44"/>
      <c r="V58" s="44"/>
      <c r="W58" s="45">
        <f t="shared" si="5"/>
        <v>0</v>
      </c>
      <c r="X58" s="44"/>
      <c r="Y58" s="45">
        <f t="shared" si="6"/>
        <v>0</v>
      </c>
      <c r="Z58" s="44"/>
      <c r="AA58" s="44"/>
      <c r="AB58" s="45">
        <f t="shared" si="7"/>
        <v>0</v>
      </c>
      <c r="AC58" s="44"/>
      <c r="AD58" s="45">
        <f t="shared" si="8"/>
        <v>0</v>
      </c>
      <c r="AE58" s="44"/>
      <c r="AF58" s="44"/>
      <c r="AG58" s="45">
        <f t="shared" si="9"/>
        <v>0</v>
      </c>
      <c r="AH58" s="44"/>
      <c r="AI58" s="45">
        <f t="shared" si="10"/>
        <v>0</v>
      </c>
      <c r="AJ58" s="44"/>
      <c r="AK58" s="44"/>
      <c r="AL58" s="45">
        <f t="shared" si="11"/>
        <v>0</v>
      </c>
      <c r="AM58" s="44"/>
      <c r="AN58" s="45">
        <f t="shared" si="17"/>
        <v>0</v>
      </c>
      <c r="AO58" s="741"/>
      <c r="AP58" s="9"/>
      <c r="AQ58" s="9"/>
      <c r="AR58" s="9"/>
      <c r="AS58" s="9"/>
      <c r="AT58" s="9"/>
      <c r="AU58" s="9"/>
      <c r="AV58" s="9"/>
      <c r="AW58" s="9"/>
      <c r="AX58" s="9"/>
      <c r="AY58" s="11"/>
      <c r="AZ58" s="9"/>
      <c r="BA58" s="11"/>
      <c r="BB58" s="9"/>
      <c r="BC58" s="9"/>
      <c r="BD58" s="9"/>
      <c r="BE58" s="9"/>
      <c r="BF58" s="9"/>
      <c r="BG58" s="9"/>
      <c r="BH58" s="9"/>
      <c r="BI58" s="9"/>
      <c r="BJ58" s="9"/>
      <c r="BK58" s="11"/>
      <c r="BL58" s="9"/>
      <c r="BM58" s="11"/>
      <c r="BN58" s="9"/>
      <c r="BO58" s="9"/>
      <c r="BP58" s="9"/>
      <c r="BQ58" s="11"/>
      <c r="BR58" s="9"/>
      <c r="BS58" s="11"/>
      <c r="BT58" s="9"/>
      <c r="BU58" s="9"/>
      <c r="BV58" s="9"/>
      <c r="BW58" s="11"/>
      <c r="BX58" s="9"/>
      <c r="BY58" s="11"/>
      <c r="BZ58" s="9"/>
      <c r="CA58" s="9"/>
      <c r="CB58" s="9"/>
      <c r="CC58" s="9"/>
      <c r="CD58" s="9"/>
      <c r="CE58" s="9"/>
      <c r="CF58" s="9"/>
      <c r="CG58" s="9"/>
      <c r="CH58" s="9"/>
      <c r="CI58" s="9"/>
      <c r="CJ58" s="9"/>
      <c r="CK58" s="9"/>
      <c r="CL58" s="9"/>
      <c r="CM58" s="9"/>
      <c r="CN58" s="9"/>
      <c r="CO58" s="11"/>
      <c r="CP58" s="9"/>
      <c r="CQ58" s="11"/>
      <c r="CR58" s="9"/>
      <c r="CS58" s="9"/>
      <c r="CT58" s="9"/>
      <c r="CU58" s="11"/>
      <c r="CV58" s="9"/>
      <c r="CW58" s="11"/>
      <c r="CX58" s="9"/>
      <c r="CY58" s="9"/>
      <c r="CZ58" s="9"/>
      <c r="DA58" s="11"/>
      <c r="DB58" s="9"/>
      <c r="DC58" s="9"/>
      <c r="DD58" s="9"/>
      <c r="DE58" s="9"/>
      <c r="DF58" s="9"/>
      <c r="DG58" s="11"/>
      <c r="DH58" s="9"/>
      <c r="DI58" s="11"/>
      <c r="DJ58" s="9"/>
      <c r="DK58" s="9"/>
      <c r="DL58" s="9"/>
      <c r="DM58" s="9"/>
      <c r="DN58" s="9"/>
      <c r="DO58" s="9"/>
      <c r="DP58" s="9"/>
      <c r="DQ58" s="9"/>
      <c r="DR58" s="9"/>
      <c r="DS58" s="11"/>
      <c r="DT58" s="9"/>
      <c r="DU58" s="11"/>
      <c r="DV58" s="9"/>
      <c r="DW58" s="9"/>
      <c r="DX58" s="9"/>
      <c r="DY58" s="11"/>
      <c r="DZ58" s="9"/>
      <c r="EA58" s="11"/>
      <c r="EB58" s="9"/>
      <c r="EC58" s="9"/>
      <c r="ED58" s="9"/>
      <c r="EE58" s="11"/>
      <c r="EF58" s="9"/>
      <c r="EG58" s="11"/>
      <c r="EH58" s="9"/>
      <c r="EI58" s="9"/>
      <c r="EJ58" s="9"/>
      <c r="EK58" s="11"/>
      <c r="EL58" s="9"/>
      <c r="EM58" s="11"/>
      <c r="EN58" s="9"/>
      <c r="EO58" s="9"/>
      <c r="EP58" s="9"/>
      <c r="EQ58" s="11"/>
      <c r="ER58" s="9"/>
      <c r="ES58" s="11"/>
      <c r="ET58" s="9"/>
      <c r="EU58" s="9"/>
      <c r="EV58" s="9"/>
      <c r="EW58" s="11"/>
      <c r="EX58" s="9"/>
      <c r="EY58" s="11"/>
      <c r="EZ58" s="9"/>
      <c r="FA58" s="9"/>
      <c r="FB58" s="9"/>
      <c r="FC58" s="9"/>
      <c r="FD58" s="9"/>
      <c r="FE58" s="9"/>
      <c r="FF58" s="9"/>
      <c r="FG58" s="9"/>
      <c r="FH58" s="9"/>
      <c r="FI58" s="9"/>
      <c r="FJ58" s="9"/>
      <c r="FK58" s="9"/>
      <c r="FL58" s="9"/>
      <c r="FM58" s="9"/>
      <c r="FN58" s="9"/>
      <c r="FO58" s="9"/>
      <c r="FP58" s="9"/>
      <c r="FQ58" s="9"/>
      <c r="FR58" s="9"/>
      <c r="FS58" s="9"/>
      <c r="FT58" s="9"/>
      <c r="FU58" s="11"/>
      <c r="FV58" s="9"/>
      <c r="FW58" s="11"/>
      <c r="FX58" s="9"/>
      <c r="FY58" s="9"/>
      <c r="FZ58" s="9"/>
      <c r="GA58" s="11"/>
      <c r="GB58" s="9"/>
      <c r="GC58" s="11"/>
    </row>
    <row r="59" spans="1:185" ht="52.5" customHeight="1" x14ac:dyDescent="0.75">
      <c r="A59" s="744"/>
      <c r="B59" s="745"/>
      <c r="C59" s="70" t="s">
        <v>35</v>
      </c>
      <c r="D59" s="73"/>
      <c r="E59" s="73"/>
      <c r="F59" s="71"/>
      <c r="G59" s="71"/>
      <c r="H59" s="72">
        <f t="shared" si="29"/>
        <v>0</v>
      </c>
      <c r="I59" s="71"/>
      <c r="J59" s="72">
        <f t="shared" si="16"/>
        <v>0</v>
      </c>
      <c r="K59" s="57"/>
      <c r="L59" s="57"/>
      <c r="M59" s="53">
        <f t="shared" si="18"/>
        <v>0</v>
      </c>
      <c r="N59" s="57"/>
      <c r="O59" s="53">
        <f t="shared" si="19"/>
        <v>0</v>
      </c>
      <c r="P59" s="44"/>
      <c r="Q59" s="44"/>
      <c r="R59" s="45">
        <f t="shared" si="3"/>
        <v>0</v>
      </c>
      <c r="S59" s="44"/>
      <c r="T59" s="45">
        <f t="shared" si="4"/>
        <v>0</v>
      </c>
      <c r="U59" s="44"/>
      <c r="V59" s="44"/>
      <c r="W59" s="45">
        <f t="shared" si="5"/>
        <v>0</v>
      </c>
      <c r="X59" s="44"/>
      <c r="Y59" s="45">
        <f t="shared" si="6"/>
        <v>0</v>
      </c>
      <c r="Z59" s="44"/>
      <c r="AA59" s="44"/>
      <c r="AB59" s="45">
        <f t="shared" si="7"/>
        <v>0</v>
      </c>
      <c r="AC59" s="44"/>
      <c r="AD59" s="45">
        <f t="shared" si="8"/>
        <v>0</v>
      </c>
      <c r="AE59" s="44"/>
      <c r="AF59" s="44"/>
      <c r="AG59" s="45">
        <f t="shared" si="9"/>
        <v>0</v>
      </c>
      <c r="AH59" s="44"/>
      <c r="AI59" s="45">
        <f t="shared" si="10"/>
        <v>0</v>
      </c>
      <c r="AJ59" s="44"/>
      <c r="AK59" s="44"/>
      <c r="AL59" s="45">
        <f t="shared" si="11"/>
        <v>0</v>
      </c>
      <c r="AM59" s="44"/>
      <c r="AN59" s="45">
        <f t="shared" si="17"/>
        <v>0</v>
      </c>
      <c r="AO59" s="742"/>
      <c r="AP59" s="9"/>
      <c r="AQ59" s="9"/>
      <c r="AR59" s="9"/>
      <c r="AS59" s="9"/>
      <c r="AT59" s="9"/>
      <c r="AU59" s="9"/>
      <c r="AV59" s="9"/>
      <c r="AW59" s="9"/>
      <c r="AX59" s="9"/>
      <c r="AY59" s="11"/>
      <c r="AZ59" s="9"/>
      <c r="BA59" s="11"/>
      <c r="BB59" s="9"/>
      <c r="BC59" s="9"/>
      <c r="BD59" s="9"/>
      <c r="BE59" s="9"/>
      <c r="BF59" s="9"/>
      <c r="BG59" s="9"/>
      <c r="BH59" s="9"/>
      <c r="BI59" s="9"/>
      <c r="BJ59" s="9"/>
      <c r="BK59" s="11"/>
      <c r="BL59" s="9"/>
      <c r="BM59" s="11"/>
      <c r="BN59" s="9"/>
      <c r="BO59" s="9"/>
      <c r="BP59" s="9"/>
      <c r="BQ59" s="11"/>
      <c r="BR59" s="9"/>
      <c r="BS59" s="11"/>
      <c r="BT59" s="9"/>
      <c r="BU59" s="9"/>
      <c r="BV59" s="9"/>
      <c r="BW59" s="11"/>
      <c r="BX59" s="9"/>
      <c r="BY59" s="11"/>
      <c r="BZ59" s="9"/>
      <c r="CA59" s="9"/>
      <c r="CB59" s="9"/>
      <c r="CC59" s="9"/>
      <c r="CD59" s="9"/>
      <c r="CE59" s="9"/>
      <c r="CF59" s="9"/>
      <c r="CG59" s="9"/>
      <c r="CH59" s="9"/>
      <c r="CI59" s="9"/>
      <c r="CJ59" s="9"/>
      <c r="CK59" s="9"/>
      <c r="CL59" s="9"/>
      <c r="CM59" s="9"/>
      <c r="CN59" s="9"/>
      <c r="CO59" s="11"/>
      <c r="CP59" s="9"/>
      <c r="CQ59" s="11"/>
      <c r="CR59" s="9"/>
      <c r="CS59" s="9"/>
      <c r="CT59" s="9"/>
      <c r="CU59" s="11"/>
      <c r="CV59" s="9"/>
      <c r="CW59" s="11"/>
      <c r="CX59" s="9"/>
      <c r="CY59" s="9"/>
      <c r="CZ59" s="9"/>
      <c r="DA59" s="11"/>
      <c r="DB59" s="9"/>
      <c r="DC59" s="9"/>
      <c r="DD59" s="9"/>
      <c r="DE59" s="9"/>
      <c r="DF59" s="9"/>
      <c r="DG59" s="11"/>
      <c r="DH59" s="9"/>
      <c r="DI59" s="11"/>
      <c r="DJ59" s="9"/>
      <c r="DK59" s="9"/>
      <c r="DL59" s="9"/>
      <c r="DM59" s="9"/>
      <c r="DN59" s="9"/>
      <c r="DO59" s="9"/>
      <c r="DP59" s="9"/>
      <c r="DQ59" s="9"/>
      <c r="DR59" s="9"/>
      <c r="DS59" s="11"/>
      <c r="DT59" s="9"/>
      <c r="DU59" s="11"/>
      <c r="DV59" s="9"/>
      <c r="DW59" s="9"/>
      <c r="DX59" s="9"/>
      <c r="DY59" s="11"/>
      <c r="DZ59" s="9"/>
      <c r="EA59" s="11"/>
      <c r="EB59" s="9"/>
      <c r="EC59" s="9"/>
      <c r="ED59" s="9"/>
      <c r="EE59" s="11"/>
      <c r="EF59" s="9"/>
      <c r="EG59" s="11"/>
      <c r="EH59" s="9"/>
      <c r="EI59" s="9"/>
      <c r="EJ59" s="9"/>
      <c r="EK59" s="11"/>
      <c r="EL59" s="9"/>
      <c r="EM59" s="11"/>
      <c r="EN59" s="9"/>
      <c r="EO59" s="9"/>
      <c r="EP59" s="9"/>
      <c r="EQ59" s="11"/>
      <c r="ER59" s="9"/>
      <c r="ES59" s="11"/>
      <c r="ET59" s="9"/>
      <c r="EU59" s="9"/>
      <c r="EV59" s="9"/>
      <c r="EW59" s="11"/>
      <c r="EX59" s="9"/>
      <c r="EY59" s="11"/>
      <c r="EZ59" s="9"/>
      <c r="FA59" s="9"/>
      <c r="FB59" s="9"/>
      <c r="FC59" s="9"/>
      <c r="FD59" s="9"/>
      <c r="FE59" s="9"/>
      <c r="FF59" s="9"/>
      <c r="FG59" s="9"/>
      <c r="FH59" s="9"/>
      <c r="FI59" s="9"/>
      <c r="FJ59" s="9"/>
      <c r="FK59" s="9"/>
      <c r="FL59" s="9"/>
      <c r="FM59" s="9"/>
      <c r="FN59" s="9"/>
      <c r="FO59" s="9"/>
      <c r="FP59" s="9"/>
      <c r="FQ59" s="9"/>
      <c r="FR59" s="9"/>
      <c r="FS59" s="9"/>
      <c r="FT59" s="9"/>
      <c r="FU59" s="11"/>
      <c r="FV59" s="9"/>
      <c r="FW59" s="11"/>
      <c r="FX59" s="9"/>
      <c r="FY59" s="9"/>
      <c r="FZ59" s="9"/>
      <c r="GA59" s="11"/>
      <c r="GB59" s="9"/>
      <c r="GC59" s="11"/>
    </row>
    <row r="60" spans="1:185" ht="117.75" customHeight="1" x14ac:dyDescent="0.75">
      <c r="A60" s="744">
        <v>9</v>
      </c>
      <c r="B60" s="745" t="s">
        <v>36</v>
      </c>
      <c r="C60" s="66" t="s">
        <v>79</v>
      </c>
      <c r="D60" s="52" t="e">
        <f>#REF!</f>
        <v>#REF!</v>
      </c>
      <c r="E60" s="52" t="e">
        <f>#REF!</f>
        <v>#REF!</v>
      </c>
      <c r="F60" s="77"/>
      <c r="G60" s="77"/>
      <c r="H60" s="72">
        <f t="shared" si="29"/>
        <v>0</v>
      </c>
      <c r="I60" s="77"/>
      <c r="J60" s="72">
        <f t="shared" si="16"/>
        <v>0</v>
      </c>
      <c r="K60" s="52" t="e">
        <f>#REF!</f>
        <v>#REF!</v>
      </c>
      <c r="L60" s="52" t="e">
        <f>#REF!</f>
        <v>#REF!</v>
      </c>
      <c r="M60" s="53" t="e">
        <f t="shared" ref="M60:M65" si="32">IF(K60=0,0,L60/K60*100)</f>
        <v>#REF!</v>
      </c>
      <c r="N60" s="52" t="e">
        <f>#REF!</f>
        <v>#REF!</v>
      </c>
      <c r="O60" s="53" t="e">
        <f t="shared" ref="O60:O65" si="33">IF(L60=0,0,N60/L60*100)</f>
        <v>#REF!</v>
      </c>
      <c r="P60" s="16"/>
      <c r="Q60" s="16"/>
      <c r="R60" s="10">
        <f t="shared" si="3"/>
        <v>0</v>
      </c>
      <c r="S60" s="16"/>
      <c r="T60" s="10">
        <f t="shared" si="4"/>
        <v>0</v>
      </c>
      <c r="U60" s="16"/>
      <c r="V60" s="16"/>
      <c r="W60" s="10">
        <f t="shared" si="5"/>
        <v>0</v>
      </c>
      <c r="X60" s="16"/>
      <c r="Y60" s="10">
        <f t="shared" si="6"/>
        <v>0</v>
      </c>
      <c r="Z60" s="16"/>
      <c r="AA60" s="16"/>
      <c r="AB60" s="10">
        <f t="shared" si="7"/>
        <v>0</v>
      </c>
      <c r="AC60" s="16"/>
      <c r="AD60" s="10">
        <f t="shared" si="8"/>
        <v>0</v>
      </c>
      <c r="AE60" s="16"/>
      <c r="AF60" s="16"/>
      <c r="AG60" s="10">
        <f t="shared" si="9"/>
        <v>0</v>
      </c>
      <c r="AH60" s="16"/>
      <c r="AI60" s="10">
        <f t="shared" si="10"/>
        <v>0</v>
      </c>
      <c r="AJ60" s="16"/>
      <c r="AK60" s="16"/>
      <c r="AL60" s="10">
        <f t="shared" si="11"/>
        <v>0</v>
      </c>
      <c r="AM60" s="17"/>
      <c r="AN60" s="10">
        <f t="shared" si="17"/>
        <v>0</v>
      </c>
      <c r="AO60" s="735" t="s">
        <v>110</v>
      </c>
    </row>
    <row r="61" spans="1:185" ht="159.75" customHeight="1" x14ac:dyDescent="0.75">
      <c r="A61" s="744"/>
      <c r="B61" s="745"/>
      <c r="C61" s="66" t="s">
        <v>32</v>
      </c>
      <c r="D61" s="52" t="e">
        <f>#REF!</f>
        <v>#REF!</v>
      </c>
      <c r="E61" s="52" t="e">
        <f>#REF!</f>
        <v>#REF!</v>
      </c>
      <c r="F61" s="77">
        <v>67774</v>
      </c>
      <c r="G61" s="77">
        <v>67774</v>
      </c>
      <c r="H61" s="72">
        <f t="shared" si="29"/>
        <v>100</v>
      </c>
      <c r="I61" s="77">
        <v>0</v>
      </c>
      <c r="J61" s="72">
        <f t="shared" si="16"/>
        <v>0</v>
      </c>
      <c r="K61" s="52" t="e">
        <f>#REF!</f>
        <v>#REF!</v>
      </c>
      <c r="L61" s="52" t="e">
        <f>#REF!</f>
        <v>#REF!</v>
      </c>
      <c r="M61" s="53" t="e">
        <f t="shared" si="32"/>
        <v>#REF!</v>
      </c>
      <c r="N61" s="52" t="e">
        <f>#REF!</f>
        <v>#REF!</v>
      </c>
      <c r="O61" s="53" t="e">
        <f t="shared" si="33"/>
        <v>#REF!</v>
      </c>
      <c r="P61" s="16"/>
      <c r="Q61" s="16"/>
      <c r="R61" s="10">
        <f t="shared" si="3"/>
        <v>0</v>
      </c>
      <c r="S61" s="16"/>
      <c r="T61" s="10">
        <f t="shared" si="4"/>
        <v>0</v>
      </c>
      <c r="U61" s="16"/>
      <c r="V61" s="16"/>
      <c r="W61" s="10">
        <f t="shared" si="5"/>
        <v>0</v>
      </c>
      <c r="X61" s="16"/>
      <c r="Y61" s="10">
        <f t="shared" si="6"/>
        <v>0</v>
      </c>
      <c r="Z61" s="16"/>
      <c r="AA61" s="16"/>
      <c r="AB61" s="10">
        <f t="shared" si="7"/>
        <v>0</v>
      </c>
      <c r="AC61" s="16"/>
      <c r="AD61" s="10">
        <f t="shared" si="8"/>
        <v>0</v>
      </c>
      <c r="AE61" s="16"/>
      <c r="AF61" s="16"/>
      <c r="AG61" s="10">
        <f t="shared" si="9"/>
        <v>0</v>
      </c>
      <c r="AH61" s="16"/>
      <c r="AI61" s="10">
        <f t="shared" si="10"/>
        <v>0</v>
      </c>
      <c r="AJ61" s="16"/>
      <c r="AK61" s="16"/>
      <c r="AL61" s="10">
        <f t="shared" si="11"/>
        <v>0</v>
      </c>
      <c r="AM61" s="17"/>
      <c r="AN61" s="10">
        <f t="shared" si="17"/>
        <v>0</v>
      </c>
      <c r="AO61" s="731"/>
    </row>
    <row r="62" spans="1:185" ht="143.25" customHeight="1" x14ac:dyDescent="0.75">
      <c r="A62" s="744"/>
      <c r="B62" s="745"/>
      <c r="C62" s="66" t="s">
        <v>49</v>
      </c>
      <c r="D62" s="52" t="e">
        <f>#REF!+#REF!</f>
        <v>#REF!</v>
      </c>
      <c r="E62" s="52" t="e">
        <f>#REF!+#REF!</f>
        <v>#REF!</v>
      </c>
      <c r="F62" s="77">
        <v>15982</v>
      </c>
      <c r="G62" s="77">
        <v>0</v>
      </c>
      <c r="H62" s="72">
        <f t="shared" si="29"/>
        <v>0</v>
      </c>
      <c r="I62" s="77">
        <v>0</v>
      </c>
      <c r="J62" s="72">
        <f t="shared" si="16"/>
        <v>0</v>
      </c>
      <c r="K62" s="52" t="e">
        <f>#REF!+#REF!</f>
        <v>#REF!</v>
      </c>
      <c r="L62" s="52" t="e">
        <f>#REF!+#REF!</f>
        <v>#REF!</v>
      </c>
      <c r="M62" s="53" t="e">
        <f t="shared" si="32"/>
        <v>#REF!</v>
      </c>
      <c r="N62" s="52" t="e">
        <f>#REF!+#REF!</f>
        <v>#REF!</v>
      </c>
      <c r="O62" s="53" t="e">
        <f t="shared" si="33"/>
        <v>#REF!</v>
      </c>
      <c r="P62" s="16"/>
      <c r="Q62" s="16"/>
      <c r="R62" s="10">
        <f t="shared" si="3"/>
        <v>0</v>
      </c>
      <c r="S62" s="16"/>
      <c r="T62" s="10">
        <f t="shared" si="4"/>
        <v>0</v>
      </c>
      <c r="U62" s="16"/>
      <c r="V62" s="16"/>
      <c r="W62" s="10">
        <f t="shared" si="5"/>
        <v>0</v>
      </c>
      <c r="X62" s="16"/>
      <c r="Y62" s="10">
        <f t="shared" si="6"/>
        <v>0</v>
      </c>
      <c r="Z62" s="16"/>
      <c r="AA62" s="16"/>
      <c r="AB62" s="10">
        <f t="shared" si="7"/>
        <v>0</v>
      </c>
      <c r="AC62" s="16"/>
      <c r="AD62" s="10">
        <f t="shared" si="8"/>
        <v>0</v>
      </c>
      <c r="AE62" s="16"/>
      <c r="AF62" s="16"/>
      <c r="AG62" s="10">
        <f t="shared" si="9"/>
        <v>0</v>
      </c>
      <c r="AH62" s="16"/>
      <c r="AI62" s="10">
        <f t="shared" si="10"/>
        <v>0</v>
      </c>
      <c r="AJ62" s="16"/>
      <c r="AK62" s="16"/>
      <c r="AL62" s="10">
        <f t="shared" si="11"/>
        <v>0</v>
      </c>
      <c r="AM62" s="17"/>
      <c r="AN62" s="10">
        <f t="shared" si="17"/>
        <v>0</v>
      </c>
      <c r="AO62" s="731" t="s">
        <v>111</v>
      </c>
    </row>
    <row r="63" spans="1:185" ht="105" customHeight="1" x14ac:dyDescent="0.75">
      <c r="A63" s="744"/>
      <c r="B63" s="745"/>
      <c r="C63" s="67" t="s">
        <v>33</v>
      </c>
      <c r="D63" s="52" t="e">
        <f>#REF!</f>
        <v>#REF!</v>
      </c>
      <c r="E63" s="52" t="e">
        <f>#REF!</f>
        <v>#REF!</v>
      </c>
      <c r="F63" s="77"/>
      <c r="G63" s="77"/>
      <c r="H63" s="72">
        <f t="shared" si="29"/>
        <v>0</v>
      </c>
      <c r="I63" s="77"/>
      <c r="J63" s="72">
        <f t="shared" si="16"/>
        <v>0</v>
      </c>
      <c r="K63" s="52" t="e">
        <f>#REF!</f>
        <v>#REF!</v>
      </c>
      <c r="L63" s="52" t="e">
        <f>#REF!</f>
        <v>#REF!</v>
      </c>
      <c r="M63" s="53" t="e">
        <f t="shared" si="32"/>
        <v>#REF!</v>
      </c>
      <c r="N63" s="52" t="e">
        <f>#REF!</f>
        <v>#REF!</v>
      </c>
      <c r="O63" s="53" t="e">
        <f t="shared" si="33"/>
        <v>#REF!</v>
      </c>
      <c r="P63" s="16"/>
      <c r="Q63" s="16"/>
      <c r="R63" s="10">
        <f t="shared" si="3"/>
        <v>0</v>
      </c>
      <c r="S63" s="16"/>
      <c r="T63" s="10">
        <f t="shared" si="4"/>
        <v>0</v>
      </c>
      <c r="U63" s="16"/>
      <c r="V63" s="16"/>
      <c r="W63" s="10">
        <f t="shared" si="5"/>
        <v>0</v>
      </c>
      <c r="X63" s="16"/>
      <c r="Y63" s="10">
        <f t="shared" si="6"/>
        <v>0</v>
      </c>
      <c r="Z63" s="16"/>
      <c r="AA63" s="16"/>
      <c r="AB63" s="10">
        <f t="shared" si="7"/>
        <v>0</v>
      </c>
      <c r="AC63" s="16"/>
      <c r="AD63" s="10">
        <f t="shared" si="8"/>
        <v>0</v>
      </c>
      <c r="AE63" s="16"/>
      <c r="AF63" s="16"/>
      <c r="AG63" s="10">
        <f t="shared" si="9"/>
        <v>0</v>
      </c>
      <c r="AH63" s="16"/>
      <c r="AI63" s="10">
        <f t="shared" si="10"/>
        <v>0</v>
      </c>
      <c r="AJ63" s="16"/>
      <c r="AK63" s="16"/>
      <c r="AL63" s="10">
        <f t="shared" si="11"/>
        <v>0</v>
      </c>
      <c r="AM63" s="17"/>
      <c r="AN63" s="10">
        <f t="shared" si="17"/>
        <v>0</v>
      </c>
      <c r="AO63" s="731"/>
    </row>
    <row r="64" spans="1:185" ht="104.25" customHeight="1" x14ac:dyDescent="0.75">
      <c r="A64" s="744"/>
      <c r="B64" s="745"/>
      <c r="C64" s="68" t="s">
        <v>34</v>
      </c>
      <c r="D64" s="52" t="e">
        <f>SUM(D60:D63)</f>
        <v>#REF!</v>
      </c>
      <c r="E64" s="52" t="e">
        <f t="shared" ref="E64:N64" si="34">SUM(E60:E63)</f>
        <v>#REF!</v>
      </c>
      <c r="F64" s="52">
        <f t="shared" si="34"/>
        <v>83756</v>
      </c>
      <c r="G64" s="52">
        <f t="shared" si="34"/>
        <v>67774</v>
      </c>
      <c r="H64" s="52">
        <f t="shared" si="34"/>
        <v>100</v>
      </c>
      <c r="I64" s="52">
        <f t="shared" si="34"/>
        <v>0</v>
      </c>
      <c r="J64" s="52">
        <f t="shared" si="34"/>
        <v>0</v>
      </c>
      <c r="K64" s="52" t="e">
        <f>SUM(K60:K63)</f>
        <v>#REF!</v>
      </c>
      <c r="L64" s="52" t="e">
        <f>SUM(L60:L63)</f>
        <v>#REF!</v>
      </c>
      <c r="M64" s="53" t="e">
        <f t="shared" si="32"/>
        <v>#REF!</v>
      </c>
      <c r="N64" s="52" t="e">
        <f t="shared" si="34"/>
        <v>#REF!</v>
      </c>
      <c r="O64" s="53" t="e">
        <f t="shared" si="33"/>
        <v>#REF!</v>
      </c>
      <c r="P64" s="16"/>
      <c r="Q64" s="16"/>
      <c r="R64" s="10">
        <f>IF(P64=0,0,Q64/P64*100)</f>
        <v>0</v>
      </c>
      <c r="S64" s="16"/>
      <c r="T64" s="10">
        <f>IF(Q64=0,0,S64/Q64*100)</f>
        <v>0</v>
      </c>
      <c r="U64" s="16"/>
      <c r="V64" s="16"/>
      <c r="W64" s="10">
        <f>IF(U64=0,0,V64/U64*100)</f>
        <v>0</v>
      </c>
      <c r="X64" s="16"/>
      <c r="Y64" s="10">
        <f>IF(V64=0,0,X64/V64*100)</f>
        <v>0</v>
      </c>
      <c r="Z64" s="16"/>
      <c r="AA64" s="16"/>
      <c r="AB64" s="10">
        <f>IF(Z64=0,0,AA64/Z64*100)</f>
        <v>0</v>
      </c>
      <c r="AC64" s="16"/>
      <c r="AD64" s="10">
        <f>IF(AA64=0,0,AC64/AA64*100)</f>
        <v>0</v>
      </c>
      <c r="AE64" s="16"/>
      <c r="AF64" s="16"/>
      <c r="AG64" s="10">
        <f>IF(AE64=0,0,AF64/AE64*100)</f>
        <v>0</v>
      </c>
      <c r="AH64" s="16"/>
      <c r="AI64" s="10">
        <f>IF(AF64=0,0,AH64/AF64*100)</f>
        <v>0</v>
      </c>
      <c r="AJ64" s="16"/>
      <c r="AK64" s="16"/>
      <c r="AL64" s="10">
        <f>IF(AJ64=0,0,AK64/AJ64*100)</f>
        <v>0</v>
      </c>
      <c r="AM64" s="17"/>
      <c r="AN64" s="10">
        <f t="shared" si="17"/>
        <v>0</v>
      </c>
      <c r="AO64" s="731" t="s">
        <v>126</v>
      </c>
    </row>
    <row r="65" spans="1:41" ht="146.25" customHeight="1" x14ac:dyDescent="0.75">
      <c r="A65" s="744"/>
      <c r="B65" s="745"/>
      <c r="C65" s="70" t="s">
        <v>35</v>
      </c>
      <c r="D65" s="73"/>
      <c r="E65" s="73"/>
      <c r="F65" s="77"/>
      <c r="G65" s="77"/>
      <c r="H65" s="72">
        <f t="shared" si="29"/>
        <v>0</v>
      </c>
      <c r="I65" s="77"/>
      <c r="J65" s="72">
        <f t="shared" si="16"/>
        <v>0</v>
      </c>
      <c r="K65" s="57"/>
      <c r="L65" s="57"/>
      <c r="M65" s="53">
        <f t="shared" si="32"/>
        <v>0</v>
      </c>
      <c r="N65" s="57"/>
      <c r="O65" s="53">
        <f t="shared" si="33"/>
        <v>0</v>
      </c>
      <c r="P65" s="16"/>
      <c r="Q65" s="16"/>
      <c r="R65" s="10">
        <f t="shared" si="3"/>
        <v>0</v>
      </c>
      <c r="S65" s="16"/>
      <c r="T65" s="10">
        <f t="shared" si="4"/>
        <v>0</v>
      </c>
      <c r="U65" s="16"/>
      <c r="V65" s="16"/>
      <c r="W65" s="10">
        <f t="shared" si="5"/>
        <v>0</v>
      </c>
      <c r="X65" s="16"/>
      <c r="Y65" s="10">
        <f t="shared" si="6"/>
        <v>0</v>
      </c>
      <c r="Z65" s="16"/>
      <c r="AA65" s="16"/>
      <c r="AB65" s="10">
        <f t="shared" si="7"/>
        <v>0</v>
      </c>
      <c r="AC65" s="16"/>
      <c r="AD65" s="10">
        <f t="shared" si="8"/>
        <v>0</v>
      </c>
      <c r="AE65" s="16"/>
      <c r="AF65" s="16"/>
      <c r="AG65" s="10">
        <f t="shared" si="9"/>
        <v>0</v>
      </c>
      <c r="AH65" s="16"/>
      <c r="AI65" s="10">
        <f t="shared" si="10"/>
        <v>0</v>
      </c>
      <c r="AJ65" s="16"/>
      <c r="AK65" s="16"/>
      <c r="AL65" s="10">
        <f t="shared" si="11"/>
        <v>0</v>
      </c>
      <c r="AM65" s="17"/>
      <c r="AN65" s="10">
        <f t="shared" si="17"/>
        <v>0</v>
      </c>
      <c r="AO65" s="732"/>
    </row>
    <row r="66" spans="1:41" ht="63" customHeight="1" x14ac:dyDescent="0.75">
      <c r="A66" s="744">
        <v>10</v>
      </c>
      <c r="B66" s="745" t="s">
        <v>57</v>
      </c>
      <c r="C66" s="58" t="s">
        <v>79</v>
      </c>
      <c r="D66" s="75" t="e">
        <f>#REF!</f>
        <v>#REF!</v>
      </c>
      <c r="E66" s="75" t="e">
        <f>#REF!</f>
        <v>#REF!</v>
      </c>
      <c r="F66" s="15"/>
      <c r="G66" s="15"/>
      <c r="H66" s="10">
        <f t="shared" si="29"/>
        <v>0</v>
      </c>
      <c r="I66" s="15"/>
      <c r="J66" s="10">
        <f t="shared" si="16"/>
        <v>0</v>
      </c>
      <c r="K66" s="76" t="e">
        <f>#REF!</f>
        <v>#REF!</v>
      </c>
      <c r="L66" s="76" t="e">
        <f>#REF!</f>
        <v>#REF!</v>
      </c>
      <c r="M66" s="53" t="e">
        <f t="shared" si="18"/>
        <v>#REF!</v>
      </c>
      <c r="N66" s="75" t="e">
        <f>#REF!</f>
        <v>#REF!</v>
      </c>
      <c r="O66" s="53" t="e">
        <f t="shared" si="19"/>
        <v>#REF!</v>
      </c>
      <c r="P66" s="46"/>
      <c r="Q66" s="46"/>
      <c r="R66" s="45"/>
      <c r="S66" s="46"/>
      <c r="T66" s="45"/>
      <c r="U66" s="46"/>
      <c r="V66" s="46"/>
      <c r="W66" s="45"/>
      <c r="X66" s="46"/>
      <c r="Y66" s="45"/>
      <c r="Z66" s="46"/>
      <c r="AA66" s="46"/>
      <c r="AB66" s="45"/>
      <c r="AC66" s="46"/>
      <c r="AD66" s="45"/>
      <c r="AE66" s="46"/>
      <c r="AF66" s="46"/>
      <c r="AG66" s="45"/>
      <c r="AH66" s="46"/>
      <c r="AI66" s="45"/>
      <c r="AJ66" s="46"/>
      <c r="AK66" s="46"/>
      <c r="AL66" s="45"/>
      <c r="AM66" s="47"/>
      <c r="AN66" s="45"/>
      <c r="AO66" s="735" t="s">
        <v>127</v>
      </c>
    </row>
    <row r="67" spans="1:41" ht="111" customHeight="1" x14ac:dyDescent="0.75">
      <c r="A67" s="744"/>
      <c r="B67" s="745"/>
      <c r="C67" s="58" t="s">
        <v>32</v>
      </c>
      <c r="D67" s="75" t="e">
        <f>#REF!</f>
        <v>#REF!</v>
      </c>
      <c r="E67" s="75" t="e">
        <f>#REF!</f>
        <v>#REF!</v>
      </c>
      <c r="F67" s="15">
        <f>1000+5219.4</f>
        <v>6219.4</v>
      </c>
      <c r="G67" s="15">
        <f>200+5219.4</f>
        <v>5419.4</v>
      </c>
      <c r="H67" s="10">
        <f t="shared" si="29"/>
        <v>87.1</v>
      </c>
      <c r="I67" s="15">
        <v>200</v>
      </c>
      <c r="J67" s="10">
        <f t="shared" si="16"/>
        <v>3.7</v>
      </c>
      <c r="K67" s="76" t="e">
        <f>#REF!</f>
        <v>#REF!</v>
      </c>
      <c r="L67" s="76" t="e">
        <f>#REF!</f>
        <v>#REF!</v>
      </c>
      <c r="M67" s="53" t="e">
        <f t="shared" si="18"/>
        <v>#REF!</v>
      </c>
      <c r="N67" s="75" t="e">
        <f>#REF!</f>
        <v>#REF!</v>
      </c>
      <c r="O67" s="53" t="e">
        <f t="shared" si="19"/>
        <v>#REF!</v>
      </c>
      <c r="P67" s="46"/>
      <c r="Q67" s="46"/>
      <c r="R67" s="45"/>
      <c r="S67" s="46"/>
      <c r="T67" s="45"/>
      <c r="U67" s="46"/>
      <c r="V67" s="46"/>
      <c r="W67" s="45"/>
      <c r="X67" s="46"/>
      <c r="Y67" s="45"/>
      <c r="Z67" s="46"/>
      <c r="AA67" s="46"/>
      <c r="AB67" s="45"/>
      <c r="AC67" s="46"/>
      <c r="AD67" s="45"/>
      <c r="AE67" s="46"/>
      <c r="AF67" s="46"/>
      <c r="AG67" s="45"/>
      <c r="AH67" s="46"/>
      <c r="AI67" s="45"/>
      <c r="AJ67" s="46"/>
      <c r="AK67" s="46"/>
      <c r="AL67" s="45"/>
      <c r="AM67" s="47"/>
      <c r="AN67" s="45"/>
      <c r="AO67" s="731"/>
    </row>
    <row r="68" spans="1:41" ht="99" x14ac:dyDescent="0.75">
      <c r="A68" s="744"/>
      <c r="B68" s="745"/>
      <c r="C68" s="58" t="s">
        <v>49</v>
      </c>
      <c r="D68" s="75" t="e">
        <f>#REF!+#REF!</f>
        <v>#REF!</v>
      </c>
      <c r="E68" s="75" t="e">
        <f>#REF!+#REF!</f>
        <v>#REF!</v>
      </c>
      <c r="F68" s="15"/>
      <c r="G68" s="15"/>
      <c r="H68" s="10">
        <f t="shared" si="29"/>
        <v>0</v>
      </c>
      <c r="I68" s="15"/>
      <c r="J68" s="10">
        <f t="shared" si="16"/>
        <v>0</v>
      </c>
      <c r="K68" s="76" t="e">
        <f>#REF!+#REF!</f>
        <v>#REF!</v>
      </c>
      <c r="L68" s="76" t="e">
        <f>#REF!+#REF!</f>
        <v>#REF!</v>
      </c>
      <c r="M68" s="53" t="e">
        <f t="shared" si="18"/>
        <v>#REF!</v>
      </c>
      <c r="N68" s="75" t="e">
        <f>#REF!+#REF!</f>
        <v>#REF!</v>
      </c>
      <c r="O68" s="53" t="e">
        <f t="shared" si="19"/>
        <v>#REF!</v>
      </c>
      <c r="P68" s="46"/>
      <c r="Q68" s="46"/>
      <c r="R68" s="45"/>
      <c r="S68" s="46"/>
      <c r="T68" s="45"/>
      <c r="U68" s="46"/>
      <c r="V68" s="46"/>
      <c r="W68" s="45"/>
      <c r="X68" s="46"/>
      <c r="Y68" s="45"/>
      <c r="Z68" s="46"/>
      <c r="AA68" s="46"/>
      <c r="AB68" s="45"/>
      <c r="AC68" s="46"/>
      <c r="AD68" s="45"/>
      <c r="AE68" s="46"/>
      <c r="AF68" s="46"/>
      <c r="AG68" s="45"/>
      <c r="AH68" s="46"/>
      <c r="AI68" s="45"/>
      <c r="AJ68" s="46"/>
      <c r="AK68" s="46"/>
      <c r="AL68" s="45"/>
      <c r="AM68" s="47"/>
      <c r="AN68" s="45"/>
      <c r="AO68" s="731" t="s">
        <v>128</v>
      </c>
    </row>
    <row r="69" spans="1:41" ht="66" x14ac:dyDescent="0.75">
      <c r="A69" s="744"/>
      <c r="B69" s="745"/>
      <c r="C69" s="59" t="s">
        <v>33</v>
      </c>
      <c r="D69" s="75" t="e">
        <f>#REF!</f>
        <v>#REF!</v>
      </c>
      <c r="E69" s="75" t="e">
        <f>#REF!</f>
        <v>#REF!</v>
      </c>
      <c r="F69" s="15"/>
      <c r="G69" s="15"/>
      <c r="H69" s="10">
        <f t="shared" si="29"/>
        <v>0</v>
      </c>
      <c r="I69" s="15"/>
      <c r="J69" s="10">
        <f t="shared" si="16"/>
        <v>0</v>
      </c>
      <c r="K69" s="76" t="e">
        <f>#REF!</f>
        <v>#REF!</v>
      </c>
      <c r="L69" s="76" t="e">
        <f>#REF!</f>
        <v>#REF!</v>
      </c>
      <c r="M69" s="53" t="e">
        <f t="shared" si="18"/>
        <v>#REF!</v>
      </c>
      <c r="N69" s="75" t="e">
        <f>#REF!</f>
        <v>#REF!</v>
      </c>
      <c r="O69" s="53" t="e">
        <f t="shared" si="19"/>
        <v>#REF!</v>
      </c>
      <c r="P69" s="46"/>
      <c r="Q69" s="46"/>
      <c r="R69" s="45"/>
      <c r="S69" s="46"/>
      <c r="T69" s="45"/>
      <c r="U69" s="46"/>
      <c r="V69" s="46"/>
      <c r="W69" s="45"/>
      <c r="X69" s="46"/>
      <c r="Y69" s="45"/>
      <c r="Z69" s="46"/>
      <c r="AA69" s="46"/>
      <c r="AB69" s="45"/>
      <c r="AC69" s="46"/>
      <c r="AD69" s="45"/>
      <c r="AE69" s="46"/>
      <c r="AF69" s="46"/>
      <c r="AG69" s="45"/>
      <c r="AH69" s="46"/>
      <c r="AI69" s="45"/>
      <c r="AJ69" s="46"/>
      <c r="AK69" s="46"/>
      <c r="AL69" s="45"/>
      <c r="AM69" s="47"/>
      <c r="AN69" s="45"/>
      <c r="AO69" s="731"/>
    </row>
    <row r="70" spans="1:41" ht="46.5" customHeight="1" x14ac:dyDescent="0.75">
      <c r="A70" s="744"/>
      <c r="B70" s="745"/>
      <c r="C70" s="60" t="s">
        <v>34</v>
      </c>
      <c r="D70" s="75" t="e">
        <f>SUM(D66:D69)</f>
        <v>#REF!</v>
      </c>
      <c r="E70" s="75" t="e">
        <f>SUM(E66:E69)</f>
        <v>#REF!</v>
      </c>
      <c r="F70" s="12">
        <f>SUM(F66:F69)</f>
        <v>6219.4</v>
      </c>
      <c r="G70" s="12">
        <f>SUM(G66:G69)</f>
        <v>5419.4</v>
      </c>
      <c r="H70" s="10">
        <f t="shared" si="29"/>
        <v>87.1</v>
      </c>
      <c r="I70" s="12">
        <f>SUM(I66:I69)</f>
        <v>200</v>
      </c>
      <c r="J70" s="10">
        <f>IF(G70=0,0,I70/G70*100)</f>
        <v>3.7</v>
      </c>
      <c r="K70" s="76" t="e">
        <f>SUM(K66:K69)</f>
        <v>#REF!</v>
      </c>
      <c r="L70" s="76" t="e">
        <f>SUM(L66:L69)</f>
        <v>#REF!</v>
      </c>
      <c r="M70" s="53" t="e">
        <f>IF(K70=0,0,L70/K70*100)</f>
        <v>#REF!</v>
      </c>
      <c r="N70" s="75" t="e">
        <f>SUM(N66:N69)</f>
        <v>#REF!</v>
      </c>
      <c r="O70" s="53" t="e">
        <f>IF(L70=0,0,N70/L70*100)</f>
        <v>#REF!</v>
      </c>
      <c r="P70" s="46"/>
      <c r="Q70" s="46"/>
      <c r="R70" s="45"/>
      <c r="S70" s="46"/>
      <c r="T70" s="45"/>
      <c r="U70" s="46"/>
      <c r="V70" s="46"/>
      <c r="W70" s="45"/>
      <c r="X70" s="46"/>
      <c r="Y70" s="45"/>
      <c r="Z70" s="46"/>
      <c r="AA70" s="46"/>
      <c r="AB70" s="45"/>
      <c r="AC70" s="46"/>
      <c r="AD70" s="45"/>
      <c r="AE70" s="46"/>
      <c r="AF70" s="46"/>
      <c r="AG70" s="45"/>
      <c r="AH70" s="46"/>
      <c r="AI70" s="45"/>
      <c r="AJ70" s="46"/>
      <c r="AK70" s="46"/>
      <c r="AL70" s="45"/>
      <c r="AM70" s="47"/>
      <c r="AN70" s="45"/>
      <c r="AO70" s="731"/>
    </row>
    <row r="71" spans="1:41" ht="55.5" customHeight="1" x14ac:dyDescent="0.75">
      <c r="A71" s="744"/>
      <c r="B71" s="745"/>
      <c r="C71" s="61" t="s">
        <v>35</v>
      </c>
      <c r="D71" s="73"/>
      <c r="E71" s="73"/>
      <c r="F71" s="15"/>
      <c r="G71" s="15"/>
      <c r="H71" s="10">
        <f t="shared" si="29"/>
        <v>0</v>
      </c>
      <c r="I71" s="15"/>
      <c r="J71" s="10">
        <f t="shared" ref="J71:J131" si="35">IF(G71=0,0,I71/G71*100)</f>
        <v>0</v>
      </c>
      <c r="K71" s="75"/>
      <c r="L71" s="75"/>
      <c r="M71" s="53">
        <f>IF(K71=0,0,L71/K71*100)</f>
        <v>0</v>
      </c>
      <c r="N71" s="75"/>
      <c r="O71" s="53">
        <f>IF(L71=0,0,N71/L71*100)</f>
        <v>0</v>
      </c>
      <c r="P71" s="46"/>
      <c r="Q71" s="46"/>
      <c r="R71" s="45"/>
      <c r="S71" s="46"/>
      <c r="T71" s="45"/>
      <c r="U71" s="46"/>
      <c r="V71" s="46"/>
      <c r="W71" s="45"/>
      <c r="X71" s="46"/>
      <c r="Y71" s="45"/>
      <c r="Z71" s="46"/>
      <c r="AA71" s="46"/>
      <c r="AB71" s="45"/>
      <c r="AC71" s="46"/>
      <c r="AD71" s="45"/>
      <c r="AE71" s="46"/>
      <c r="AF71" s="46"/>
      <c r="AG71" s="45"/>
      <c r="AH71" s="46"/>
      <c r="AI71" s="45"/>
      <c r="AJ71" s="46"/>
      <c r="AK71" s="46"/>
      <c r="AL71" s="45"/>
      <c r="AM71" s="47"/>
      <c r="AN71" s="45"/>
      <c r="AO71" s="732"/>
    </row>
    <row r="72" spans="1:41" ht="75" customHeight="1" x14ac:dyDescent="0.75">
      <c r="A72" s="744">
        <v>11</v>
      </c>
      <c r="B72" s="745" t="s">
        <v>58</v>
      </c>
      <c r="C72" s="58" t="s">
        <v>79</v>
      </c>
      <c r="D72" s="75" t="e">
        <f>#REF!</f>
        <v>#REF!</v>
      </c>
      <c r="E72" s="75" t="e">
        <f>#REF!</f>
        <v>#REF!</v>
      </c>
      <c r="F72" s="77"/>
      <c r="G72" s="77"/>
      <c r="H72" s="72">
        <f t="shared" si="29"/>
        <v>0</v>
      </c>
      <c r="I72" s="77"/>
      <c r="J72" s="72">
        <f t="shared" si="35"/>
        <v>0</v>
      </c>
      <c r="K72" s="75" t="e">
        <f>#REF!</f>
        <v>#REF!</v>
      </c>
      <c r="L72" s="75" t="e">
        <f>#REF!</f>
        <v>#REF!</v>
      </c>
      <c r="M72" s="53" t="e">
        <f t="shared" ref="M72:M129" si="36">IF(K72=0,0,L72/K72*100)</f>
        <v>#REF!</v>
      </c>
      <c r="N72" s="75" t="e">
        <f>#REF!</f>
        <v>#REF!</v>
      </c>
      <c r="O72" s="53" t="e">
        <f t="shared" ref="O72:O129" si="37">IF(L72=0,0,N72/L72*100)</f>
        <v>#REF!</v>
      </c>
      <c r="P72" s="16"/>
      <c r="Q72" s="16"/>
      <c r="R72" s="10">
        <f t="shared" ref="R72:R131" si="38">IF(P72=0,0,Q72/P72*100)</f>
        <v>0</v>
      </c>
      <c r="S72" s="16"/>
      <c r="T72" s="10">
        <f t="shared" ref="T72:T131" si="39">IF(Q72=0,0,S72/Q72*100)</f>
        <v>0</v>
      </c>
      <c r="U72" s="16"/>
      <c r="V72" s="16"/>
      <c r="W72" s="10">
        <f t="shared" ref="W72:W131" si="40">IF(U72=0,0,V72/U72*100)</f>
        <v>0</v>
      </c>
      <c r="X72" s="16"/>
      <c r="Y72" s="10">
        <f t="shared" ref="Y72:Y131" si="41">IF(V72=0,0,X72/V72*100)</f>
        <v>0</v>
      </c>
      <c r="Z72" s="16"/>
      <c r="AA72" s="16"/>
      <c r="AB72" s="10">
        <f t="shared" ref="AB72:AB131" si="42">IF(Z72=0,0,AA72/Z72*100)</f>
        <v>0</v>
      </c>
      <c r="AC72" s="16"/>
      <c r="AD72" s="10">
        <f t="shared" ref="AD72:AD131" si="43">IF(AA72=0,0,AC72/AA72*100)</f>
        <v>0</v>
      </c>
      <c r="AE72" s="16"/>
      <c r="AF72" s="16"/>
      <c r="AG72" s="10">
        <f t="shared" ref="AG72:AG131" si="44">IF(AE72=0,0,AF72/AE72*100)</f>
        <v>0</v>
      </c>
      <c r="AH72" s="16"/>
      <c r="AI72" s="10">
        <f t="shared" ref="AI72:AI131" si="45">IF(AF72=0,0,AH72/AF72*100)</f>
        <v>0</v>
      </c>
      <c r="AJ72" s="16"/>
      <c r="AK72" s="16"/>
      <c r="AL72" s="10">
        <f t="shared" ref="AL72:AL131" si="46">IF(AJ72=0,0,AK72/AJ72*100)</f>
        <v>0</v>
      </c>
      <c r="AM72" s="17"/>
      <c r="AN72" s="10">
        <f t="shared" ref="AN72:AN135" si="47">IF(AK72=0,0,AM72/AK72*100)</f>
        <v>0</v>
      </c>
      <c r="AO72" s="759"/>
    </row>
    <row r="73" spans="1:41" ht="109.5" customHeight="1" x14ac:dyDescent="0.75">
      <c r="A73" s="744"/>
      <c r="B73" s="745"/>
      <c r="C73" s="58" t="s">
        <v>32</v>
      </c>
      <c r="D73" s="75" t="e">
        <f>#REF!</f>
        <v>#REF!</v>
      </c>
      <c r="E73" s="75" t="e">
        <f>#REF!</f>
        <v>#REF!</v>
      </c>
      <c r="F73" s="77"/>
      <c r="G73" s="77"/>
      <c r="H73" s="72">
        <f t="shared" si="29"/>
        <v>0</v>
      </c>
      <c r="I73" s="77"/>
      <c r="J73" s="72">
        <f t="shared" si="35"/>
        <v>0</v>
      </c>
      <c r="K73" s="75" t="e">
        <f>#REF!</f>
        <v>#REF!</v>
      </c>
      <c r="L73" s="75" t="e">
        <f>#REF!</f>
        <v>#REF!</v>
      </c>
      <c r="M73" s="53" t="e">
        <f t="shared" si="36"/>
        <v>#REF!</v>
      </c>
      <c r="N73" s="75" t="e">
        <f>#REF!</f>
        <v>#REF!</v>
      </c>
      <c r="O73" s="53" t="e">
        <f t="shared" si="37"/>
        <v>#REF!</v>
      </c>
      <c r="P73" s="16"/>
      <c r="Q73" s="16"/>
      <c r="R73" s="10">
        <f t="shared" si="38"/>
        <v>0</v>
      </c>
      <c r="S73" s="16"/>
      <c r="T73" s="10">
        <f t="shared" si="39"/>
        <v>0</v>
      </c>
      <c r="U73" s="16"/>
      <c r="V73" s="16"/>
      <c r="W73" s="10">
        <f t="shared" si="40"/>
        <v>0</v>
      </c>
      <c r="X73" s="16"/>
      <c r="Y73" s="10">
        <f t="shared" si="41"/>
        <v>0</v>
      </c>
      <c r="Z73" s="16"/>
      <c r="AA73" s="16"/>
      <c r="AB73" s="10">
        <f t="shared" si="42"/>
        <v>0</v>
      </c>
      <c r="AC73" s="16"/>
      <c r="AD73" s="10">
        <f t="shared" si="43"/>
        <v>0</v>
      </c>
      <c r="AE73" s="16"/>
      <c r="AF73" s="16"/>
      <c r="AG73" s="10">
        <f t="shared" si="44"/>
        <v>0</v>
      </c>
      <c r="AH73" s="16"/>
      <c r="AI73" s="10">
        <f t="shared" si="45"/>
        <v>0</v>
      </c>
      <c r="AJ73" s="16"/>
      <c r="AK73" s="16"/>
      <c r="AL73" s="10">
        <f t="shared" si="46"/>
        <v>0</v>
      </c>
      <c r="AM73" s="17"/>
      <c r="AN73" s="10">
        <f t="shared" si="47"/>
        <v>0</v>
      </c>
      <c r="AO73" s="741"/>
    </row>
    <row r="74" spans="1:41" ht="99" x14ac:dyDescent="0.75">
      <c r="A74" s="744"/>
      <c r="B74" s="745"/>
      <c r="C74" s="58" t="s">
        <v>49</v>
      </c>
      <c r="D74" s="76" t="e">
        <f>#REF!+#REF!</f>
        <v>#REF!</v>
      </c>
      <c r="E74" s="76" t="e">
        <f>#REF!+#REF!</f>
        <v>#REF!</v>
      </c>
      <c r="F74" s="77">
        <v>1217.0999999999999</v>
      </c>
      <c r="G74" s="77">
        <v>657.9</v>
      </c>
      <c r="H74" s="72">
        <f t="shared" si="29"/>
        <v>54.1</v>
      </c>
      <c r="I74" s="77">
        <v>657.9</v>
      </c>
      <c r="J74" s="72">
        <f t="shared" si="35"/>
        <v>100</v>
      </c>
      <c r="K74" s="76" t="e">
        <f>#REF!+#REF!</f>
        <v>#REF!</v>
      </c>
      <c r="L74" s="76" t="e">
        <f>#REF!+#REF!</f>
        <v>#REF!</v>
      </c>
      <c r="M74" s="78" t="e">
        <f t="shared" si="36"/>
        <v>#REF!</v>
      </c>
      <c r="N74" s="76" t="e">
        <f>#REF!+#REF!</f>
        <v>#REF!</v>
      </c>
      <c r="O74" s="76" t="e">
        <f t="shared" si="37"/>
        <v>#REF!</v>
      </c>
      <c r="P74" s="16"/>
      <c r="Q74" s="16"/>
      <c r="R74" s="10">
        <f t="shared" si="38"/>
        <v>0</v>
      </c>
      <c r="S74" s="16"/>
      <c r="T74" s="10">
        <f t="shared" si="39"/>
        <v>0</v>
      </c>
      <c r="U74" s="16"/>
      <c r="V74" s="16"/>
      <c r="W74" s="10">
        <f t="shared" si="40"/>
        <v>0</v>
      </c>
      <c r="X74" s="16"/>
      <c r="Y74" s="10">
        <f t="shared" si="41"/>
        <v>0</v>
      </c>
      <c r="Z74" s="16"/>
      <c r="AA74" s="16"/>
      <c r="AB74" s="10">
        <f t="shared" si="42"/>
        <v>0</v>
      </c>
      <c r="AC74" s="16"/>
      <c r="AD74" s="10">
        <f t="shared" si="43"/>
        <v>0</v>
      </c>
      <c r="AE74" s="16"/>
      <c r="AF74" s="16"/>
      <c r="AG74" s="10">
        <f t="shared" si="44"/>
        <v>0</v>
      </c>
      <c r="AH74" s="16"/>
      <c r="AI74" s="10">
        <f t="shared" si="45"/>
        <v>0</v>
      </c>
      <c r="AJ74" s="16"/>
      <c r="AK74" s="16"/>
      <c r="AL74" s="10">
        <f t="shared" si="46"/>
        <v>0</v>
      </c>
      <c r="AM74" s="17"/>
      <c r="AN74" s="10">
        <f t="shared" si="47"/>
        <v>0</v>
      </c>
      <c r="AO74" s="741"/>
    </row>
    <row r="75" spans="1:41" ht="66" x14ac:dyDescent="0.75">
      <c r="A75" s="744"/>
      <c r="B75" s="745"/>
      <c r="C75" s="59" t="s">
        <v>33</v>
      </c>
      <c r="D75" s="76" t="e">
        <f>#REF!</f>
        <v>#REF!</v>
      </c>
      <c r="E75" s="76" t="e">
        <f>#REF!</f>
        <v>#REF!</v>
      </c>
      <c r="F75" s="77"/>
      <c r="G75" s="77"/>
      <c r="H75" s="72">
        <f t="shared" si="29"/>
        <v>0</v>
      </c>
      <c r="I75" s="77"/>
      <c r="J75" s="72">
        <f t="shared" si="35"/>
        <v>0</v>
      </c>
      <c r="K75" s="76" t="e">
        <f>#REF!</f>
        <v>#REF!</v>
      </c>
      <c r="L75" s="76"/>
      <c r="M75" s="78" t="e">
        <f t="shared" si="36"/>
        <v>#REF!</v>
      </c>
      <c r="N75" s="76"/>
      <c r="O75" s="76">
        <f t="shared" si="37"/>
        <v>0</v>
      </c>
      <c r="P75" s="16"/>
      <c r="Q75" s="16"/>
      <c r="R75" s="10">
        <f t="shared" si="38"/>
        <v>0</v>
      </c>
      <c r="S75" s="16"/>
      <c r="T75" s="10">
        <f t="shared" si="39"/>
        <v>0</v>
      </c>
      <c r="U75" s="16"/>
      <c r="V75" s="16"/>
      <c r="W75" s="10">
        <f t="shared" si="40"/>
        <v>0</v>
      </c>
      <c r="X75" s="16"/>
      <c r="Y75" s="10">
        <f t="shared" si="41"/>
        <v>0</v>
      </c>
      <c r="Z75" s="16"/>
      <c r="AA75" s="16"/>
      <c r="AB75" s="10">
        <f t="shared" si="42"/>
        <v>0</v>
      </c>
      <c r="AC75" s="16"/>
      <c r="AD75" s="10">
        <f t="shared" si="43"/>
        <v>0</v>
      </c>
      <c r="AE75" s="16"/>
      <c r="AF75" s="16"/>
      <c r="AG75" s="10">
        <f t="shared" si="44"/>
        <v>0</v>
      </c>
      <c r="AH75" s="16"/>
      <c r="AI75" s="10">
        <f t="shared" si="45"/>
        <v>0</v>
      </c>
      <c r="AJ75" s="16"/>
      <c r="AK75" s="16"/>
      <c r="AL75" s="10">
        <f t="shared" si="46"/>
        <v>0</v>
      </c>
      <c r="AM75" s="17"/>
      <c r="AN75" s="10">
        <f t="shared" si="47"/>
        <v>0</v>
      </c>
      <c r="AO75" s="741"/>
    </row>
    <row r="76" spans="1:41" ht="41.25" customHeight="1" x14ac:dyDescent="0.75">
      <c r="A76" s="744"/>
      <c r="B76" s="745"/>
      <c r="C76" s="60" t="s">
        <v>34</v>
      </c>
      <c r="D76" s="76" t="e">
        <f>SUM(D72:D75)</f>
        <v>#REF!</v>
      </c>
      <c r="E76" s="76" t="e">
        <f>SUM(E72:E75)</f>
        <v>#REF!</v>
      </c>
      <c r="F76" s="71">
        <f>SUM(F72:F75)</f>
        <v>1217.0999999999999</v>
      </c>
      <c r="G76" s="71">
        <f>SUM(G72:G75)</f>
        <v>657.9</v>
      </c>
      <c r="H76" s="72">
        <f t="shared" si="29"/>
        <v>54.1</v>
      </c>
      <c r="I76" s="71">
        <f>SUM(I72:I75)</f>
        <v>657.9</v>
      </c>
      <c r="J76" s="72">
        <f>IF(G76=0,0,I76/G76*100)</f>
        <v>100</v>
      </c>
      <c r="K76" s="76" t="e">
        <f>SUM(K72:K75)</f>
        <v>#REF!</v>
      </c>
      <c r="L76" s="76" t="e">
        <f>SUM(L72:L75)</f>
        <v>#REF!</v>
      </c>
      <c r="M76" s="78" t="e">
        <f>IF(K76=0,0,L76/K76*100)</f>
        <v>#REF!</v>
      </c>
      <c r="N76" s="76" t="e">
        <f>SUM(N72:N75)</f>
        <v>#REF!</v>
      </c>
      <c r="O76" s="76" t="e">
        <f>IF(L76=0,0,N76/L76*100)</f>
        <v>#REF!</v>
      </c>
      <c r="P76" s="16"/>
      <c r="Q76" s="16"/>
      <c r="R76" s="10">
        <f>IF(P76=0,0,Q76/P76*100)</f>
        <v>0</v>
      </c>
      <c r="S76" s="16"/>
      <c r="T76" s="10">
        <f>IF(Q76=0,0,S76/Q76*100)</f>
        <v>0</v>
      </c>
      <c r="U76" s="16"/>
      <c r="V76" s="16"/>
      <c r="W76" s="10">
        <f>IF(U76=0,0,V76/U76*100)</f>
        <v>0</v>
      </c>
      <c r="X76" s="16"/>
      <c r="Y76" s="10">
        <f>IF(V76=0,0,X76/V76*100)</f>
        <v>0</v>
      </c>
      <c r="Z76" s="16"/>
      <c r="AA76" s="16"/>
      <c r="AB76" s="10">
        <f>IF(Z76=0,0,AA76/Z76*100)</f>
        <v>0</v>
      </c>
      <c r="AC76" s="16"/>
      <c r="AD76" s="10">
        <f>IF(AA76=0,0,AC76/AA76*100)</f>
        <v>0</v>
      </c>
      <c r="AE76" s="16"/>
      <c r="AF76" s="16"/>
      <c r="AG76" s="10">
        <f>IF(AE76=0,0,AF76/AE76*100)</f>
        <v>0</v>
      </c>
      <c r="AH76" s="16"/>
      <c r="AI76" s="10">
        <f>IF(AF76=0,0,AH76/AF76*100)</f>
        <v>0</v>
      </c>
      <c r="AJ76" s="16"/>
      <c r="AK76" s="16"/>
      <c r="AL76" s="10">
        <f>IF(AJ76=0,0,AK76/AJ76*100)</f>
        <v>0</v>
      </c>
      <c r="AM76" s="17"/>
      <c r="AN76" s="10">
        <f t="shared" si="47"/>
        <v>0</v>
      </c>
      <c r="AO76" s="741"/>
    </row>
    <row r="77" spans="1:41" ht="62.25" customHeight="1" x14ac:dyDescent="0.75">
      <c r="A77" s="744"/>
      <c r="B77" s="745"/>
      <c r="C77" s="61" t="s">
        <v>35</v>
      </c>
      <c r="D77" s="73"/>
      <c r="E77" s="73"/>
      <c r="F77" s="77"/>
      <c r="G77" s="77"/>
      <c r="H77" s="72">
        <f t="shared" si="29"/>
        <v>0</v>
      </c>
      <c r="I77" s="77"/>
      <c r="J77" s="72">
        <f t="shared" si="35"/>
        <v>0</v>
      </c>
      <c r="K77" s="75"/>
      <c r="L77" s="75"/>
      <c r="M77" s="53">
        <f t="shared" si="36"/>
        <v>0</v>
      </c>
      <c r="N77" s="75"/>
      <c r="O77" s="53">
        <f t="shared" si="37"/>
        <v>0</v>
      </c>
      <c r="P77" s="16"/>
      <c r="Q77" s="16"/>
      <c r="R77" s="10">
        <f t="shared" si="38"/>
        <v>0</v>
      </c>
      <c r="S77" s="16"/>
      <c r="T77" s="10">
        <f t="shared" si="39"/>
        <v>0</v>
      </c>
      <c r="U77" s="16"/>
      <c r="V77" s="16"/>
      <c r="W77" s="10">
        <f t="shared" si="40"/>
        <v>0</v>
      </c>
      <c r="X77" s="16"/>
      <c r="Y77" s="10">
        <f t="shared" si="41"/>
        <v>0</v>
      </c>
      <c r="Z77" s="16"/>
      <c r="AA77" s="16"/>
      <c r="AB77" s="10">
        <f t="shared" si="42"/>
        <v>0</v>
      </c>
      <c r="AC77" s="16"/>
      <c r="AD77" s="10">
        <f t="shared" si="43"/>
        <v>0</v>
      </c>
      <c r="AE77" s="16"/>
      <c r="AF77" s="16"/>
      <c r="AG77" s="10">
        <f t="shared" si="44"/>
        <v>0</v>
      </c>
      <c r="AH77" s="16"/>
      <c r="AI77" s="10">
        <f t="shared" si="45"/>
        <v>0</v>
      </c>
      <c r="AJ77" s="16"/>
      <c r="AK77" s="16"/>
      <c r="AL77" s="10">
        <f t="shared" si="46"/>
        <v>0</v>
      </c>
      <c r="AM77" s="17"/>
      <c r="AN77" s="10">
        <f t="shared" si="47"/>
        <v>0</v>
      </c>
      <c r="AO77" s="742"/>
    </row>
    <row r="78" spans="1:41" ht="96" customHeight="1" x14ac:dyDescent="0.75">
      <c r="A78" s="744">
        <v>12</v>
      </c>
      <c r="B78" s="745" t="s">
        <v>59</v>
      </c>
      <c r="C78" s="58" t="s">
        <v>79</v>
      </c>
      <c r="D78" s="75" t="e">
        <f>#REF!</f>
        <v>#REF!</v>
      </c>
      <c r="E78" s="75" t="e">
        <f>#REF!</f>
        <v>#REF!</v>
      </c>
      <c r="F78" s="77"/>
      <c r="G78" s="77"/>
      <c r="H78" s="72">
        <f t="shared" si="29"/>
        <v>0</v>
      </c>
      <c r="I78" s="77"/>
      <c r="J78" s="72">
        <f t="shared" si="35"/>
        <v>0</v>
      </c>
      <c r="K78" s="75" t="e">
        <f>#REF!</f>
        <v>#REF!</v>
      </c>
      <c r="L78" s="75" t="e">
        <f>#REF!</f>
        <v>#REF!</v>
      </c>
      <c r="M78" s="53" t="e">
        <f t="shared" si="36"/>
        <v>#REF!</v>
      </c>
      <c r="N78" s="75" t="e">
        <f>#REF!</f>
        <v>#REF!</v>
      </c>
      <c r="O78" s="53" t="e">
        <f t="shared" si="37"/>
        <v>#REF!</v>
      </c>
      <c r="P78" s="16"/>
      <c r="Q78" s="16"/>
      <c r="R78" s="10">
        <f t="shared" si="38"/>
        <v>0</v>
      </c>
      <c r="S78" s="16"/>
      <c r="T78" s="10">
        <f t="shared" si="39"/>
        <v>0</v>
      </c>
      <c r="U78" s="16"/>
      <c r="V78" s="16"/>
      <c r="W78" s="10">
        <f t="shared" si="40"/>
        <v>0</v>
      </c>
      <c r="X78" s="16"/>
      <c r="Y78" s="10">
        <f t="shared" si="41"/>
        <v>0</v>
      </c>
      <c r="Z78" s="16"/>
      <c r="AA78" s="16"/>
      <c r="AB78" s="10">
        <f t="shared" si="42"/>
        <v>0</v>
      </c>
      <c r="AC78" s="16"/>
      <c r="AD78" s="10">
        <f t="shared" si="43"/>
        <v>0</v>
      </c>
      <c r="AE78" s="16"/>
      <c r="AF78" s="16"/>
      <c r="AG78" s="10">
        <f t="shared" si="44"/>
        <v>0</v>
      </c>
      <c r="AH78" s="16"/>
      <c r="AI78" s="10">
        <f t="shared" si="45"/>
        <v>0</v>
      </c>
      <c r="AJ78" s="16"/>
      <c r="AK78" s="16"/>
      <c r="AL78" s="10">
        <f t="shared" si="46"/>
        <v>0</v>
      </c>
      <c r="AM78" s="17"/>
      <c r="AN78" s="10">
        <f t="shared" si="47"/>
        <v>0</v>
      </c>
      <c r="AO78" s="735" t="s">
        <v>129</v>
      </c>
    </row>
    <row r="79" spans="1:41" ht="114" customHeight="1" x14ac:dyDescent="0.75">
      <c r="A79" s="744"/>
      <c r="B79" s="745"/>
      <c r="C79" s="58" t="s">
        <v>32</v>
      </c>
      <c r="D79" s="75" t="e">
        <f>#REF!</f>
        <v>#REF!</v>
      </c>
      <c r="E79" s="75" t="e">
        <f>#REF!</f>
        <v>#REF!</v>
      </c>
      <c r="F79" s="77">
        <f>16867.4+47147.7</f>
        <v>64015.1</v>
      </c>
      <c r="G79" s="77">
        <f>38924.7+15346</f>
        <v>54270.7</v>
      </c>
      <c r="H79" s="72">
        <f t="shared" ref="H79:H107" si="48">IF(F79=0,0,G79/F79*100)</f>
        <v>84.8</v>
      </c>
      <c r="I79" s="77">
        <f>21448.7+15345.9</f>
        <v>36794.6</v>
      </c>
      <c r="J79" s="72">
        <f t="shared" si="35"/>
        <v>67.8</v>
      </c>
      <c r="K79" s="76" t="e">
        <f>#REF!</f>
        <v>#REF!</v>
      </c>
      <c r="L79" s="76" t="e">
        <f>#REF!</f>
        <v>#REF!</v>
      </c>
      <c r="M79" s="53" t="e">
        <f t="shared" si="36"/>
        <v>#REF!</v>
      </c>
      <c r="N79" s="76" t="e">
        <f>#REF!</f>
        <v>#REF!</v>
      </c>
      <c r="O79" s="53" t="e">
        <f t="shared" si="37"/>
        <v>#REF!</v>
      </c>
      <c r="P79" s="16"/>
      <c r="Q79" s="16"/>
      <c r="R79" s="10">
        <f t="shared" si="38"/>
        <v>0</v>
      </c>
      <c r="S79" s="16"/>
      <c r="T79" s="10">
        <f t="shared" si="39"/>
        <v>0</v>
      </c>
      <c r="U79" s="16"/>
      <c r="V79" s="16"/>
      <c r="W79" s="10">
        <f t="shared" si="40"/>
        <v>0</v>
      </c>
      <c r="X79" s="16"/>
      <c r="Y79" s="10">
        <f t="shared" si="41"/>
        <v>0</v>
      </c>
      <c r="Z79" s="16"/>
      <c r="AA79" s="16"/>
      <c r="AB79" s="10">
        <f t="shared" si="42"/>
        <v>0</v>
      </c>
      <c r="AC79" s="16"/>
      <c r="AD79" s="10">
        <f t="shared" si="43"/>
        <v>0</v>
      </c>
      <c r="AE79" s="16"/>
      <c r="AF79" s="16"/>
      <c r="AG79" s="10">
        <f t="shared" si="44"/>
        <v>0</v>
      </c>
      <c r="AH79" s="16"/>
      <c r="AI79" s="10">
        <f t="shared" si="45"/>
        <v>0</v>
      </c>
      <c r="AJ79" s="16"/>
      <c r="AK79" s="16"/>
      <c r="AL79" s="10">
        <f t="shared" si="46"/>
        <v>0</v>
      </c>
      <c r="AM79" s="17"/>
      <c r="AN79" s="10">
        <f t="shared" si="47"/>
        <v>0</v>
      </c>
      <c r="AO79" s="731"/>
    </row>
    <row r="80" spans="1:41" ht="119.25" customHeight="1" x14ac:dyDescent="0.75">
      <c r="A80" s="744"/>
      <c r="B80" s="745"/>
      <c r="C80" s="58" t="s">
        <v>49</v>
      </c>
      <c r="D80" s="76" t="e">
        <f>#REF!+#REF!</f>
        <v>#REF!</v>
      </c>
      <c r="E80" s="76" t="e">
        <f>#REF!+#REF!</f>
        <v>#REF!</v>
      </c>
      <c r="F80" s="77">
        <v>25164.5</v>
      </c>
      <c r="G80" s="77">
        <v>8620.9</v>
      </c>
      <c r="H80" s="72">
        <f t="shared" si="48"/>
        <v>34.299999999999997</v>
      </c>
      <c r="I80" s="77">
        <v>7761.7</v>
      </c>
      <c r="J80" s="72">
        <f t="shared" si="35"/>
        <v>90</v>
      </c>
      <c r="K80" s="76" t="e">
        <f>#REF!+#REF!</f>
        <v>#REF!</v>
      </c>
      <c r="L80" s="76" t="e">
        <f>#REF!+#REF!</f>
        <v>#REF!</v>
      </c>
      <c r="M80" s="53" t="e">
        <f t="shared" si="36"/>
        <v>#REF!</v>
      </c>
      <c r="N80" s="76" t="e">
        <f>#REF!+#REF!</f>
        <v>#REF!</v>
      </c>
      <c r="O80" s="53" t="e">
        <f t="shared" si="37"/>
        <v>#REF!</v>
      </c>
      <c r="P80" s="16"/>
      <c r="Q80" s="16"/>
      <c r="R80" s="10">
        <f t="shared" si="38"/>
        <v>0</v>
      </c>
      <c r="S80" s="16"/>
      <c r="T80" s="10">
        <f t="shared" si="39"/>
        <v>0</v>
      </c>
      <c r="U80" s="16"/>
      <c r="V80" s="16"/>
      <c r="W80" s="10">
        <f t="shared" si="40"/>
        <v>0</v>
      </c>
      <c r="X80" s="16"/>
      <c r="Y80" s="10">
        <f t="shared" si="41"/>
        <v>0</v>
      </c>
      <c r="Z80" s="16"/>
      <c r="AA80" s="16"/>
      <c r="AB80" s="10">
        <f t="shared" si="42"/>
        <v>0</v>
      </c>
      <c r="AC80" s="16"/>
      <c r="AD80" s="10">
        <f t="shared" si="43"/>
        <v>0</v>
      </c>
      <c r="AE80" s="16"/>
      <c r="AF80" s="16"/>
      <c r="AG80" s="10">
        <f t="shared" si="44"/>
        <v>0</v>
      </c>
      <c r="AH80" s="16"/>
      <c r="AI80" s="10">
        <f t="shared" si="45"/>
        <v>0</v>
      </c>
      <c r="AJ80" s="16"/>
      <c r="AK80" s="16"/>
      <c r="AL80" s="10">
        <f t="shared" si="46"/>
        <v>0</v>
      </c>
      <c r="AM80" s="17"/>
      <c r="AN80" s="10">
        <f t="shared" si="47"/>
        <v>0</v>
      </c>
      <c r="AO80" s="731" t="s">
        <v>130</v>
      </c>
    </row>
    <row r="81" spans="1:41" ht="66.75" customHeight="1" x14ac:dyDescent="0.75">
      <c r="A81" s="744"/>
      <c r="B81" s="745"/>
      <c r="C81" s="59" t="s">
        <v>33</v>
      </c>
      <c r="D81" s="76" t="e">
        <f>#REF!</f>
        <v>#REF!</v>
      </c>
      <c r="E81" s="76" t="e">
        <f>#REF!</f>
        <v>#REF!</v>
      </c>
      <c r="F81" s="77"/>
      <c r="G81" s="77"/>
      <c r="H81" s="72">
        <f t="shared" si="48"/>
        <v>0</v>
      </c>
      <c r="I81" s="77"/>
      <c r="J81" s="72">
        <f t="shared" si="35"/>
        <v>0</v>
      </c>
      <c r="K81" s="76" t="e">
        <f>#REF!</f>
        <v>#REF!</v>
      </c>
      <c r="L81" s="76" t="e">
        <f>#REF!</f>
        <v>#REF!</v>
      </c>
      <c r="M81" s="53" t="e">
        <f t="shared" si="36"/>
        <v>#REF!</v>
      </c>
      <c r="N81" s="76" t="e">
        <f>#REF!</f>
        <v>#REF!</v>
      </c>
      <c r="O81" s="53" t="e">
        <f t="shared" si="37"/>
        <v>#REF!</v>
      </c>
      <c r="P81" s="16"/>
      <c r="Q81" s="16"/>
      <c r="R81" s="10">
        <f t="shared" si="38"/>
        <v>0</v>
      </c>
      <c r="S81" s="16"/>
      <c r="T81" s="10">
        <f t="shared" si="39"/>
        <v>0</v>
      </c>
      <c r="U81" s="16"/>
      <c r="V81" s="16"/>
      <c r="W81" s="10">
        <f t="shared" si="40"/>
        <v>0</v>
      </c>
      <c r="X81" s="16"/>
      <c r="Y81" s="10">
        <f t="shared" si="41"/>
        <v>0</v>
      </c>
      <c r="Z81" s="16"/>
      <c r="AA81" s="16"/>
      <c r="AB81" s="10">
        <f t="shared" si="42"/>
        <v>0</v>
      </c>
      <c r="AC81" s="16"/>
      <c r="AD81" s="10">
        <f t="shared" si="43"/>
        <v>0</v>
      </c>
      <c r="AE81" s="16"/>
      <c r="AF81" s="16"/>
      <c r="AG81" s="10">
        <f t="shared" si="44"/>
        <v>0</v>
      </c>
      <c r="AH81" s="16"/>
      <c r="AI81" s="10">
        <f t="shared" si="45"/>
        <v>0</v>
      </c>
      <c r="AJ81" s="16"/>
      <c r="AK81" s="16"/>
      <c r="AL81" s="10">
        <f t="shared" si="46"/>
        <v>0</v>
      </c>
      <c r="AM81" s="17"/>
      <c r="AN81" s="10">
        <f t="shared" si="47"/>
        <v>0</v>
      </c>
      <c r="AO81" s="731"/>
    </row>
    <row r="82" spans="1:41" ht="54" customHeight="1" x14ac:dyDescent="0.75">
      <c r="A82" s="744"/>
      <c r="B82" s="745"/>
      <c r="C82" s="60" t="s">
        <v>34</v>
      </c>
      <c r="D82" s="76" t="e">
        <f>SUM(D78:D81)</f>
        <v>#REF!</v>
      </c>
      <c r="E82" s="76" t="e">
        <f>SUM(E78:E81)</f>
        <v>#REF!</v>
      </c>
      <c r="F82" s="71">
        <f>SUM(F78:F81)</f>
        <v>89179.6</v>
      </c>
      <c r="G82" s="71">
        <f>SUM(G78:G81)</f>
        <v>62891.6</v>
      </c>
      <c r="H82" s="72">
        <f t="shared" si="48"/>
        <v>70.5</v>
      </c>
      <c r="I82" s="71">
        <f>SUM(I78:I81)</f>
        <v>44556.3</v>
      </c>
      <c r="J82" s="72">
        <f>IF(G82=0,0,I82/G82*100)</f>
        <v>70.8</v>
      </c>
      <c r="K82" s="76" t="e">
        <f>SUM(K78:K81)</f>
        <v>#REF!</v>
      </c>
      <c r="L82" s="76" t="e">
        <f>SUM(L78:L81)</f>
        <v>#REF!</v>
      </c>
      <c r="M82" s="53" t="e">
        <f>IF(K82=0,0,L82/K82*100)</f>
        <v>#REF!</v>
      </c>
      <c r="N82" s="76" t="e">
        <f>SUM(N78:N81)</f>
        <v>#REF!</v>
      </c>
      <c r="O82" s="53" t="e">
        <f>IF(L82=0,0,N82/L82*100)</f>
        <v>#REF!</v>
      </c>
      <c r="P82" s="16"/>
      <c r="Q82" s="16"/>
      <c r="R82" s="10">
        <f>IF(P82=0,0,Q82/P82*100)</f>
        <v>0</v>
      </c>
      <c r="S82" s="16"/>
      <c r="T82" s="10">
        <f>IF(Q82=0,0,S82/Q82*100)</f>
        <v>0</v>
      </c>
      <c r="U82" s="16"/>
      <c r="V82" s="16"/>
      <c r="W82" s="10">
        <f>IF(U82=0,0,V82/U82*100)</f>
        <v>0</v>
      </c>
      <c r="X82" s="16"/>
      <c r="Y82" s="10">
        <f>IF(V82=0,0,X82/V82*100)</f>
        <v>0</v>
      </c>
      <c r="Z82" s="16"/>
      <c r="AA82" s="16"/>
      <c r="AB82" s="10">
        <f>IF(Z82=0,0,AA82/Z82*100)</f>
        <v>0</v>
      </c>
      <c r="AC82" s="16"/>
      <c r="AD82" s="10">
        <f>IF(AA82=0,0,AC82/AA82*100)</f>
        <v>0</v>
      </c>
      <c r="AE82" s="16"/>
      <c r="AF82" s="16"/>
      <c r="AG82" s="10">
        <f>IF(AE82=0,0,AF82/AE82*100)</f>
        <v>0</v>
      </c>
      <c r="AH82" s="16"/>
      <c r="AI82" s="10">
        <f>IF(AF82=0,0,AH82/AF82*100)</f>
        <v>0</v>
      </c>
      <c r="AJ82" s="16"/>
      <c r="AK82" s="16"/>
      <c r="AL82" s="10">
        <f>IF(AJ82=0,0,AK82/AJ82*100)</f>
        <v>0</v>
      </c>
      <c r="AM82" s="17"/>
      <c r="AN82" s="10">
        <f t="shared" si="47"/>
        <v>0</v>
      </c>
      <c r="AO82" s="731"/>
    </row>
    <row r="83" spans="1:41" ht="81" customHeight="1" x14ac:dyDescent="0.75">
      <c r="A83" s="744"/>
      <c r="B83" s="745"/>
      <c r="C83" s="61" t="s">
        <v>35</v>
      </c>
      <c r="D83" s="73"/>
      <c r="E83" s="73"/>
      <c r="F83" s="77"/>
      <c r="G83" s="77"/>
      <c r="H83" s="72">
        <f t="shared" si="48"/>
        <v>0</v>
      </c>
      <c r="I83" s="77"/>
      <c r="J83" s="72">
        <f t="shared" si="35"/>
        <v>0</v>
      </c>
      <c r="K83" s="75"/>
      <c r="L83" s="75"/>
      <c r="M83" s="53">
        <f t="shared" si="36"/>
        <v>0</v>
      </c>
      <c r="N83" s="75"/>
      <c r="O83" s="53">
        <f t="shared" si="37"/>
        <v>0</v>
      </c>
      <c r="P83" s="16"/>
      <c r="Q83" s="16"/>
      <c r="R83" s="10">
        <f t="shared" si="38"/>
        <v>0</v>
      </c>
      <c r="S83" s="16"/>
      <c r="T83" s="10">
        <f t="shared" si="39"/>
        <v>0</v>
      </c>
      <c r="U83" s="16"/>
      <c r="V83" s="16"/>
      <c r="W83" s="10">
        <f t="shared" si="40"/>
        <v>0</v>
      </c>
      <c r="X83" s="16"/>
      <c r="Y83" s="10">
        <f t="shared" si="41"/>
        <v>0</v>
      </c>
      <c r="Z83" s="16"/>
      <c r="AA83" s="16"/>
      <c r="AB83" s="10">
        <f t="shared" si="42"/>
        <v>0</v>
      </c>
      <c r="AC83" s="16"/>
      <c r="AD83" s="10">
        <f t="shared" si="43"/>
        <v>0</v>
      </c>
      <c r="AE83" s="16"/>
      <c r="AF83" s="16"/>
      <c r="AG83" s="10">
        <f t="shared" si="44"/>
        <v>0</v>
      </c>
      <c r="AH83" s="16"/>
      <c r="AI83" s="10">
        <f t="shared" si="45"/>
        <v>0</v>
      </c>
      <c r="AJ83" s="16"/>
      <c r="AK83" s="16"/>
      <c r="AL83" s="10">
        <f t="shared" si="46"/>
        <v>0</v>
      </c>
      <c r="AM83" s="17"/>
      <c r="AN83" s="10">
        <f t="shared" si="47"/>
        <v>0</v>
      </c>
      <c r="AO83" s="732"/>
    </row>
    <row r="84" spans="1:41" ht="242.25" customHeight="1" x14ac:dyDescent="0.75">
      <c r="A84" s="744">
        <v>13</v>
      </c>
      <c r="B84" s="745" t="s">
        <v>60</v>
      </c>
      <c r="C84" s="58" t="s">
        <v>79</v>
      </c>
      <c r="D84" s="52" t="e">
        <f>#REF!</f>
        <v>#REF!</v>
      </c>
      <c r="E84" s="52" t="e">
        <f>#REF!</f>
        <v>#REF!</v>
      </c>
      <c r="F84" s="52" t="e">
        <f>#REF!</f>
        <v>#REF!</v>
      </c>
      <c r="G84" s="52" t="e">
        <f>#REF!</f>
        <v>#REF!</v>
      </c>
      <c r="H84" s="52" t="e">
        <f>#REF!</f>
        <v>#REF!</v>
      </c>
      <c r="I84" s="52" t="e">
        <f>#REF!</f>
        <v>#REF!</v>
      </c>
      <c r="J84" s="52" t="e">
        <f>#REF!</f>
        <v>#REF!</v>
      </c>
      <c r="K84" s="52" t="e">
        <f>#REF!</f>
        <v>#REF!</v>
      </c>
      <c r="L84" s="52" t="e">
        <f>#REF!</f>
        <v>#REF!</v>
      </c>
      <c r="M84" s="53" t="e">
        <f t="shared" si="36"/>
        <v>#REF!</v>
      </c>
      <c r="N84" s="52" t="e">
        <f>#REF!</f>
        <v>#REF!</v>
      </c>
      <c r="O84" s="53" t="e">
        <f t="shared" si="37"/>
        <v>#REF!</v>
      </c>
      <c r="P84" s="16"/>
      <c r="Q84" s="16"/>
      <c r="R84" s="10">
        <f t="shared" si="38"/>
        <v>0</v>
      </c>
      <c r="S84" s="16"/>
      <c r="T84" s="10">
        <f t="shared" si="39"/>
        <v>0</v>
      </c>
      <c r="U84" s="16"/>
      <c r="V84" s="16"/>
      <c r="W84" s="10">
        <f t="shared" si="40"/>
        <v>0</v>
      </c>
      <c r="X84" s="16"/>
      <c r="Y84" s="10">
        <f t="shared" si="41"/>
        <v>0</v>
      </c>
      <c r="Z84" s="16"/>
      <c r="AA84" s="16"/>
      <c r="AB84" s="10">
        <f t="shared" si="42"/>
        <v>0</v>
      </c>
      <c r="AC84" s="16"/>
      <c r="AD84" s="10">
        <f t="shared" si="43"/>
        <v>0</v>
      </c>
      <c r="AE84" s="16"/>
      <c r="AF84" s="16"/>
      <c r="AG84" s="10">
        <f t="shared" si="44"/>
        <v>0</v>
      </c>
      <c r="AH84" s="16"/>
      <c r="AI84" s="10">
        <f t="shared" si="45"/>
        <v>0</v>
      </c>
      <c r="AJ84" s="16"/>
      <c r="AK84" s="16"/>
      <c r="AL84" s="10">
        <f t="shared" si="46"/>
        <v>0</v>
      </c>
      <c r="AM84" s="17"/>
      <c r="AN84" s="10">
        <f t="shared" si="47"/>
        <v>0</v>
      </c>
      <c r="AO84" s="739" t="s">
        <v>131</v>
      </c>
    </row>
    <row r="85" spans="1:41" ht="128.25" customHeight="1" x14ac:dyDescent="0.75">
      <c r="A85" s="744"/>
      <c r="B85" s="745"/>
      <c r="C85" s="58" t="s">
        <v>32</v>
      </c>
      <c r="D85" s="52" t="e">
        <f>#REF!</f>
        <v>#REF!</v>
      </c>
      <c r="E85" s="52" t="e">
        <f>#REF!</f>
        <v>#REF!</v>
      </c>
      <c r="F85" s="76">
        <f>4991.4+106500</f>
        <v>111491.4</v>
      </c>
      <c r="G85" s="76">
        <f>1577.2+38659.5</f>
        <v>40236.699999999997</v>
      </c>
      <c r="H85" s="56">
        <f t="shared" si="48"/>
        <v>36.1</v>
      </c>
      <c r="I85" s="76">
        <v>1577.2</v>
      </c>
      <c r="J85" s="56">
        <f t="shared" si="35"/>
        <v>3.9</v>
      </c>
      <c r="K85" s="52" t="e">
        <f>#REF!</f>
        <v>#REF!</v>
      </c>
      <c r="L85" s="52" t="e">
        <f>#REF!</f>
        <v>#REF!</v>
      </c>
      <c r="M85" s="53" t="e">
        <f t="shared" si="36"/>
        <v>#REF!</v>
      </c>
      <c r="N85" s="52" t="e">
        <f>#REF!</f>
        <v>#REF!</v>
      </c>
      <c r="O85" s="53" t="e">
        <f t="shared" si="37"/>
        <v>#REF!</v>
      </c>
      <c r="P85" s="16"/>
      <c r="Q85" s="16"/>
      <c r="R85" s="10">
        <f t="shared" si="38"/>
        <v>0</v>
      </c>
      <c r="S85" s="16"/>
      <c r="T85" s="10">
        <f t="shared" si="39"/>
        <v>0</v>
      </c>
      <c r="U85" s="16"/>
      <c r="V85" s="16"/>
      <c r="W85" s="10">
        <f t="shared" si="40"/>
        <v>0</v>
      </c>
      <c r="X85" s="16"/>
      <c r="Y85" s="10">
        <f t="shared" si="41"/>
        <v>0</v>
      </c>
      <c r="Z85" s="16"/>
      <c r="AA85" s="16"/>
      <c r="AB85" s="10">
        <f t="shared" si="42"/>
        <v>0</v>
      </c>
      <c r="AC85" s="16"/>
      <c r="AD85" s="10">
        <f t="shared" si="43"/>
        <v>0</v>
      </c>
      <c r="AE85" s="16"/>
      <c r="AF85" s="16"/>
      <c r="AG85" s="10">
        <f t="shared" si="44"/>
        <v>0</v>
      </c>
      <c r="AH85" s="16"/>
      <c r="AI85" s="10">
        <f t="shared" si="45"/>
        <v>0</v>
      </c>
      <c r="AJ85" s="16"/>
      <c r="AK85" s="16"/>
      <c r="AL85" s="10">
        <f t="shared" si="46"/>
        <v>0</v>
      </c>
      <c r="AM85" s="17"/>
      <c r="AN85" s="10">
        <f t="shared" si="47"/>
        <v>0</v>
      </c>
      <c r="AO85" s="737"/>
    </row>
    <row r="86" spans="1:41" ht="227.25" customHeight="1" x14ac:dyDescent="0.75">
      <c r="A86" s="744"/>
      <c r="B86" s="745"/>
      <c r="C86" s="58" t="s">
        <v>49</v>
      </c>
      <c r="D86" s="52" t="e">
        <f>#REF!+#REF!</f>
        <v>#REF!</v>
      </c>
      <c r="E86" s="52" t="e">
        <f>#REF!+#REF!</f>
        <v>#REF!</v>
      </c>
      <c r="F86" s="76">
        <f>12656+9400.3</f>
        <v>22056.3</v>
      </c>
      <c r="G86" s="76">
        <v>5528.9</v>
      </c>
      <c r="H86" s="56">
        <f t="shared" si="48"/>
        <v>25.1</v>
      </c>
      <c r="I86" s="76">
        <f>5158.5+1000</f>
        <v>6158.5</v>
      </c>
      <c r="J86" s="56">
        <f t="shared" si="35"/>
        <v>111.4</v>
      </c>
      <c r="K86" s="52" t="e">
        <f>#REF!+#REF!</f>
        <v>#REF!</v>
      </c>
      <c r="L86" s="52" t="e">
        <f>#REF!+#REF!</f>
        <v>#REF!</v>
      </c>
      <c r="M86" s="53" t="e">
        <f>IF(K86=0,0,L86/K86*100)</f>
        <v>#REF!</v>
      </c>
      <c r="N86" s="52" t="e">
        <f>#REF!+#REF!</f>
        <v>#REF!</v>
      </c>
      <c r="O86" s="53" t="e">
        <f t="shared" si="37"/>
        <v>#REF!</v>
      </c>
      <c r="P86" s="16"/>
      <c r="Q86" s="16"/>
      <c r="R86" s="10">
        <f t="shared" si="38"/>
        <v>0</v>
      </c>
      <c r="S86" s="16"/>
      <c r="T86" s="10">
        <f t="shared" si="39"/>
        <v>0</v>
      </c>
      <c r="U86" s="16"/>
      <c r="V86" s="16"/>
      <c r="W86" s="10">
        <f t="shared" si="40"/>
        <v>0</v>
      </c>
      <c r="X86" s="16"/>
      <c r="Y86" s="10">
        <f t="shared" si="41"/>
        <v>0</v>
      </c>
      <c r="Z86" s="16"/>
      <c r="AA86" s="16"/>
      <c r="AB86" s="10">
        <f t="shared" si="42"/>
        <v>0</v>
      </c>
      <c r="AC86" s="16"/>
      <c r="AD86" s="10">
        <f t="shared" si="43"/>
        <v>0</v>
      </c>
      <c r="AE86" s="16"/>
      <c r="AF86" s="16"/>
      <c r="AG86" s="10">
        <f t="shared" si="44"/>
        <v>0</v>
      </c>
      <c r="AH86" s="16"/>
      <c r="AI86" s="10">
        <f t="shared" si="45"/>
        <v>0</v>
      </c>
      <c r="AJ86" s="16"/>
      <c r="AK86" s="16"/>
      <c r="AL86" s="10">
        <f t="shared" si="46"/>
        <v>0</v>
      </c>
      <c r="AM86" s="17"/>
      <c r="AN86" s="10">
        <f t="shared" si="47"/>
        <v>0</v>
      </c>
      <c r="AO86" s="737" t="s">
        <v>132</v>
      </c>
    </row>
    <row r="87" spans="1:41" ht="117.75" customHeight="1" x14ac:dyDescent="0.75">
      <c r="A87" s="744"/>
      <c r="B87" s="745"/>
      <c r="C87" s="59" t="s">
        <v>33</v>
      </c>
      <c r="D87" s="54" t="e">
        <f>#REF!</f>
        <v>#REF!</v>
      </c>
      <c r="E87" s="54" t="e">
        <f>#REF!</f>
        <v>#REF!</v>
      </c>
      <c r="F87" s="76"/>
      <c r="G87" s="76"/>
      <c r="H87" s="56">
        <f t="shared" si="48"/>
        <v>0</v>
      </c>
      <c r="I87" s="76"/>
      <c r="J87" s="56">
        <f t="shared" si="35"/>
        <v>0</v>
      </c>
      <c r="K87" s="54" t="e">
        <f>#REF!</f>
        <v>#REF!</v>
      </c>
      <c r="L87" s="54" t="e">
        <f>#REF!</f>
        <v>#REF!</v>
      </c>
      <c r="M87" s="53" t="e">
        <f t="shared" si="36"/>
        <v>#REF!</v>
      </c>
      <c r="N87" s="54" t="e">
        <f>#REF!</f>
        <v>#REF!</v>
      </c>
      <c r="O87" s="53" t="e">
        <f t="shared" si="37"/>
        <v>#REF!</v>
      </c>
      <c r="P87" s="16"/>
      <c r="Q87" s="16"/>
      <c r="R87" s="10">
        <f t="shared" si="38"/>
        <v>0</v>
      </c>
      <c r="S87" s="16"/>
      <c r="T87" s="10">
        <f t="shared" si="39"/>
        <v>0</v>
      </c>
      <c r="U87" s="16"/>
      <c r="V87" s="16"/>
      <c r="W87" s="10">
        <f t="shared" si="40"/>
        <v>0</v>
      </c>
      <c r="X87" s="16"/>
      <c r="Y87" s="10">
        <f t="shared" si="41"/>
        <v>0</v>
      </c>
      <c r="Z87" s="16"/>
      <c r="AA87" s="16"/>
      <c r="AB87" s="10">
        <f t="shared" si="42"/>
        <v>0</v>
      </c>
      <c r="AC87" s="16"/>
      <c r="AD87" s="10">
        <f t="shared" si="43"/>
        <v>0</v>
      </c>
      <c r="AE87" s="16"/>
      <c r="AF87" s="16"/>
      <c r="AG87" s="10">
        <f t="shared" si="44"/>
        <v>0</v>
      </c>
      <c r="AH87" s="16"/>
      <c r="AI87" s="10">
        <f t="shared" si="45"/>
        <v>0</v>
      </c>
      <c r="AJ87" s="16"/>
      <c r="AK87" s="16"/>
      <c r="AL87" s="10">
        <f t="shared" si="46"/>
        <v>0</v>
      </c>
      <c r="AM87" s="17"/>
      <c r="AN87" s="10">
        <f t="shared" si="47"/>
        <v>0</v>
      </c>
      <c r="AO87" s="737"/>
    </row>
    <row r="88" spans="1:41" ht="396" customHeight="1" x14ac:dyDescent="0.75">
      <c r="A88" s="744"/>
      <c r="B88" s="745"/>
      <c r="C88" s="60" t="s">
        <v>34</v>
      </c>
      <c r="D88" s="52" t="e">
        <f>SUM(D84:D87)</f>
        <v>#REF!</v>
      </c>
      <c r="E88" s="52" t="e">
        <f>SUM(E84:E87)</f>
        <v>#REF!</v>
      </c>
      <c r="F88" s="55" t="e">
        <f>SUM(F84:F87)</f>
        <v>#REF!</v>
      </c>
      <c r="G88" s="55" t="e">
        <f>SUM(G84:G87)</f>
        <v>#REF!</v>
      </c>
      <c r="H88" s="56" t="e">
        <f t="shared" si="48"/>
        <v>#REF!</v>
      </c>
      <c r="I88" s="55" t="e">
        <f>SUM(I84:I87)</f>
        <v>#REF!</v>
      </c>
      <c r="J88" s="56" t="e">
        <f>IF(G88=0,0,I88/G88*100)</f>
        <v>#REF!</v>
      </c>
      <c r="K88" s="52" t="e">
        <f>SUM(K84:K87)</f>
        <v>#REF!</v>
      </c>
      <c r="L88" s="52" t="e">
        <f>SUM(L84:L87)</f>
        <v>#REF!</v>
      </c>
      <c r="M88" s="53" t="e">
        <f>IF(K88=0,0,L88/K88*100)</f>
        <v>#REF!</v>
      </c>
      <c r="N88" s="52" t="e">
        <f>SUM(N84:N87)</f>
        <v>#REF!</v>
      </c>
      <c r="O88" s="53" t="e">
        <f>IF(L88=0,0,N88/L88*100)</f>
        <v>#REF!</v>
      </c>
      <c r="P88" s="16"/>
      <c r="Q88" s="16"/>
      <c r="R88" s="10">
        <f>IF(P88=0,0,Q88/P88*100)</f>
        <v>0</v>
      </c>
      <c r="S88" s="16"/>
      <c r="T88" s="10">
        <f>IF(Q88=0,0,S88/Q88*100)</f>
        <v>0</v>
      </c>
      <c r="U88" s="16"/>
      <c r="V88" s="16"/>
      <c r="W88" s="10">
        <f>IF(U88=0,0,V88/U88*100)</f>
        <v>0</v>
      </c>
      <c r="X88" s="16"/>
      <c r="Y88" s="10">
        <f>IF(V88=0,0,X88/V88*100)</f>
        <v>0</v>
      </c>
      <c r="Z88" s="16"/>
      <c r="AA88" s="16"/>
      <c r="AB88" s="10">
        <f>IF(Z88=0,0,AA88/Z88*100)</f>
        <v>0</v>
      </c>
      <c r="AC88" s="16"/>
      <c r="AD88" s="10">
        <f>IF(AA88=0,0,AC88/AA88*100)</f>
        <v>0</v>
      </c>
      <c r="AE88" s="16"/>
      <c r="AF88" s="16"/>
      <c r="AG88" s="10">
        <f>IF(AE88=0,0,AF88/AE88*100)</f>
        <v>0</v>
      </c>
      <c r="AH88" s="16"/>
      <c r="AI88" s="10">
        <f>IF(AF88=0,0,AH88/AF88*100)</f>
        <v>0</v>
      </c>
      <c r="AJ88" s="16"/>
      <c r="AK88" s="16"/>
      <c r="AL88" s="10">
        <f>IF(AJ88=0,0,AK88/AJ88*100)</f>
        <v>0</v>
      </c>
      <c r="AM88" s="17"/>
      <c r="AN88" s="10">
        <f t="shared" si="47"/>
        <v>0</v>
      </c>
      <c r="AO88" s="737" t="s">
        <v>133</v>
      </c>
    </row>
    <row r="89" spans="1:41" ht="156" customHeight="1" x14ac:dyDescent="0.75">
      <c r="A89" s="744"/>
      <c r="B89" s="745"/>
      <c r="C89" s="61" t="s">
        <v>35</v>
      </c>
      <c r="D89" s="52"/>
      <c r="E89" s="52"/>
      <c r="F89" s="76">
        <v>115900.3</v>
      </c>
      <c r="G89" s="76">
        <v>38659.5</v>
      </c>
      <c r="H89" s="56">
        <f t="shared" si="48"/>
        <v>33.4</v>
      </c>
      <c r="I89" s="76">
        <v>1000</v>
      </c>
      <c r="J89" s="56">
        <f t="shared" si="35"/>
        <v>2.6</v>
      </c>
      <c r="K89" s="75"/>
      <c r="L89" s="75"/>
      <c r="M89" s="53">
        <f t="shared" si="36"/>
        <v>0</v>
      </c>
      <c r="N89" s="75"/>
      <c r="O89" s="53">
        <f t="shared" si="37"/>
        <v>0</v>
      </c>
      <c r="P89" s="16"/>
      <c r="Q89" s="16"/>
      <c r="R89" s="10">
        <f t="shared" si="38"/>
        <v>0</v>
      </c>
      <c r="S89" s="16"/>
      <c r="T89" s="10">
        <f t="shared" si="39"/>
        <v>0</v>
      </c>
      <c r="U89" s="16"/>
      <c r="V89" s="16"/>
      <c r="W89" s="10">
        <f t="shared" si="40"/>
        <v>0</v>
      </c>
      <c r="X89" s="16"/>
      <c r="Y89" s="10">
        <f t="shared" si="41"/>
        <v>0</v>
      </c>
      <c r="Z89" s="16"/>
      <c r="AA89" s="16"/>
      <c r="AB89" s="10">
        <f t="shared" si="42"/>
        <v>0</v>
      </c>
      <c r="AC89" s="16"/>
      <c r="AD89" s="10">
        <f t="shared" si="43"/>
        <v>0</v>
      </c>
      <c r="AE89" s="16"/>
      <c r="AF89" s="16"/>
      <c r="AG89" s="10">
        <f t="shared" si="44"/>
        <v>0</v>
      </c>
      <c r="AH89" s="16"/>
      <c r="AI89" s="10">
        <f t="shared" si="45"/>
        <v>0</v>
      </c>
      <c r="AJ89" s="16"/>
      <c r="AK89" s="16"/>
      <c r="AL89" s="10">
        <f t="shared" si="46"/>
        <v>0</v>
      </c>
      <c r="AM89" s="17"/>
      <c r="AN89" s="10">
        <f t="shared" si="47"/>
        <v>0</v>
      </c>
      <c r="AO89" s="740"/>
    </row>
    <row r="90" spans="1:41" ht="236.25" customHeight="1" x14ac:dyDescent="0.75">
      <c r="A90" s="744">
        <v>14</v>
      </c>
      <c r="B90" s="745" t="s">
        <v>61</v>
      </c>
      <c r="C90" s="58" t="s">
        <v>79</v>
      </c>
      <c r="D90" s="52" t="e">
        <f>#REF!</f>
        <v>#REF!</v>
      </c>
      <c r="E90" s="52" t="e">
        <f>#REF!</f>
        <v>#REF!</v>
      </c>
      <c r="F90" s="52" t="e">
        <f>#REF!</f>
        <v>#REF!</v>
      </c>
      <c r="G90" s="52" t="e">
        <f>#REF!</f>
        <v>#REF!</v>
      </c>
      <c r="H90" s="52" t="e">
        <f>#REF!</f>
        <v>#REF!</v>
      </c>
      <c r="I90" s="52" t="e">
        <f>#REF!</f>
        <v>#REF!</v>
      </c>
      <c r="J90" s="52" t="e">
        <f>#REF!</f>
        <v>#REF!</v>
      </c>
      <c r="K90" s="52" t="e">
        <f>#REF!</f>
        <v>#REF!</v>
      </c>
      <c r="L90" s="52" t="e">
        <f>#REF!</f>
        <v>#REF!</v>
      </c>
      <c r="M90" s="53" t="e">
        <f t="shared" si="36"/>
        <v>#REF!</v>
      </c>
      <c r="N90" s="52" t="e">
        <f>#REF!</f>
        <v>#REF!</v>
      </c>
      <c r="O90" s="53" t="e">
        <f t="shared" si="37"/>
        <v>#REF!</v>
      </c>
      <c r="P90" s="16"/>
      <c r="Q90" s="16"/>
      <c r="R90" s="10">
        <f t="shared" si="38"/>
        <v>0</v>
      </c>
      <c r="S90" s="16"/>
      <c r="T90" s="10">
        <f t="shared" si="39"/>
        <v>0</v>
      </c>
      <c r="U90" s="16"/>
      <c r="V90" s="16"/>
      <c r="W90" s="10">
        <f t="shared" si="40"/>
        <v>0</v>
      </c>
      <c r="X90" s="16"/>
      <c r="Y90" s="10">
        <f t="shared" si="41"/>
        <v>0</v>
      </c>
      <c r="Z90" s="16"/>
      <c r="AA90" s="16"/>
      <c r="AB90" s="10">
        <f t="shared" si="42"/>
        <v>0</v>
      </c>
      <c r="AC90" s="16"/>
      <c r="AD90" s="10">
        <f t="shared" si="43"/>
        <v>0</v>
      </c>
      <c r="AE90" s="16"/>
      <c r="AF90" s="16"/>
      <c r="AG90" s="10">
        <f t="shared" si="44"/>
        <v>0</v>
      </c>
      <c r="AH90" s="16"/>
      <c r="AI90" s="10">
        <f t="shared" si="45"/>
        <v>0</v>
      </c>
      <c r="AJ90" s="16"/>
      <c r="AK90" s="16"/>
      <c r="AL90" s="10">
        <f t="shared" si="46"/>
        <v>0</v>
      </c>
      <c r="AM90" s="17"/>
      <c r="AN90" s="10">
        <f t="shared" si="47"/>
        <v>0</v>
      </c>
      <c r="AO90" s="733" t="s">
        <v>150</v>
      </c>
    </row>
    <row r="91" spans="1:41" ht="168" customHeight="1" x14ac:dyDescent="0.75">
      <c r="A91" s="744"/>
      <c r="B91" s="745"/>
      <c r="C91" s="58" t="s">
        <v>32</v>
      </c>
      <c r="D91" s="52" t="e">
        <f>#REF!</f>
        <v>#REF!</v>
      </c>
      <c r="E91" s="52" t="e">
        <f>#REF!</f>
        <v>#REF!</v>
      </c>
      <c r="F91" s="76">
        <v>62324.6</v>
      </c>
      <c r="G91" s="76">
        <f>52056+11081.5</f>
        <v>63137.5</v>
      </c>
      <c r="H91" s="56">
        <f t="shared" si="48"/>
        <v>101.3</v>
      </c>
      <c r="I91" s="76">
        <f>9971+1787.1</f>
        <v>11758.1</v>
      </c>
      <c r="J91" s="56">
        <f t="shared" si="35"/>
        <v>18.600000000000001</v>
      </c>
      <c r="K91" s="52" t="e">
        <f>#REF!</f>
        <v>#REF!</v>
      </c>
      <c r="L91" s="52" t="e">
        <f>#REF!</f>
        <v>#REF!</v>
      </c>
      <c r="M91" s="53" t="e">
        <f t="shared" si="36"/>
        <v>#REF!</v>
      </c>
      <c r="N91" s="52" t="e">
        <f>#REF!</f>
        <v>#REF!</v>
      </c>
      <c r="O91" s="53" t="e">
        <f t="shared" si="37"/>
        <v>#REF!</v>
      </c>
      <c r="P91" s="16"/>
      <c r="Q91" s="16"/>
      <c r="R91" s="10">
        <f t="shared" si="38"/>
        <v>0</v>
      </c>
      <c r="S91" s="16"/>
      <c r="T91" s="10">
        <f t="shared" si="39"/>
        <v>0</v>
      </c>
      <c r="U91" s="16"/>
      <c r="V91" s="16"/>
      <c r="W91" s="10">
        <f t="shared" si="40"/>
        <v>0</v>
      </c>
      <c r="X91" s="16"/>
      <c r="Y91" s="10">
        <f t="shared" si="41"/>
        <v>0</v>
      </c>
      <c r="Z91" s="16"/>
      <c r="AA91" s="16"/>
      <c r="AB91" s="10">
        <f t="shared" si="42"/>
        <v>0</v>
      </c>
      <c r="AC91" s="16"/>
      <c r="AD91" s="10">
        <f t="shared" si="43"/>
        <v>0</v>
      </c>
      <c r="AE91" s="16"/>
      <c r="AF91" s="16"/>
      <c r="AG91" s="10">
        <f t="shared" si="44"/>
        <v>0</v>
      </c>
      <c r="AH91" s="16"/>
      <c r="AI91" s="10">
        <f t="shared" si="45"/>
        <v>0</v>
      </c>
      <c r="AJ91" s="16"/>
      <c r="AK91" s="16"/>
      <c r="AL91" s="10">
        <f t="shared" si="46"/>
        <v>0</v>
      </c>
      <c r="AM91" s="17"/>
      <c r="AN91" s="10">
        <f t="shared" si="47"/>
        <v>0</v>
      </c>
      <c r="AO91" s="734"/>
    </row>
    <row r="92" spans="1:41" ht="385.5" customHeight="1" x14ac:dyDescent="0.75">
      <c r="A92" s="744"/>
      <c r="B92" s="745"/>
      <c r="C92" s="58" t="s">
        <v>49</v>
      </c>
      <c r="D92" s="52" t="e">
        <f>#REF!+#REF!</f>
        <v>#REF!</v>
      </c>
      <c r="E92" s="52" t="e">
        <f>#REF!+#REF!</f>
        <v>#REF!</v>
      </c>
      <c r="F92" s="76">
        <f>269717+15002.6+43385</f>
        <v>328104.59999999998</v>
      </c>
      <c r="G92" s="76">
        <f>269717+32616</f>
        <v>302333</v>
      </c>
      <c r="H92" s="56">
        <f t="shared" si="48"/>
        <v>92.1</v>
      </c>
      <c r="I92" s="76">
        <v>7246.8</v>
      </c>
      <c r="J92" s="56">
        <f t="shared" si="35"/>
        <v>2.4</v>
      </c>
      <c r="K92" s="52" t="e">
        <f>#REF!+#REF!</f>
        <v>#REF!</v>
      </c>
      <c r="L92" s="52" t="e">
        <f>#REF!+#REF!</f>
        <v>#REF!</v>
      </c>
      <c r="M92" s="53" t="e">
        <f t="shared" si="36"/>
        <v>#REF!</v>
      </c>
      <c r="N92" s="52" t="e">
        <f>#REF!+#REF!</f>
        <v>#REF!</v>
      </c>
      <c r="O92" s="53" t="e">
        <f t="shared" si="37"/>
        <v>#REF!</v>
      </c>
      <c r="P92" s="16"/>
      <c r="Q92" s="16"/>
      <c r="R92" s="10">
        <f t="shared" si="38"/>
        <v>0</v>
      </c>
      <c r="S92" s="16"/>
      <c r="T92" s="10">
        <f t="shared" si="39"/>
        <v>0</v>
      </c>
      <c r="U92" s="16"/>
      <c r="V92" s="16"/>
      <c r="W92" s="10">
        <f t="shared" si="40"/>
        <v>0</v>
      </c>
      <c r="X92" s="16"/>
      <c r="Y92" s="10">
        <f t="shared" si="41"/>
        <v>0</v>
      </c>
      <c r="Z92" s="16"/>
      <c r="AA92" s="16"/>
      <c r="AB92" s="10">
        <f t="shared" si="42"/>
        <v>0</v>
      </c>
      <c r="AC92" s="16"/>
      <c r="AD92" s="10">
        <f t="shared" si="43"/>
        <v>0</v>
      </c>
      <c r="AE92" s="16"/>
      <c r="AF92" s="16"/>
      <c r="AG92" s="10">
        <f t="shared" si="44"/>
        <v>0</v>
      </c>
      <c r="AH92" s="16"/>
      <c r="AI92" s="10">
        <f t="shared" si="45"/>
        <v>0</v>
      </c>
      <c r="AJ92" s="16"/>
      <c r="AK92" s="16"/>
      <c r="AL92" s="10">
        <f t="shared" si="46"/>
        <v>0</v>
      </c>
      <c r="AM92" s="17"/>
      <c r="AN92" s="10">
        <f t="shared" si="47"/>
        <v>0</v>
      </c>
      <c r="AO92" s="734" t="s">
        <v>134</v>
      </c>
    </row>
    <row r="93" spans="1:41" ht="275.25" customHeight="1" x14ac:dyDescent="0.75">
      <c r="A93" s="744"/>
      <c r="B93" s="745"/>
      <c r="C93" s="59" t="s">
        <v>33</v>
      </c>
      <c r="D93" s="54" t="e">
        <f>#REF!</f>
        <v>#REF!</v>
      </c>
      <c r="E93" s="54" t="e">
        <f>#REF!</f>
        <v>#REF!</v>
      </c>
      <c r="F93" s="76"/>
      <c r="G93" s="76"/>
      <c r="H93" s="56">
        <f t="shared" si="48"/>
        <v>0</v>
      </c>
      <c r="I93" s="76"/>
      <c r="J93" s="56">
        <f t="shared" si="35"/>
        <v>0</v>
      </c>
      <c r="K93" s="54" t="e">
        <f>#REF!</f>
        <v>#REF!</v>
      </c>
      <c r="L93" s="54" t="e">
        <f>#REF!</f>
        <v>#REF!</v>
      </c>
      <c r="M93" s="53" t="e">
        <f t="shared" si="36"/>
        <v>#REF!</v>
      </c>
      <c r="N93" s="54" t="e">
        <f>#REF!</f>
        <v>#REF!</v>
      </c>
      <c r="O93" s="53" t="e">
        <f t="shared" si="37"/>
        <v>#REF!</v>
      </c>
      <c r="P93" s="16"/>
      <c r="Q93" s="16"/>
      <c r="R93" s="10">
        <f t="shared" si="38"/>
        <v>0</v>
      </c>
      <c r="S93" s="16"/>
      <c r="T93" s="10">
        <f t="shared" si="39"/>
        <v>0</v>
      </c>
      <c r="U93" s="16"/>
      <c r="V93" s="16"/>
      <c r="W93" s="10">
        <f t="shared" si="40"/>
        <v>0</v>
      </c>
      <c r="X93" s="16"/>
      <c r="Y93" s="10">
        <f t="shared" si="41"/>
        <v>0</v>
      </c>
      <c r="Z93" s="16"/>
      <c r="AA93" s="16"/>
      <c r="AB93" s="10">
        <f t="shared" si="42"/>
        <v>0</v>
      </c>
      <c r="AC93" s="16"/>
      <c r="AD93" s="10">
        <f t="shared" si="43"/>
        <v>0</v>
      </c>
      <c r="AE93" s="16"/>
      <c r="AF93" s="16"/>
      <c r="AG93" s="10">
        <f t="shared" si="44"/>
        <v>0</v>
      </c>
      <c r="AH93" s="16"/>
      <c r="AI93" s="10">
        <f t="shared" si="45"/>
        <v>0</v>
      </c>
      <c r="AJ93" s="16"/>
      <c r="AK93" s="16"/>
      <c r="AL93" s="10">
        <f t="shared" si="46"/>
        <v>0</v>
      </c>
      <c r="AM93" s="17"/>
      <c r="AN93" s="10">
        <f t="shared" si="47"/>
        <v>0</v>
      </c>
      <c r="AO93" s="734"/>
    </row>
    <row r="94" spans="1:41" ht="276.75" customHeight="1" x14ac:dyDescent="0.75">
      <c r="A94" s="744"/>
      <c r="B94" s="745"/>
      <c r="C94" s="60" t="s">
        <v>34</v>
      </c>
      <c r="D94" s="52" t="e">
        <f>SUM(D90:D93)</f>
        <v>#REF!</v>
      </c>
      <c r="E94" s="52" t="e">
        <f>SUM(E90:E93)</f>
        <v>#REF!</v>
      </c>
      <c r="F94" s="55" t="e">
        <f>SUM(F90:F93)</f>
        <v>#REF!</v>
      </c>
      <c r="G94" s="55" t="e">
        <f>SUM(G90:G93)</f>
        <v>#REF!</v>
      </c>
      <c r="H94" s="56" t="e">
        <f t="shared" si="48"/>
        <v>#REF!</v>
      </c>
      <c r="I94" s="55" t="e">
        <f>SUM(I90:I93)</f>
        <v>#REF!</v>
      </c>
      <c r="J94" s="56" t="e">
        <f>IF(G94=0,0,I94/G94*100)</f>
        <v>#REF!</v>
      </c>
      <c r="K94" s="52" t="e">
        <f>SUM(K90:K93)</f>
        <v>#REF!</v>
      </c>
      <c r="L94" s="52" t="e">
        <f>SUM(L90:L93)</f>
        <v>#REF!</v>
      </c>
      <c r="M94" s="53" t="e">
        <f>IF(K94=0,0,L94/K94*100)</f>
        <v>#REF!</v>
      </c>
      <c r="N94" s="52" t="e">
        <f>SUM(N90:N93)</f>
        <v>#REF!</v>
      </c>
      <c r="O94" s="53" t="e">
        <f>IF(L94=0,0,N94/L94*100)</f>
        <v>#REF!</v>
      </c>
      <c r="P94" s="16"/>
      <c r="Q94" s="16"/>
      <c r="R94" s="10">
        <f>IF(P94=0,0,Q94/P94*100)</f>
        <v>0</v>
      </c>
      <c r="S94" s="16"/>
      <c r="T94" s="10">
        <f>IF(Q94=0,0,S94/Q94*100)</f>
        <v>0</v>
      </c>
      <c r="U94" s="16"/>
      <c r="V94" s="16"/>
      <c r="W94" s="10">
        <f>IF(U94=0,0,V94/U94*100)</f>
        <v>0</v>
      </c>
      <c r="X94" s="16"/>
      <c r="Y94" s="10">
        <f>IF(V94=0,0,X94/V94*100)</f>
        <v>0</v>
      </c>
      <c r="Z94" s="16"/>
      <c r="AA94" s="16"/>
      <c r="AB94" s="10">
        <f>IF(Z94=0,0,AA94/Z94*100)</f>
        <v>0</v>
      </c>
      <c r="AC94" s="16"/>
      <c r="AD94" s="10">
        <f>IF(AA94=0,0,AC94/AA94*100)</f>
        <v>0</v>
      </c>
      <c r="AE94" s="16"/>
      <c r="AF94" s="16"/>
      <c r="AG94" s="10">
        <f>IF(AE94=0,0,AF94/AE94*100)</f>
        <v>0</v>
      </c>
      <c r="AH94" s="16"/>
      <c r="AI94" s="10">
        <f>IF(AF94=0,0,AH94/AF94*100)</f>
        <v>0</v>
      </c>
      <c r="AJ94" s="16"/>
      <c r="AK94" s="16"/>
      <c r="AL94" s="10">
        <f>IF(AJ94=0,0,AK94/AJ94*100)</f>
        <v>0</v>
      </c>
      <c r="AM94" s="17"/>
      <c r="AN94" s="10">
        <f t="shared" si="47"/>
        <v>0</v>
      </c>
      <c r="AO94" s="734" t="s">
        <v>135</v>
      </c>
    </row>
    <row r="95" spans="1:41" ht="279.75" customHeight="1" x14ac:dyDescent="0.75">
      <c r="A95" s="744"/>
      <c r="B95" s="745"/>
      <c r="C95" s="61" t="s">
        <v>35</v>
      </c>
      <c r="D95" s="52"/>
      <c r="E95" s="52"/>
      <c r="F95" s="76">
        <v>15002.6</v>
      </c>
      <c r="G95" s="76"/>
      <c r="H95" s="56">
        <f t="shared" si="48"/>
        <v>0</v>
      </c>
      <c r="I95" s="76"/>
      <c r="J95" s="56">
        <f t="shared" si="35"/>
        <v>0</v>
      </c>
      <c r="K95" s="75"/>
      <c r="L95" s="75"/>
      <c r="M95" s="53">
        <f t="shared" si="36"/>
        <v>0</v>
      </c>
      <c r="N95" s="75"/>
      <c r="O95" s="53">
        <f t="shared" si="37"/>
        <v>0</v>
      </c>
      <c r="P95" s="16"/>
      <c r="Q95" s="16"/>
      <c r="R95" s="10">
        <f t="shared" si="38"/>
        <v>0</v>
      </c>
      <c r="S95" s="16"/>
      <c r="T95" s="10">
        <f t="shared" si="39"/>
        <v>0</v>
      </c>
      <c r="U95" s="16"/>
      <c r="V95" s="16"/>
      <c r="W95" s="10">
        <f t="shared" si="40"/>
        <v>0</v>
      </c>
      <c r="X95" s="16"/>
      <c r="Y95" s="10">
        <f t="shared" si="41"/>
        <v>0</v>
      </c>
      <c r="Z95" s="16"/>
      <c r="AA95" s="16"/>
      <c r="AB95" s="10">
        <f t="shared" si="42"/>
        <v>0</v>
      </c>
      <c r="AC95" s="16"/>
      <c r="AD95" s="10">
        <f t="shared" si="43"/>
        <v>0</v>
      </c>
      <c r="AE95" s="16"/>
      <c r="AF95" s="16"/>
      <c r="AG95" s="10">
        <f t="shared" si="44"/>
        <v>0</v>
      </c>
      <c r="AH95" s="16"/>
      <c r="AI95" s="10">
        <f t="shared" si="45"/>
        <v>0</v>
      </c>
      <c r="AJ95" s="16"/>
      <c r="AK95" s="16"/>
      <c r="AL95" s="10">
        <f t="shared" si="46"/>
        <v>0</v>
      </c>
      <c r="AM95" s="17"/>
      <c r="AN95" s="10">
        <f t="shared" si="47"/>
        <v>0</v>
      </c>
      <c r="AO95" s="738"/>
    </row>
    <row r="96" spans="1:41" ht="78" customHeight="1" x14ac:dyDescent="0.75">
      <c r="A96" s="744">
        <v>15</v>
      </c>
      <c r="B96" s="745" t="s">
        <v>62</v>
      </c>
      <c r="C96" s="58" t="s">
        <v>79</v>
      </c>
      <c r="D96" s="52" t="e">
        <f>#REF!</f>
        <v>#REF!</v>
      </c>
      <c r="E96" s="52" t="e">
        <f>#REF!</f>
        <v>#REF!</v>
      </c>
      <c r="F96" s="77"/>
      <c r="G96" s="77"/>
      <c r="H96" s="72">
        <f t="shared" si="48"/>
        <v>0</v>
      </c>
      <c r="I96" s="77"/>
      <c r="J96" s="72">
        <f t="shared" si="35"/>
        <v>0</v>
      </c>
      <c r="K96" s="75" t="e">
        <f>#REF!</f>
        <v>#REF!</v>
      </c>
      <c r="L96" s="75" t="e">
        <f>#REF!</f>
        <v>#REF!</v>
      </c>
      <c r="M96" s="53" t="e">
        <f t="shared" si="36"/>
        <v>#REF!</v>
      </c>
      <c r="N96" s="75" t="e">
        <f>#REF!</f>
        <v>#REF!</v>
      </c>
      <c r="O96" s="53" t="e">
        <f t="shared" si="37"/>
        <v>#REF!</v>
      </c>
      <c r="P96" s="16"/>
      <c r="Q96" s="16"/>
      <c r="R96" s="10">
        <f t="shared" si="38"/>
        <v>0</v>
      </c>
      <c r="S96" s="16"/>
      <c r="T96" s="10">
        <f t="shared" si="39"/>
        <v>0</v>
      </c>
      <c r="U96" s="16"/>
      <c r="V96" s="16"/>
      <c r="W96" s="10">
        <f t="shared" si="40"/>
        <v>0</v>
      </c>
      <c r="X96" s="16"/>
      <c r="Y96" s="10">
        <f t="shared" si="41"/>
        <v>0</v>
      </c>
      <c r="Z96" s="16"/>
      <c r="AA96" s="16"/>
      <c r="AB96" s="10">
        <f t="shared" si="42"/>
        <v>0</v>
      </c>
      <c r="AC96" s="16"/>
      <c r="AD96" s="10">
        <f t="shared" si="43"/>
        <v>0</v>
      </c>
      <c r="AE96" s="16"/>
      <c r="AF96" s="16"/>
      <c r="AG96" s="10">
        <f t="shared" si="44"/>
        <v>0</v>
      </c>
      <c r="AH96" s="16"/>
      <c r="AI96" s="10">
        <f t="shared" si="45"/>
        <v>0</v>
      </c>
      <c r="AJ96" s="16"/>
      <c r="AK96" s="16"/>
      <c r="AL96" s="10">
        <f t="shared" si="46"/>
        <v>0</v>
      </c>
      <c r="AM96" s="17"/>
      <c r="AN96" s="10">
        <f t="shared" si="47"/>
        <v>0</v>
      </c>
      <c r="AO96" s="735" t="s">
        <v>74</v>
      </c>
    </row>
    <row r="97" spans="1:41" ht="102" customHeight="1" x14ac:dyDescent="0.75">
      <c r="A97" s="744"/>
      <c r="B97" s="745"/>
      <c r="C97" s="58" t="s">
        <v>32</v>
      </c>
      <c r="D97" s="52" t="e">
        <f>#REF!</f>
        <v>#REF!</v>
      </c>
      <c r="E97" s="52" t="e">
        <f>#REF!</f>
        <v>#REF!</v>
      </c>
      <c r="F97" s="77">
        <v>393.5</v>
      </c>
      <c r="G97" s="77"/>
      <c r="H97" s="72">
        <f t="shared" si="48"/>
        <v>0</v>
      </c>
      <c r="I97" s="77"/>
      <c r="J97" s="72">
        <f t="shared" si="35"/>
        <v>0</v>
      </c>
      <c r="K97" s="75" t="e">
        <f>#REF!</f>
        <v>#REF!</v>
      </c>
      <c r="L97" s="75" t="e">
        <f>#REF!</f>
        <v>#REF!</v>
      </c>
      <c r="M97" s="53" t="e">
        <f t="shared" si="36"/>
        <v>#REF!</v>
      </c>
      <c r="N97" s="75" t="e">
        <f>#REF!</f>
        <v>#REF!</v>
      </c>
      <c r="O97" s="53" t="e">
        <f t="shared" si="37"/>
        <v>#REF!</v>
      </c>
      <c r="P97" s="16"/>
      <c r="Q97" s="16"/>
      <c r="R97" s="10">
        <f t="shared" si="38"/>
        <v>0</v>
      </c>
      <c r="S97" s="16"/>
      <c r="T97" s="10">
        <f t="shared" si="39"/>
        <v>0</v>
      </c>
      <c r="U97" s="16"/>
      <c r="V97" s="16"/>
      <c r="W97" s="10">
        <f t="shared" si="40"/>
        <v>0</v>
      </c>
      <c r="X97" s="16"/>
      <c r="Y97" s="10">
        <f t="shared" si="41"/>
        <v>0</v>
      </c>
      <c r="Z97" s="16"/>
      <c r="AA97" s="16"/>
      <c r="AB97" s="10">
        <f t="shared" si="42"/>
        <v>0</v>
      </c>
      <c r="AC97" s="16"/>
      <c r="AD97" s="10">
        <f t="shared" si="43"/>
        <v>0</v>
      </c>
      <c r="AE97" s="16"/>
      <c r="AF97" s="16"/>
      <c r="AG97" s="10">
        <f t="shared" si="44"/>
        <v>0</v>
      </c>
      <c r="AH97" s="16"/>
      <c r="AI97" s="10">
        <f t="shared" si="45"/>
        <v>0</v>
      </c>
      <c r="AJ97" s="16"/>
      <c r="AK97" s="16"/>
      <c r="AL97" s="10">
        <f t="shared" si="46"/>
        <v>0</v>
      </c>
      <c r="AM97" s="17"/>
      <c r="AN97" s="10">
        <f t="shared" si="47"/>
        <v>0</v>
      </c>
      <c r="AO97" s="731"/>
    </row>
    <row r="98" spans="1:41" ht="120" customHeight="1" x14ac:dyDescent="0.75">
      <c r="A98" s="744"/>
      <c r="B98" s="745"/>
      <c r="C98" s="58" t="s">
        <v>49</v>
      </c>
      <c r="D98" s="52" t="e">
        <f>#REF!+#REF!</f>
        <v>#REF!</v>
      </c>
      <c r="E98" s="52" t="e">
        <f>#REF!+#REF!</f>
        <v>#REF!</v>
      </c>
      <c r="F98" s="77"/>
      <c r="G98" s="77"/>
      <c r="H98" s="72">
        <f t="shared" si="48"/>
        <v>0</v>
      </c>
      <c r="I98" s="77"/>
      <c r="J98" s="72">
        <f t="shared" si="35"/>
        <v>0</v>
      </c>
      <c r="K98" s="75" t="e">
        <f>#REF!+#REF!</f>
        <v>#REF!</v>
      </c>
      <c r="L98" s="75" t="e">
        <f>#REF!+#REF!</f>
        <v>#REF!</v>
      </c>
      <c r="M98" s="53" t="e">
        <f t="shared" si="36"/>
        <v>#REF!</v>
      </c>
      <c r="N98" s="75" t="e">
        <f>#REF!+#REF!</f>
        <v>#REF!</v>
      </c>
      <c r="O98" s="53" t="e">
        <f t="shared" si="37"/>
        <v>#REF!</v>
      </c>
      <c r="P98" s="16"/>
      <c r="Q98" s="16"/>
      <c r="R98" s="10">
        <f t="shared" si="38"/>
        <v>0</v>
      </c>
      <c r="S98" s="16"/>
      <c r="T98" s="10">
        <f t="shared" si="39"/>
        <v>0</v>
      </c>
      <c r="U98" s="16"/>
      <c r="V98" s="16"/>
      <c r="W98" s="10">
        <f t="shared" si="40"/>
        <v>0</v>
      </c>
      <c r="X98" s="16"/>
      <c r="Y98" s="10">
        <f t="shared" si="41"/>
        <v>0</v>
      </c>
      <c r="Z98" s="16"/>
      <c r="AA98" s="16"/>
      <c r="AB98" s="10">
        <f t="shared" si="42"/>
        <v>0</v>
      </c>
      <c r="AC98" s="16"/>
      <c r="AD98" s="10">
        <f t="shared" si="43"/>
        <v>0</v>
      </c>
      <c r="AE98" s="16"/>
      <c r="AF98" s="16"/>
      <c r="AG98" s="10">
        <f t="shared" si="44"/>
        <v>0</v>
      </c>
      <c r="AH98" s="16"/>
      <c r="AI98" s="10">
        <f t="shared" si="45"/>
        <v>0</v>
      </c>
      <c r="AJ98" s="16"/>
      <c r="AK98" s="16"/>
      <c r="AL98" s="10">
        <f t="shared" si="46"/>
        <v>0</v>
      </c>
      <c r="AM98" s="17"/>
      <c r="AN98" s="10">
        <f t="shared" si="47"/>
        <v>0</v>
      </c>
      <c r="AO98" s="736" t="s">
        <v>96</v>
      </c>
    </row>
    <row r="99" spans="1:41" ht="54" customHeight="1" x14ac:dyDescent="0.75">
      <c r="A99" s="744"/>
      <c r="B99" s="745"/>
      <c r="C99" s="59" t="s">
        <v>33</v>
      </c>
      <c r="D99" s="54" t="e">
        <f>#REF!</f>
        <v>#REF!</v>
      </c>
      <c r="E99" s="54" t="e">
        <f>#REF!</f>
        <v>#REF!</v>
      </c>
      <c r="F99" s="77"/>
      <c r="G99" s="77"/>
      <c r="H99" s="72">
        <f t="shared" si="48"/>
        <v>0</v>
      </c>
      <c r="I99" s="77"/>
      <c r="J99" s="72">
        <f t="shared" si="35"/>
        <v>0</v>
      </c>
      <c r="K99" s="75" t="e">
        <f>#REF!</f>
        <v>#REF!</v>
      </c>
      <c r="L99" s="75" t="e">
        <f>#REF!</f>
        <v>#REF!</v>
      </c>
      <c r="M99" s="53" t="e">
        <f t="shared" si="36"/>
        <v>#REF!</v>
      </c>
      <c r="N99" s="75" t="e">
        <f>#REF!</f>
        <v>#REF!</v>
      </c>
      <c r="O99" s="53" t="e">
        <f t="shared" si="37"/>
        <v>#REF!</v>
      </c>
      <c r="P99" s="16"/>
      <c r="Q99" s="16"/>
      <c r="R99" s="10">
        <f t="shared" si="38"/>
        <v>0</v>
      </c>
      <c r="S99" s="16"/>
      <c r="T99" s="10">
        <f t="shared" si="39"/>
        <v>0</v>
      </c>
      <c r="U99" s="16"/>
      <c r="V99" s="16"/>
      <c r="W99" s="10">
        <f t="shared" si="40"/>
        <v>0</v>
      </c>
      <c r="X99" s="16"/>
      <c r="Y99" s="10">
        <f t="shared" si="41"/>
        <v>0</v>
      </c>
      <c r="Z99" s="16"/>
      <c r="AA99" s="16"/>
      <c r="AB99" s="10">
        <f t="shared" si="42"/>
        <v>0</v>
      </c>
      <c r="AC99" s="16"/>
      <c r="AD99" s="10">
        <f t="shared" si="43"/>
        <v>0</v>
      </c>
      <c r="AE99" s="16"/>
      <c r="AF99" s="16"/>
      <c r="AG99" s="10">
        <f t="shared" si="44"/>
        <v>0</v>
      </c>
      <c r="AH99" s="16"/>
      <c r="AI99" s="10">
        <f t="shared" si="45"/>
        <v>0</v>
      </c>
      <c r="AJ99" s="16"/>
      <c r="AK99" s="16"/>
      <c r="AL99" s="10">
        <f t="shared" si="46"/>
        <v>0</v>
      </c>
      <c r="AM99" s="17"/>
      <c r="AN99" s="10">
        <f t="shared" si="47"/>
        <v>0</v>
      </c>
      <c r="AO99" s="731"/>
    </row>
    <row r="100" spans="1:41" ht="82.5" customHeight="1" x14ac:dyDescent="0.75">
      <c r="A100" s="744"/>
      <c r="B100" s="745"/>
      <c r="C100" s="60" t="s">
        <v>34</v>
      </c>
      <c r="D100" s="52" t="e">
        <f>SUM(D96:D99)</f>
        <v>#REF!</v>
      </c>
      <c r="E100" s="52" t="e">
        <f t="shared" ref="E100:J100" si="49">SUM(E96:E99)</f>
        <v>#REF!</v>
      </c>
      <c r="F100" s="73">
        <f t="shared" si="49"/>
        <v>393.5</v>
      </c>
      <c r="G100" s="73">
        <f t="shared" si="49"/>
        <v>0</v>
      </c>
      <c r="H100" s="73">
        <f t="shared" si="49"/>
        <v>0</v>
      </c>
      <c r="I100" s="73">
        <f t="shared" si="49"/>
        <v>0</v>
      </c>
      <c r="J100" s="73">
        <f t="shared" si="49"/>
        <v>0</v>
      </c>
      <c r="K100" s="75" t="e">
        <f>SUM(K96:K99)</f>
        <v>#REF!</v>
      </c>
      <c r="L100" s="75" t="e">
        <f>SUM(L96:L99)</f>
        <v>#REF!</v>
      </c>
      <c r="M100" s="53" t="e">
        <f>IF(K100=0,0,L100/K100*100)</f>
        <v>#REF!</v>
      </c>
      <c r="N100" s="75" t="e">
        <f>SUM(N96:N99)</f>
        <v>#REF!</v>
      </c>
      <c r="O100" s="53" t="e">
        <f>IF(L100=0,0,N100/L100*100)</f>
        <v>#REF!</v>
      </c>
      <c r="P100" s="16"/>
      <c r="Q100" s="16"/>
      <c r="R100" s="10">
        <f>IF(P100=0,0,Q100/P100*100)</f>
        <v>0</v>
      </c>
      <c r="S100" s="16"/>
      <c r="T100" s="10">
        <f>IF(Q100=0,0,S100/Q100*100)</f>
        <v>0</v>
      </c>
      <c r="U100" s="16"/>
      <c r="V100" s="16"/>
      <c r="W100" s="10">
        <f>IF(U100=0,0,V100/U100*100)</f>
        <v>0</v>
      </c>
      <c r="X100" s="16"/>
      <c r="Y100" s="10">
        <f>IF(V100=0,0,X100/V100*100)</f>
        <v>0</v>
      </c>
      <c r="Z100" s="16"/>
      <c r="AA100" s="16"/>
      <c r="AB100" s="10">
        <f>IF(Z100=0,0,AA100/Z100*100)</f>
        <v>0</v>
      </c>
      <c r="AC100" s="16"/>
      <c r="AD100" s="10">
        <f>IF(AA100=0,0,AC100/AA100*100)</f>
        <v>0</v>
      </c>
      <c r="AE100" s="16"/>
      <c r="AF100" s="16"/>
      <c r="AG100" s="10">
        <f>IF(AE100=0,0,AF100/AE100*100)</f>
        <v>0</v>
      </c>
      <c r="AH100" s="16"/>
      <c r="AI100" s="10">
        <f>IF(AF100=0,0,AH100/AF100*100)</f>
        <v>0</v>
      </c>
      <c r="AJ100" s="16"/>
      <c r="AK100" s="16"/>
      <c r="AL100" s="10">
        <f>IF(AJ100=0,0,AK100/AJ100*100)</f>
        <v>0</v>
      </c>
      <c r="AM100" s="17"/>
      <c r="AN100" s="10">
        <f t="shared" si="47"/>
        <v>0</v>
      </c>
      <c r="AO100" s="731" t="s">
        <v>73</v>
      </c>
    </row>
    <row r="101" spans="1:41" ht="76.5" customHeight="1" x14ac:dyDescent="0.75">
      <c r="A101" s="744"/>
      <c r="B101" s="745"/>
      <c r="C101" s="61" t="s">
        <v>35</v>
      </c>
      <c r="D101" s="73"/>
      <c r="E101" s="73"/>
      <c r="F101" s="77"/>
      <c r="G101" s="77"/>
      <c r="H101" s="72">
        <f t="shared" si="48"/>
        <v>0</v>
      </c>
      <c r="I101" s="77"/>
      <c r="J101" s="72">
        <f t="shared" si="35"/>
        <v>0</v>
      </c>
      <c r="K101" s="75"/>
      <c r="L101" s="75"/>
      <c r="M101" s="53">
        <f t="shared" si="36"/>
        <v>0</v>
      </c>
      <c r="N101" s="75"/>
      <c r="O101" s="53">
        <f t="shared" si="37"/>
        <v>0</v>
      </c>
      <c r="P101" s="16"/>
      <c r="Q101" s="16"/>
      <c r="R101" s="10">
        <f t="shared" si="38"/>
        <v>0</v>
      </c>
      <c r="S101" s="16"/>
      <c r="T101" s="10">
        <f t="shared" si="39"/>
        <v>0</v>
      </c>
      <c r="U101" s="16"/>
      <c r="V101" s="16"/>
      <c r="W101" s="10">
        <f t="shared" si="40"/>
        <v>0</v>
      </c>
      <c r="X101" s="16"/>
      <c r="Y101" s="10">
        <f t="shared" si="41"/>
        <v>0</v>
      </c>
      <c r="Z101" s="16"/>
      <c r="AA101" s="16"/>
      <c r="AB101" s="10">
        <f t="shared" si="42"/>
        <v>0</v>
      </c>
      <c r="AC101" s="16"/>
      <c r="AD101" s="10">
        <f t="shared" si="43"/>
        <v>0</v>
      </c>
      <c r="AE101" s="16"/>
      <c r="AF101" s="16"/>
      <c r="AG101" s="10">
        <f t="shared" si="44"/>
        <v>0</v>
      </c>
      <c r="AH101" s="16"/>
      <c r="AI101" s="10">
        <f t="shared" si="45"/>
        <v>0</v>
      </c>
      <c r="AJ101" s="16"/>
      <c r="AK101" s="16"/>
      <c r="AL101" s="10">
        <f t="shared" si="46"/>
        <v>0</v>
      </c>
      <c r="AM101" s="17"/>
      <c r="AN101" s="10">
        <f t="shared" si="47"/>
        <v>0</v>
      </c>
      <c r="AO101" s="732"/>
    </row>
    <row r="102" spans="1:41" ht="78.75" customHeight="1" x14ac:dyDescent="0.75">
      <c r="A102" s="744">
        <v>16</v>
      </c>
      <c r="B102" s="745" t="s">
        <v>63</v>
      </c>
      <c r="C102" s="58" t="s">
        <v>79</v>
      </c>
      <c r="D102" s="52" t="e">
        <f>#REF!</f>
        <v>#REF!</v>
      </c>
      <c r="E102" s="52" t="e">
        <f>#REF!</f>
        <v>#REF!</v>
      </c>
      <c r="F102" s="77"/>
      <c r="G102" s="77"/>
      <c r="H102" s="72">
        <f t="shared" si="48"/>
        <v>0</v>
      </c>
      <c r="I102" s="77"/>
      <c r="J102" s="72">
        <f t="shared" si="35"/>
        <v>0</v>
      </c>
      <c r="K102" s="75" t="e">
        <f>#REF!</f>
        <v>#REF!</v>
      </c>
      <c r="L102" s="75" t="e">
        <f>#REF!</f>
        <v>#REF!</v>
      </c>
      <c r="M102" s="53" t="e">
        <f t="shared" si="36"/>
        <v>#REF!</v>
      </c>
      <c r="N102" s="75" t="e">
        <f>#REF!</f>
        <v>#REF!</v>
      </c>
      <c r="O102" s="53" t="e">
        <f t="shared" si="37"/>
        <v>#REF!</v>
      </c>
      <c r="P102" s="16"/>
      <c r="Q102" s="16"/>
      <c r="R102" s="10">
        <f t="shared" si="38"/>
        <v>0</v>
      </c>
      <c r="S102" s="16"/>
      <c r="T102" s="10">
        <f t="shared" si="39"/>
        <v>0</v>
      </c>
      <c r="U102" s="16"/>
      <c r="V102" s="16"/>
      <c r="W102" s="10">
        <f t="shared" si="40"/>
        <v>0</v>
      </c>
      <c r="X102" s="16"/>
      <c r="Y102" s="10">
        <f t="shared" si="41"/>
        <v>0</v>
      </c>
      <c r="Z102" s="16"/>
      <c r="AA102" s="16"/>
      <c r="AB102" s="10">
        <f t="shared" si="42"/>
        <v>0</v>
      </c>
      <c r="AC102" s="16"/>
      <c r="AD102" s="10">
        <f t="shared" si="43"/>
        <v>0</v>
      </c>
      <c r="AE102" s="16"/>
      <c r="AF102" s="16"/>
      <c r="AG102" s="10">
        <f t="shared" si="44"/>
        <v>0</v>
      </c>
      <c r="AH102" s="16"/>
      <c r="AI102" s="10">
        <f t="shared" si="45"/>
        <v>0</v>
      </c>
      <c r="AJ102" s="16"/>
      <c r="AK102" s="16"/>
      <c r="AL102" s="10">
        <f t="shared" si="46"/>
        <v>0</v>
      </c>
      <c r="AM102" s="17"/>
      <c r="AN102" s="10">
        <f t="shared" si="47"/>
        <v>0</v>
      </c>
      <c r="AO102" s="743" t="s">
        <v>136</v>
      </c>
    </row>
    <row r="103" spans="1:41" ht="99" x14ac:dyDescent="0.75">
      <c r="A103" s="744"/>
      <c r="B103" s="745"/>
      <c r="C103" s="58" t="s">
        <v>32</v>
      </c>
      <c r="D103" s="52" t="e">
        <f>#REF!</f>
        <v>#REF!</v>
      </c>
      <c r="E103" s="52" t="e">
        <f>#REF!</f>
        <v>#REF!</v>
      </c>
      <c r="F103" s="77">
        <v>900.8</v>
      </c>
      <c r="G103" s="77">
        <v>24</v>
      </c>
      <c r="H103" s="72">
        <f t="shared" si="48"/>
        <v>2.7</v>
      </c>
      <c r="I103" s="77"/>
      <c r="J103" s="72">
        <f t="shared" si="35"/>
        <v>0</v>
      </c>
      <c r="K103" s="75" t="e">
        <f>#REF!</f>
        <v>#REF!</v>
      </c>
      <c r="L103" s="75" t="e">
        <f>#REF!</f>
        <v>#REF!</v>
      </c>
      <c r="M103" s="53" t="e">
        <f t="shared" si="36"/>
        <v>#REF!</v>
      </c>
      <c r="N103" s="75" t="e">
        <f>#REF!</f>
        <v>#REF!</v>
      </c>
      <c r="O103" s="53" t="e">
        <f t="shared" si="37"/>
        <v>#REF!</v>
      </c>
      <c r="P103" s="16"/>
      <c r="Q103" s="16"/>
      <c r="R103" s="10">
        <f t="shared" si="38"/>
        <v>0</v>
      </c>
      <c r="S103" s="16"/>
      <c r="T103" s="10">
        <f t="shared" si="39"/>
        <v>0</v>
      </c>
      <c r="U103" s="16"/>
      <c r="V103" s="16"/>
      <c r="W103" s="10">
        <f t="shared" si="40"/>
        <v>0</v>
      </c>
      <c r="X103" s="16"/>
      <c r="Y103" s="10">
        <f t="shared" si="41"/>
        <v>0</v>
      </c>
      <c r="Z103" s="16"/>
      <c r="AA103" s="16"/>
      <c r="AB103" s="10">
        <f t="shared" si="42"/>
        <v>0</v>
      </c>
      <c r="AC103" s="16"/>
      <c r="AD103" s="10">
        <f t="shared" si="43"/>
        <v>0</v>
      </c>
      <c r="AE103" s="16"/>
      <c r="AF103" s="16"/>
      <c r="AG103" s="10">
        <f t="shared" si="44"/>
        <v>0</v>
      </c>
      <c r="AH103" s="16"/>
      <c r="AI103" s="10">
        <f t="shared" si="45"/>
        <v>0</v>
      </c>
      <c r="AJ103" s="16"/>
      <c r="AK103" s="16"/>
      <c r="AL103" s="10">
        <f t="shared" si="46"/>
        <v>0</v>
      </c>
      <c r="AM103" s="17"/>
      <c r="AN103" s="10">
        <f t="shared" si="47"/>
        <v>0</v>
      </c>
      <c r="AO103" s="734"/>
    </row>
    <row r="104" spans="1:41" ht="99" x14ac:dyDescent="0.75">
      <c r="A104" s="744"/>
      <c r="B104" s="745"/>
      <c r="C104" s="58" t="s">
        <v>49</v>
      </c>
      <c r="D104" s="52" t="e">
        <f>#REF!+#REF!</f>
        <v>#REF!</v>
      </c>
      <c r="E104" s="52" t="e">
        <f>#REF!+#REF!</f>
        <v>#REF!</v>
      </c>
      <c r="F104" s="77"/>
      <c r="G104" s="77"/>
      <c r="H104" s="72">
        <f t="shared" si="48"/>
        <v>0</v>
      </c>
      <c r="I104" s="77"/>
      <c r="J104" s="72">
        <f t="shared" si="35"/>
        <v>0</v>
      </c>
      <c r="K104" s="52" t="e">
        <f>#REF!+#REF!</f>
        <v>#REF!</v>
      </c>
      <c r="L104" s="52" t="e">
        <f>#REF!+#REF!</f>
        <v>#REF!</v>
      </c>
      <c r="M104" s="53" t="e">
        <f t="shared" si="36"/>
        <v>#REF!</v>
      </c>
      <c r="N104" s="52" t="e">
        <f>#REF!+#REF!</f>
        <v>#REF!</v>
      </c>
      <c r="O104" s="53" t="e">
        <f t="shared" si="37"/>
        <v>#REF!</v>
      </c>
      <c r="P104" s="16"/>
      <c r="Q104" s="16"/>
      <c r="R104" s="10">
        <f t="shared" si="38"/>
        <v>0</v>
      </c>
      <c r="S104" s="16"/>
      <c r="T104" s="10">
        <f t="shared" si="39"/>
        <v>0</v>
      </c>
      <c r="U104" s="16"/>
      <c r="V104" s="16"/>
      <c r="W104" s="10">
        <f t="shared" si="40"/>
        <v>0</v>
      </c>
      <c r="X104" s="16"/>
      <c r="Y104" s="10">
        <f t="shared" si="41"/>
        <v>0</v>
      </c>
      <c r="Z104" s="16"/>
      <c r="AA104" s="16"/>
      <c r="AB104" s="10">
        <f t="shared" si="42"/>
        <v>0</v>
      </c>
      <c r="AC104" s="16"/>
      <c r="AD104" s="10">
        <f t="shared" si="43"/>
        <v>0</v>
      </c>
      <c r="AE104" s="16"/>
      <c r="AF104" s="16"/>
      <c r="AG104" s="10">
        <f t="shared" si="44"/>
        <v>0</v>
      </c>
      <c r="AH104" s="16"/>
      <c r="AI104" s="10">
        <f t="shared" si="45"/>
        <v>0</v>
      </c>
      <c r="AJ104" s="16"/>
      <c r="AK104" s="16"/>
      <c r="AL104" s="10">
        <f t="shared" si="46"/>
        <v>0</v>
      </c>
      <c r="AM104" s="17"/>
      <c r="AN104" s="10">
        <f t="shared" si="47"/>
        <v>0</v>
      </c>
      <c r="AO104" s="734" t="s">
        <v>137</v>
      </c>
    </row>
    <row r="105" spans="1:41" ht="73.5" customHeight="1" x14ac:dyDescent="0.75">
      <c r="A105" s="744"/>
      <c r="B105" s="745"/>
      <c r="C105" s="59" t="s">
        <v>33</v>
      </c>
      <c r="D105" s="54" t="e">
        <f>#REF!</f>
        <v>#REF!</v>
      </c>
      <c r="E105" s="54" t="e">
        <f>#REF!</f>
        <v>#REF!</v>
      </c>
      <c r="F105" s="77"/>
      <c r="G105" s="77"/>
      <c r="H105" s="72">
        <f t="shared" si="48"/>
        <v>0</v>
      </c>
      <c r="I105" s="77"/>
      <c r="J105" s="72">
        <f t="shared" si="35"/>
        <v>0</v>
      </c>
      <c r="K105" s="75" t="e">
        <f>#REF!</f>
        <v>#REF!</v>
      </c>
      <c r="L105" s="75" t="e">
        <f>#REF!</f>
        <v>#REF!</v>
      </c>
      <c r="M105" s="53" t="e">
        <f t="shared" si="36"/>
        <v>#REF!</v>
      </c>
      <c r="N105" s="75" t="e">
        <f>#REF!</f>
        <v>#REF!</v>
      </c>
      <c r="O105" s="53" t="e">
        <f t="shared" si="37"/>
        <v>#REF!</v>
      </c>
      <c r="P105" s="16"/>
      <c r="Q105" s="16"/>
      <c r="R105" s="10">
        <f t="shared" si="38"/>
        <v>0</v>
      </c>
      <c r="S105" s="16"/>
      <c r="T105" s="10">
        <f t="shared" si="39"/>
        <v>0</v>
      </c>
      <c r="U105" s="16"/>
      <c r="V105" s="16"/>
      <c r="W105" s="10">
        <f t="shared" si="40"/>
        <v>0</v>
      </c>
      <c r="X105" s="16"/>
      <c r="Y105" s="10">
        <f t="shared" si="41"/>
        <v>0</v>
      </c>
      <c r="Z105" s="16"/>
      <c r="AA105" s="16"/>
      <c r="AB105" s="10">
        <f t="shared" si="42"/>
        <v>0</v>
      </c>
      <c r="AC105" s="16"/>
      <c r="AD105" s="10">
        <f t="shared" si="43"/>
        <v>0</v>
      </c>
      <c r="AE105" s="16"/>
      <c r="AF105" s="16"/>
      <c r="AG105" s="10">
        <f t="shared" si="44"/>
        <v>0</v>
      </c>
      <c r="AH105" s="16"/>
      <c r="AI105" s="10">
        <f t="shared" si="45"/>
        <v>0</v>
      </c>
      <c r="AJ105" s="16"/>
      <c r="AK105" s="16"/>
      <c r="AL105" s="10">
        <f t="shared" si="46"/>
        <v>0</v>
      </c>
      <c r="AM105" s="17"/>
      <c r="AN105" s="10">
        <f t="shared" si="47"/>
        <v>0</v>
      </c>
      <c r="AO105" s="734"/>
    </row>
    <row r="106" spans="1:41" ht="45" customHeight="1" x14ac:dyDescent="0.75">
      <c r="A106" s="744"/>
      <c r="B106" s="745"/>
      <c r="C106" s="60" t="s">
        <v>34</v>
      </c>
      <c r="D106" s="52" t="e">
        <f>SUM(D102:D105)</f>
        <v>#REF!</v>
      </c>
      <c r="E106" s="52" t="e">
        <f>SUM(E102:E105)</f>
        <v>#REF!</v>
      </c>
      <c r="F106" s="71">
        <f>SUM(F102:F105)</f>
        <v>900.8</v>
      </c>
      <c r="G106" s="71">
        <f>SUM(G102:G105)</f>
        <v>24</v>
      </c>
      <c r="H106" s="72">
        <f t="shared" si="48"/>
        <v>2.7</v>
      </c>
      <c r="I106" s="71">
        <f>SUM(I102:I105)</f>
        <v>0</v>
      </c>
      <c r="J106" s="72">
        <f>IF(G106=0,0,I106/G106*100)</f>
        <v>0</v>
      </c>
      <c r="K106" s="75" t="e">
        <f>K103</f>
        <v>#REF!</v>
      </c>
      <c r="L106" s="75" t="e">
        <f>L103</f>
        <v>#REF!</v>
      </c>
      <c r="M106" s="53" t="e">
        <f>IF(K106=0,0,L106/K106*100)</f>
        <v>#REF!</v>
      </c>
      <c r="N106" s="75" t="e">
        <f>N103</f>
        <v>#REF!</v>
      </c>
      <c r="O106" s="53" t="e">
        <f>IF(L106=0,0,N106/L106*100)</f>
        <v>#REF!</v>
      </c>
      <c r="P106" s="16"/>
      <c r="Q106" s="16"/>
      <c r="R106" s="10">
        <f>IF(P106=0,0,Q106/P106*100)</f>
        <v>0</v>
      </c>
      <c r="S106" s="16"/>
      <c r="T106" s="10">
        <f>IF(Q106=0,0,S106/Q106*100)</f>
        <v>0</v>
      </c>
      <c r="U106" s="16"/>
      <c r="V106" s="16"/>
      <c r="W106" s="10">
        <f>IF(U106=0,0,V106/U106*100)</f>
        <v>0</v>
      </c>
      <c r="X106" s="16"/>
      <c r="Y106" s="10">
        <f>IF(V106=0,0,X106/V106*100)</f>
        <v>0</v>
      </c>
      <c r="Z106" s="16"/>
      <c r="AA106" s="16"/>
      <c r="AB106" s="10">
        <f>IF(Z106=0,0,AA106/Z106*100)</f>
        <v>0</v>
      </c>
      <c r="AC106" s="16"/>
      <c r="AD106" s="10">
        <f>IF(AA106=0,0,AC106/AA106*100)</f>
        <v>0</v>
      </c>
      <c r="AE106" s="16"/>
      <c r="AF106" s="16"/>
      <c r="AG106" s="10">
        <f>IF(AE106=0,0,AF106/AE106*100)</f>
        <v>0</v>
      </c>
      <c r="AH106" s="16"/>
      <c r="AI106" s="10">
        <f>IF(AF106=0,0,AH106/AF106*100)</f>
        <v>0</v>
      </c>
      <c r="AJ106" s="16"/>
      <c r="AK106" s="16"/>
      <c r="AL106" s="10">
        <f>IF(AJ106=0,0,AK106/AJ106*100)</f>
        <v>0</v>
      </c>
      <c r="AM106" s="17"/>
      <c r="AN106" s="10">
        <f t="shared" si="47"/>
        <v>0</v>
      </c>
      <c r="AO106" s="741"/>
    </row>
    <row r="107" spans="1:41" ht="73.5" customHeight="1" x14ac:dyDescent="0.75">
      <c r="A107" s="744"/>
      <c r="B107" s="745"/>
      <c r="C107" s="61" t="s">
        <v>35</v>
      </c>
      <c r="D107" s="73"/>
      <c r="E107" s="73"/>
      <c r="F107" s="77"/>
      <c r="G107" s="77"/>
      <c r="H107" s="72">
        <f t="shared" si="48"/>
        <v>0</v>
      </c>
      <c r="I107" s="77"/>
      <c r="J107" s="72">
        <f t="shared" si="35"/>
        <v>0</v>
      </c>
      <c r="K107" s="75"/>
      <c r="L107" s="75"/>
      <c r="M107" s="53">
        <f t="shared" si="36"/>
        <v>0</v>
      </c>
      <c r="N107" s="75"/>
      <c r="O107" s="53">
        <f t="shared" si="37"/>
        <v>0</v>
      </c>
      <c r="P107" s="16"/>
      <c r="Q107" s="16"/>
      <c r="R107" s="10">
        <f t="shared" si="38"/>
        <v>0</v>
      </c>
      <c r="S107" s="16"/>
      <c r="T107" s="10">
        <f t="shared" si="39"/>
        <v>0</v>
      </c>
      <c r="U107" s="16"/>
      <c r="V107" s="16"/>
      <c r="W107" s="10">
        <f t="shared" si="40"/>
        <v>0</v>
      </c>
      <c r="X107" s="16"/>
      <c r="Y107" s="10">
        <f t="shared" si="41"/>
        <v>0</v>
      </c>
      <c r="Z107" s="16"/>
      <c r="AA107" s="16"/>
      <c r="AB107" s="10">
        <f t="shared" si="42"/>
        <v>0</v>
      </c>
      <c r="AC107" s="16"/>
      <c r="AD107" s="10">
        <f t="shared" si="43"/>
        <v>0</v>
      </c>
      <c r="AE107" s="16"/>
      <c r="AF107" s="16"/>
      <c r="AG107" s="10">
        <f t="shared" si="44"/>
        <v>0</v>
      </c>
      <c r="AH107" s="16"/>
      <c r="AI107" s="10">
        <f t="shared" si="45"/>
        <v>0</v>
      </c>
      <c r="AJ107" s="16"/>
      <c r="AK107" s="16"/>
      <c r="AL107" s="10">
        <f t="shared" si="46"/>
        <v>0</v>
      </c>
      <c r="AM107" s="17"/>
      <c r="AN107" s="10">
        <f t="shared" si="47"/>
        <v>0</v>
      </c>
      <c r="AO107" s="742"/>
    </row>
    <row r="108" spans="1:41" ht="193.5" customHeight="1" x14ac:dyDescent="0.75">
      <c r="A108" s="744">
        <v>17</v>
      </c>
      <c r="B108" s="745" t="s">
        <v>64</v>
      </c>
      <c r="C108" s="58" t="s">
        <v>79</v>
      </c>
      <c r="D108" s="52" t="e">
        <f>#REF!</f>
        <v>#REF!</v>
      </c>
      <c r="E108" s="52" t="e">
        <f>#REF!</f>
        <v>#REF!</v>
      </c>
      <c r="F108" s="52" t="e">
        <f>#REF!</f>
        <v>#REF!</v>
      </c>
      <c r="G108" s="52" t="e">
        <f>#REF!</f>
        <v>#REF!</v>
      </c>
      <c r="H108" s="52" t="e">
        <f>#REF!</f>
        <v>#REF!</v>
      </c>
      <c r="I108" s="52" t="e">
        <f>#REF!</f>
        <v>#REF!</v>
      </c>
      <c r="J108" s="52" t="e">
        <f>#REF!</f>
        <v>#REF!</v>
      </c>
      <c r="K108" s="52" t="e">
        <f>#REF!</f>
        <v>#REF!</v>
      </c>
      <c r="L108" s="52" t="e">
        <f>#REF!</f>
        <v>#REF!</v>
      </c>
      <c r="M108" s="53" t="e">
        <f t="shared" si="36"/>
        <v>#REF!</v>
      </c>
      <c r="N108" s="52" t="e">
        <f>#REF!</f>
        <v>#REF!</v>
      </c>
      <c r="O108" s="53" t="e">
        <f t="shared" si="37"/>
        <v>#REF!</v>
      </c>
      <c r="P108" s="16"/>
      <c r="Q108" s="16"/>
      <c r="R108" s="10">
        <f t="shared" si="38"/>
        <v>0</v>
      </c>
      <c r="S108" s="16"/>
      <c r="T108" s="10">
        <f t="shared" si="39"/>
        <v>0</v>
      </c>
      <c r="U108" s="16"/>
      <c r="V108" s="16"/>
      <c r="W108" s="10">
        <f t="shared" si="40"/>
        <v>0</v>
      </c>
      <c r="X108" s="16"/>
      <c r="Y108" s="10">
        <f t="shared" si="41"/>
        <v>0</v>
      </c>
      <c r="Z108" s="16"/>
      <c r="AA108" s="16"/>
      <c r="AB108" s="10">
        <f t="shared" si="42"/>
        <v>0</v>
      </c>
      <c r="AC108" s="16"/>
      <c r="AD108" s="10">
        <f t="shared" si="43"/>
        <v>0</v>
      </c>
      <c r="AE108" s="16"/>
      <c r="AF108" s="16"/>
      <c r="AG108" s="10">
        <f t="shared" si="44"/>
        <v>0</v>
      </c>
      <c r="AH108" s="16"/>
      <c r="AI108" s="10">
        <f t="shared" si="45"/>
        <v>0</v>
      </c>
      <c r="AJ108" s="16"/>
      <c r="AK108" s="16"/>
      <c r="AL108" s="10">
        <f t="shared" si="46"/>
        <v>0</v>
      </c>
      <c r="AM108" s="17"/>
      <c r="AN108" s="10">
        <f t="shared" si="47"/>
        <v>0</v>
      </c>
      <c r="AO108" s="735" t="s">
        <v>24</v>
      </c>
    </row>
    <row r="109" spans="1:41" ht="99" x14ac:dyDescent="0.75">
      <c r="A109" s="744"/>
      <c r="B109" s="745"/>
      <c r="C109" s="58" t="s">
        <v>32</v>
      </c>
      <c r="D109" s="52" t="e">
        <f>#REF!</f>
        <v>#REF!</v>
      </c>
      <c r="E109" s="52" t="e">
        <f>#REF!</f>
        <v>#REF!</v>
      </c>
      <c r="F109" s="52" t="e">
        <f>#REF!</f>
        <v>#REF!</v>
      </c>
      <c r="G109" s="52" t="e">
        <f>#REF!</f>
        <v>#REF!</v>
      </c>
      <c r="H109" s="52" t="e">
        <f>#REF!</f>
        <v>#REF!</v>
      </c>
      <c r="I109" s="52" t="e">
        <f>#REF!</f>
        <v>#REF!</v>
      </c>
      <c r="J109" s="52" t="e">
        <f>#REF!</f>
        <v>#REF!</v>
      </c>
      <c r="K109" s="52" t="e">
        <f>#REF!</f>
        <v>#REF!</v>
      </c>
      <c r="L109" s="52" t="e">
        <f>#REF!</f>
        <v>#REF!</v>
      </c>
      <c r="M109" s="53" t="e">
        <f t="shared" si="36"/>
        <v>#REF!</v>
      </c>
      <c r="N109" s="52" t="e">
        <f>#REF!</f>
        <v>#REF!</v>
      </c>
      <c r="O109" s="53" t="e">
        <f t="shared" si="37"/>
        <v>#REF!</v>
      </c>
      <c r="P109" s="16"/>
      <c r="Q109" s="16"/>
      <c r="R109" s="10">
        <f t="shared" si="38"/>
        <v>0</v>
      </c>
      <c r="S109" s="16"/>
      <c r="T109" s="10">
        <f t="shared" si="39"/>
        <v>0</v>
      </c>
      <c r="U109" s="16"/>
      <c r="V109" s="16"/>
      <c r="W109" s="10">
        <f t="shared" si="40"/>
        <v>0</v>
      </c>
      <c r="X109" s="16"/>
      <c r="Y109" s="10">
        <f t="shared" si="41"/>
        <v>0</v>
      </c>
      <c r="Z109" s="16"/>
      <c r="AA109" s="16"/>
      <c r="AB109" s="10">
        <f t="shared" si="42"/>
        <v>0</v>
      </c>
      <c r="AC109" s="16"/>
      <c r="AD109" s="10">
        <f t="shared" si="43"/>
        <v>0</v>
      </c>
      <c r="AE109" s="16"/>
      <c r="AF109" s="16"/>
      <c r="AG109" s="10">
        <f t="shared" si="44"/>
        <v>0</v>
      </c>
      <c r="AH109" s="16"/>
      <c r="AI109" s="10">
        <f t="shared" si="45"/>
        <v>0</v>
      </c>
      <c r="AJ109" s="16"/>
      <c r="AK109" s="16"/>
      <c r="AL109" s="10">
        <f t="shared" si="46"/>
        <v>0</v>
      </c>
      <c r="AM109" s="17"/>
      <c r="AN109" s="10">
        <f t="shared" si="47"/>
        <v>0</v>
      </c>
      <c r="AO109" s="731"/>
    </row>
    <row r="110" spans="1:41" ht="195" customHeight="1" x14ac:dyDescent="0.75">
      <c r="A110" s="744"/>
      <c r="B110" s="745"/>
      <c r="C110" s="58" t="s">
        <v>49</v>
      </c>
      <c r="D110" s="52" t="e">
        <f>#REF!+#REF!</f>
        <v>#REF!</v>
      </c>
      <c r="E110" s="52" t="e">
        <f>#REF!+#REF!</f>
        <v>#REF!</v>
      </c>
      <c r="F110" s="52" t="e">
        <f>#REF!+#REF!</f>
        <v>#REF!</v>
      </c>
      <c r="G110" s="52" t="e">
        <f>#REF!+#REF!</f>
        <v>#REF!</v>
      </c>
      <c r="H110" s="52" t="e">
        <f>#REF!+#REF!</f>
        <v>#REF!</v>
      </c>
      <c r="I110" s="52" t="e">
        <f>#REF!+#REF!</f>
        <v>#REF!</v>
      </c>
      <c r="J110" s="52" t="e">
        <f>#REF!+#REF!</f>
        <v>#REF!</v>
      </c>
      <c r="K110" s="52" t="e">
        <f>#REF!+#REF!</f>
        <v>#REF!</v>
      </c>
      <c r="L110" s="52" t="e">
        <f>#REF!+#REF!</f>
        <v>#REF!</v>
      </c>
      <c r="M110" s="53" t="e">
        <f t="shared" si="36"/>
        <v>#REF!</v>
      </c>
      <c r="N110" s="52" t="e">
        <f>#REF!+#REF!</f>
        <v>#REF!</v>
      </c>
      <c r="O110" s="53" t="e">
        <f t="shared" si="37"/>
        <v>#REF!</v>
      </c>
      <c r="P110" s="16"/>
      <c r="Q110" s="16"/>
      <c r="R110" s="10">
        <f t="shared" si="38"/>
        <v>0</v>
      </c>
      <c r="S110" s="16"/>
      <c r="T110" s="10">
        <f t="shared" si="39"/>
        <v>0</v>
      </c>
      <c r="U110" s="16"/>
      <c r="V110" s="16"/>
      <c r="W110" s="10">
        <f t="shared" si="40"/>
        <v>0</v>
      </c>
      <c r="X110" s="16"/>
      <c r="Y110" s="10">
        <f t="shared" si="41"/>
        <v>0</v>
      </c>
      <c r="Z110" s="16"/>
      <c r="AA110" s="16"/>
      <c r="AB110" s="10">
        <f t="shared" si="42"/>
        <v>0</v>
      </c>
      <c r="AC110" s="16"/>
      <c r="AD110" s="10">
        <f t="shared" si="43"/>
        <v>0</v>
      </c>
      <c r="AE110" s="16"/>
      <c r="AF110" s="16"/>
      <c r="AG110" s="10">
        <f t="shared" si="44"/>
        <v>0</v>
      </c>
      <c r="AH110" s="16"/>
      <c r="AI110" s="10">
        <f t="shared" si="45"/>
        <v>0</v>
      </c>
      <c r="AJ110" s="16"/>
      <c r="AK110" s="16"/>
      <c r="AL110" s="10">
        <f t="shared" si="46"/>
        <v>0</v>
      </c>
      <c r="AM110" s="17"/>
      <c r="AN110" s="10">
        <f t="shared" si="47"/>
        <v>0</v>
      </c>
      <c r="AO110" s="731" t="s">
        <v>17</v>
      </c>
    </row>
    <row r="111" spans="1:41" ht="113.25" customHeight="1" x14ac:dyDescent="0.75">
      <c r="A111" s="744"/>
      <c r="B111" s="745"/>
      <c r="C111" s="59" t="s">
        <v>33</v>
      </c>
      <c r="D111" s="54" t="e">
        <f>#REF!</f>
        <v>#REF!</v>
      </c>
      <c r="E111" s="54" t="e">
        <f>#REF!</f>
        <v>#REF!</v>
      </c>
      <c r="F111" s="54" t="e">
        <f>#REF!</f>
        <v>#REF!</v>
      </c>
      <c r="G111" s="54" t="e">
        <f>#REF!</f>
        <v>#REF!</v>
      </c>
      <c r="H111" s="54" t="e">
        <f>#REF!</f>
        <v>#REF!</v>
      </c>
      <c r="I111" s="54" t="e">
        <f>#REF!</f>
        <v>#REF!</v>
      </c>
      <c r="J111" s="54" t="e">
        <f>#REF!</f>
        <v>#REF!</v>
      </c>
      <c r="K111" s="54" t="e">
        <f>#REF!</f>
        <v>#REF!</v>
      </c>
      <c r="L111" s="54" t="e">
        <f>#REF!</f>
        <v>#REF!</v>
      </c>
      <c r="M111" s="53" t="e">
        <f t="shared" si="36"/>
        <v>#REF!</v>
      </c>
      <c r="N111" s="54" t="e">
        <f>#REF!</f>
        <v>#REF!</v>
      </c>
      <c r="O111" s="53" t="e">
        <f t="shared" si="37"/>
        <v>#REF!</v>
      </c>
      <c r="P111" s="16"/>
      <c r="Q111" s="16"/>
      <c r="R111" s="10">
        <f t="shared" si="38"/>
        <v>0</v>
      </c>
      <c r="S111" s="16"/>
      <c r="T111" s="10">
        <f t="shared" si="39"/>
        <v>0</v>
      </c>
      <c r="U111" s="16"/>
      <c r="V111" s="16"/>
      <c r="W111" s="10">
        <f t="shared" si="40"/>
        <v>0</v>
      </c>
      <c r="X111" s="16"/>
      <c r="Y111" s="10">
        <f t="shared" si="41"/>
        <v>0</v>
      </c>
      <c r="Z111" s="16"/>
      <c r="AA111" s="16"/>
      <c r="AB111" s="10">
        <f t="shared" si="42"/>
        <v>0</v>
      </c>
      <c r="AC111" s="16"/>
      <c r="AD111" s="10">
        <f t="shared" si="43"/>
        <v>0</v>
      </c>
      <c r="AE111" s="16"/>
      <c r="AF111" s="16"/>
      <c r="AG111" s="10">
        <f t="shared" si="44"/>
        <v>0</v>
      </c>
      <c r="AH111" s="16"/>
      <c r="AI111" s="10">
        <f t="shared" si="45"/>
        <v>0</v>
      </c>
      <c r="AJ111" s="16"/>
      <c r="AK111" s="16"/>
      <c r="AL111" s="10">
        <f t="shared" si="46"/>
        <v>0</v>
      </c>
      <c r="AM111" s="17"/>
      <c r="AN111" s="10">
        <f t="shared" si="47"/>
        <v>0</v>
      </c>
      <c r="AO111" s="731"/>
    </row>
    <row r="112" spans="1:41" ht="226.5" customHeight="1" x14ac:dyDescent="0.75">
      <c r="A112" s="744"/>
      <c r="B112" s="745"/>
      <c r="C112" s="60" t="s">
        <v>34</v>
      </c>
      <c r="D112" s="52" t="e">
        <f>SUM(D108:D111)</f>
        <v>#REF!</v>
      </c>
      <c r="E112" s="52" t="e">
        <f t="shared" ref="E112:J112" si="50">SUM(E108:E111)</f>
        <v>#REF!</v>
      </c>
      <c r="F112" s="52" t="e">
        <f t="shared" si="50"/>
        <v>#REF!</v>
      </c>
      <c r="G112" s="52" t="e">
        <f t="shared" si="50"/>
        <v>#REF!</v>
      </c>
      <c r="H112" s="52" t="e">
        <f t="shared" si="50"/>
        <v>#REF!</v>
      </c>
      <c r="I112" s="52" t="e">
        <f t="shared" si="50"/>
        <v>#REF!</v>
      </c>
      <c r="J112" s="52" t="e">
        <f t="shared" si="50"/>
        <v>#REF!</v>
      </c>
      <c r="K112" s="52" t="e">
        <f>SUM(K108:K111)</f>
        <v>#REF!</v>
      </c>
      <c r="L112" s="52" t="e">
        <f>SUM(L108:L111)</f>
        <v>#REF!</v>
      </c>
      <c r="M112" s="53" t="e">
        <f>IF(K112=0,0,L112/K112*100)</f>
        <v>#REF!</v>
      </c>
      <c r="N112" s="52" t="e">
        <f>SUM(N108:N111)</f>
        <v>#REF!</v>
      </c>
      <c r="O112" s="53" t="e">
        <f>IF(L112=0,0,N112/L112*100)</f>
        <v>#REF!</v>
      </c>
      <c r="P112" s="16"/>
      <c r="Q112" s="16"/>
      <c r="R112" s="10">
        <f>IF(P112=0,0,Q112/P112*100)</f>
        <v>0</v>
      </c>
      <c r="S112" s="16"/>
      <c r="T112" s="10">
        <f>IF(Q112=0,0,S112/Q112*100)</f>
        <v>0</v>
      </c>
      <c r="U112" s="16"/>
      <c r="V112" s="16"/>
      <c r="W112" s="10">
        <f>IF(U112=0,0,V112/U112*100)</f>
        <v>0</v>
      </c>
      <c r="X112" s="16"/>
      <c r="Y112" s="10">
        <f>IF(V112=0,0,X112/V112*100)</f>
        <v>0</v>
      </c>
      <c r="Z112" s="16"/>
      <c r="AA112" s="16"/>
      <c r="AB112" s="10">
        <f>IF(Z112=0,0,AA112/Z112*100)</f>
        <v>0</v>
      </c>
      <c r="AC112" s="16"/>
      <c r="AD112" s="10">
        <f>IF(AA112=0,0,AC112/AA112*100)</f>
        <v>0</v>
      </c>
      <c r="AE112" s="16"/>
      <c r="AF112" s="16"/>
      <c r="AG112" s="10">
        <f>IF(AE112=0,0,AF112/AE112*100)</f>
        <v>0</v>
      </c>
      <c r="AH112" s="16"/>
      <c r="AI112" s="10">
        <f>IF(AF112=0,0,AH112/AF112*100)</f>
        <v>0</v>
      </c>
      <c r="AJ112" s="16"/>
      <c r="AK112" s="16"/>
      <c r="AL112" s="10">
        <f>IF(AJ112=0,0,AK112/AJ112*100)</f>
        <v>0</v>
      </c>
      <c r="AM112" s="17"/>
      <c r="AN112" s="10">
        <f t="shared" si="47"/>
        <v>0</v>
      </c>
      <c r="AO112" s="731" t="s">
        <v>25</v>
      </c>
    </row>
    <row r="113" spans="1:41" ht="195" customHeight="1" x14ac:dyDescent="0.75">
      <c r="A113" s="744"/>
      <c r="B113" s="745"/>
      <c r="C113" s="61" t="s">
        <v>35</v>
      </c>
      <c r="D113" s="52"/>
      <c r="E113" s="52"/>
      <c r="F113" s="76">
        <v>180180.3</v>
      </c>
      <c r="G113" s="76">
        <v>62000</v>
      </c>
      <c r="H113" s="56">
        <f t="shared" ref="H113:H142" si="51">IF(F113=0,0,G113/F113*100)</f>
        <v>34.4</v>
      </c>
      <c r="I113" s="76">
        <v>65983.8</v>
      </c>
      <c r="J113" s="56">
        <f t="shared" si="35"/>
        <v>106.4</v>
      </c>
      <c r="K113" s="75"/>
      <c r="L113" s="75"/>
      <c r="M113" s="53">
        <f t="shared" si="36"/>
        <v>0</v>
      </c>
      <c r="N113" s="75"/>
      <c r="O113" s="53">
        <f t="shared" si="37"/>
        <v>0</v>
      </c>
      <c r="P113" s="16"/>
      <c r="Q113" s="16"/>
      <c r="R113" s="10">
        <f t="shared" si="38"/>
        <v>0</v>
      </c>
      <c r="S113" s="16"/>
      <c r="T113" s="10">
        <f t="shared" si="39"/>
        <v>0</v>
      </c>
      <c r="U113" s="16"/>
      <c r="V113" s="16"/>
      <c r="W113" s="10">
        <f t="shared" si="40"/>
        <v>0</v>
      </c>
      <c r="X113" s="16"/>
      <c r="Y113" s="10">
        <f t="shared" si="41"/>
        <v>0</v>
      </c>
      <c r="Z113" s="16"/>
      <c r="AA113" s="16"/>
      <c r="AB113" s="10">
        <f t="shared" si="42"/>
        <v>0</v>
      </c>
      <c r="AC113" s="16"/>
      <c r="AD113" s="10">
        <f t="shared" si="43"/>
        <v>0</v>
      </c>
      <c r="AE113" s="16"/>
      <c r="AF113" s="16"/>
      <c r="AG113" s="10">
        <f t="shared" si="44"/>
        <v>0</v>
      </c>
      <c r="AH113" s="16"/>
      <c r="AI113" s="10">
        <f t="shared" si="45"/>
        <v>0</v>
      </c>
      <c r="AJ113" s="16"/>
      <c r="AK113" s="16"/>
      <c r="AL113" s="10">
        <f t="shared" si="46"/>
        <v>0</v>
      </c>
      <c r="AM113" s="17"/>
      <c r="AN113" s="10">
        <f t="shared" si="47"/>
        <v>0</v>
      </c>
      <c r="AO113" s="732"/>
    </row>
    <row r="114" spans="1:41" ht="159.75" customHeight="1" x14ac:dyDescent="0.75">
      <c r="A114" s="744">
        <v>18</v>
      </c>
      <c r="B114" s="745" t="s">
        <v>65</v>
      </c>
      <c r="C114" s="58" t="s">
        <v>79</v>
      </c>
      <c r="D114" s="52" t="e">
        <f>#REF!</f>
        <v>#REF!</v>
      </c>
      <c r="E114" s="52" t="e">
        <f>#REF!</f>
        <v>#REF!</v>
      </c>
      <c r="F114" s="76"/>
      <c r="G114" s="76"/>
      <c r="H114" s="56">
        <f t="shared" si="51"/>
        <v>0</v>
      </c>
      <c r="I114" s="76"/>
      <c r="J114" s="56">
        <f t="shared" si="35"/>
        <v>0</v>
      </c>
      <c r="K114" s="52" t="e">
        <f>#REF!</f>
        <v>#REF!</v>
      </c>
      <c r="L114" s="52" t="e">
        <f>#REF!</f>
        <v>#REF!</v>
      </c>
      <c r="M114" s="53" t="e">
        <f t="shared" si="36"/>
        <v>#REF!</v>
      </c>
      <c r="N114" s="52" t="e">
        <f>#REF!</f>
        <v>#REF!</v>
      </c>
      <c r="O114" s="53" t="e">
        <f t="shared" si="37"/>
        <v>#REF!</v>
      </c>
      <c r="P114" s="16"/>
      <c r="Q114" s="16"/>
      <c r="R114" s="10">
        <f t="shared" si="38"/>
        <v>0</v>
      </c>
      <c r="S114" s="16"/>
      <c r="T114" s="10">
        <f t="shared" si="39"/>
        <v>0</v>
      </c>
      <c r="U114" s="16"/>
      <c r="V114" s="16"/>
      <c r="W114" s="10">
        <f t="shared" si="40"/>
        <v>0</v>
      </c>
      <c r="X114" s="16"/>
      <c r="Y114" s="10">
        <f t="shared" si="41"/>
        <v>0</v>
      </c>
      <c r="Z114" s="16"/>
      <c r="AA114" s="16"/>
      <c r="AB114" s="10">
        <f t="shared" si="42"/>
        <v>0</v>
      </c>
      <c r="AC114" s="16"/>
      <c r="AD114" s="10">
        <f t="shared" si="43"/>
        <v>0</v>
      </c>
      <c r="AE114" s="16"/>
      <c r="AF114" s="16"/>
      <c r="AG114" s="10">
        <f t="shared" si="44"/>
        <v>0</v>
      </c>
      <c r="AH114" s="16"/>
      <c r="AI114" s="10">
        <f t="shared" si="45"/>
        <v>0</v>
      </c>
      <c r="AJ114" s="16"/>
      <c r="AK114" s="16"/>
      <c r="AL114" s="10">
        <f t="shared" si="46"/>
        <v>0</v>
      </c>
      <c r="AM114" s="17"/>
      <c r="AN114" s="10">
        <f t="shared" si="47"/>
        <v>0</v>
      </c>
      <c r="AO114" s="735" t="s">
        <v>18</v>
      </c>
    </row>
    <row r="115" spans="1:41" ht="177" customHeight="1" x14ac:dyDescent="0.75">
      <c r="A115" s="744"/>
      <c r="B115" s="745"/>
      <c r="C115" s="58" t="s">
        <v>32</v>
      </c>
      <c r="D115" s="52" t="e">
        <f>#REF!</f>
        <v>#REF!</v>
      </c>
      <c r="E115" s="52" t="e">
        <f>#REF!</f>
        <v>#REF!</v>
      </c>
      <c r="F115" s="76">
        <f>4407+611</f>
        <v>5018</v>
      </c>
      <c r="G115" s="76">
        <v>611</v>
      </c>
      <c r="H115" s="56">
        <f t="shared" si="51"/>
        <v>12.2</v>
      </c>
      <c r="I115" s="76">
        <v>0</v>
      </c>
      <c r="J115" s="56">
        <f t="shared" si="35"/>
        <v>0</v>
      </c>
      <c r="K115" s="52" t="e">
        <f>#REF!</f>
        <v>#REF!</v>
      </c>
      <c r="L115" s="52" t="e">
        <f>#REF!</f>
        <v>#REF!</v>
      </c>
      <c r="M115" s="53" t="e">
        <f t="shared" si="36"/>
        <v>#REF!</v>
      </c>
      <c r="N115" s="52" t="e">
        <f>#REF!</f>
        <v>#REF!</v>
      </c>
      <c r="O115" s="53" t="e">
        <f t="shared" si="37"/>
        <v>#REF!</v>
      </c>
      <c r="P115" s="16"/>
      <c r="Q115" s="16"/>
      <c r="R115" s="10">
        <f t="shared" si="38"/>
        <v>0</v>
      </c>
      <c r="S115" s="16"/>
      <c r="T115" s="10">
        <f t="shared" si="39"/>
        <v>0</v>
      </c>
      <c r="U115" s="16"/>
      <c r="V115" s="16"/>
      <c r="W115" s="10">
        <f t="shared" si="40"/>
        <v>0</v>
      </c>
      <c r="X115" s="16"/>
      <c r="Y115" s="10">
        <f t="shared" si="41"/>
        <v>0</v>
      </c>
      <c r="Z115" s="16"/>
      <c r="AA115" s="16"/>
      <c r="AB115" s="10">
        <f t="shared" si="42"/>
        <v>0</v>
      </c>
      <c r="AC115" s="16"/>
      <c r="AD115" s="10">
        <f t="shared" si="43"/>
        <v>0</v>
      </c>
      <c r="AE115" s="16"/>
      <c r="AF115" s="16"/>
      <c r="AG115" s="10">
        <f t="shared" si="44"/>
        <v>0</v>
      </c>
      <c r="AH115" s="16"/>
      <c r="AI115" s="10">
        <f t="shared" si="45"/>
        <v>0</v>
      </c>
      <c r="AJ115" s="16"/>
      <c r="AK115" s="16"/>
      <c r="AL115" s="10">
        <f t="shared" si="46"/>
        <v>0</v>
      </c>
      <c r="AM115" s="17"/>
      <c r="AN115" s="10">
        <f t="shared" si="47"/>
        <v>0</v>
      </c>
      <c r="AO115" s="731"/>
    </row>
    <row r="116" spans="1:41" ht="156" customHeight="1" x14ac:dyDescent="0.75">
      <c r="A116" s="744"/>
      <c r="B116" s="745"/>
      <c r="C116" s="58" t="s">
        <v>49</v>
      </c>
      <c r="D116" s="52" t="e">
        <f>#REF!+#REF!</f>
        <v>#REF!</v>
      </c>
      <c r="E116" s="52" t="e">
        <f>#REF!+#REF!</f>
        <v>#REF!</v>
      </c>
      <c r="F116" s="76">
        <f>2040.7+67.9</f>
        <v>2108.6</v>
      </c>
      <c r="G116" s="76">
        <v>67.900000000000006</v>
      </c>
      <c r="H116" s="56">
        <f t="shared" si="51"/>
        <v>3.2</v>
      </c>
      <c r="I116" s="76">
        <v>0</v>
      </c>
      <c r="J116" s="56">
        <f t="shared" si="35"/>
        <v>0</v>
      </c>
      <c r="K116" s="52" t="e">
        <f>#REF!+#REF!</f>
        <v>#REF!</v>
      </c>
      <c r="L116" s="52" t="e">
        <f>#REF!+#REF!</f>
        <v>#REF!</v>
      </c>
      <c r="M116" s="53" t="e">
        <f t="shared" si="36"/>
        <v>#REF!</v>
      </c>
      <c r="N116" s="52" t="e">
        <f>#REF!+#REF!</f>
        <v>#REF!</v>
      </c>
      <c r="O116" s="53" t="e">
        <f t="shared" si="37"/>
        <v>#REF!</v>
      </c>
      <c r="P116" s="16"/>
      <c r="Q116" s="16"/>
      <c r="R116" s="10">
        <f t="shared" si="38"/>
        <v>0</v>
      </c>
      <c r="S116" s="16"/>
      <c r="T116" s="10">
        <f t="shared" si="39"/>
        <v>0</v>
      </c>
      <c r="U116" s="16"/>
      <c r="V116" s="16"/>
      <c r="W116" s="10">
        <f t="shared" si="40"/>
        <v>0</v>
      </c>
      <c r="X116" s="16"/>
      <c r="Y116" s="10">
        <f t="shared" si="41"/>
        <v>0</v>
      </c>
      <c r="Z116" s="16"/>
      <c r="AA116" s="16"/>
      <c r="AB116" s="10">
        <f t="shared" si="42"/>
        <v>0</v>
      </c>
      <c r="AC116" s="16"/>
      <c r="AD116" s="10">
        <f t="shared" si="43"/>
        <v>0</v>
      </c>
      <c r="AE116" s="16"/>
      <c r="AF116" s="16"/>
      <c r="AG116" s="10">
        <f t="shared" si="44"/>
        <v>0</v>
      </c>
      <c r="AH116" s="16"/>
      <c r="AI116" s="10">
        <f t="shared" si="45"/>
        <v>0</v>
      </c>
      <c r="AJ116" s="16"/>
      <c r="AK116" s="16"/>
      <c r="AL116" s="10">
        <f t="shared" si="46"/>
        <v>0</v>
      </c>
      <c r="AM116" s="17"/>
      <c r="AN116" s="10">
        <f t="shared" si="47"/>
        <v>0</v>
      </c>
      <c r="AO116" s="731" t="s">
        <v>20</v>
      </c>
    </row>
    <row r="117" spans="1:41" ht="198.75" customHeight="1" x14ac:dyDescent="0.75">
      <c r="A117" s="744"/>
      <c r="B117" s="745"/>
      <c r="C117" s="59" t="s">
        <v>33</v>
      </c>
      <c r="D117" s="54" t="e">
        <f>#REF!</f>
        <v>#REF!</v>
      </c>
      <c r="E117" s="54" t="e">
        <f>#REF!</f>
        <v>#REF!</v>
      </c>
      <c r="F117" s="76"/>
      <c r="G117" s="76"/>
      <c r="H117" s="56">
        <f t="shared" si="51"/>
        <v>0</v>
      </c>
      <c r="I117" s="76"/>
      <c r="J117" s="56">
        <f t="shared" si="35"/>
        <v>0</v>
      </c>
      <c r="K117" s="54" t="e">
        <f>#REF!</f>
        <v>#REF!</v>
      </c>
      <c r="L117" s="54" t="e">
        <f>#REF!</f>
        <v>#REF!</v>
      </c>
      <c r="M117" s="53" t="e">
        <f t="shared" si="36"/>
        <v>#REF!</v>
      </c>
      <c r="N117" s="54" t="e">
        <f>#REF!</f>
        <v>#REF!</v>
      </c>
      <c r="O117" s="53" t="e">
        <f t="shared" si="37"/>
        <v>#REF!</v>
      </c>
      <c r="P117" s="16"/>
      <c r="Q117" s="16"/>
      <c r="R117" s="10">
        <f t="shared" si="38"/>
        <v>0</v>
      </c>
      <c r="S117" s="16"/>
      <c r="T117" s="10">
        <f t="shared" si="39"/>
        <v>0</v>
      </c>
      <c r="U117" s="16"/>
      <c r="V117" s="16"/>
      <c r="W117" s="10">
        <f t="shared" si="40"/>
        <v>0</v>
      </c>
      <c r="X117" s="16"/>
      <c r="Y117" s="10">
        <f t="shared" si="41"/>
        <v>0</v>
      </c>
      <c r="Z117" s="16"/>
      <c r="AA117" s="16"/>
      <c r="AB117" s="10">
        <f t="shared" si="42"/>
        <v>0</v>
      </c>
      <c r="AC117" s="16"/>
      <c r="AD117" s="10">
        <f t="shared" si="43"/>
        <v>0</v>
      </c>
      <c r="AE117" s="16"/>
      <c r="AF117" s="16"/>
      <c r="AG117" s="10">
        <f t="shared" si="44"/>
        <v>0</v>
      </c>
      <c r="AH117" s="16"/>
      <c r="AI117" s="10">
        <f t="shared" si="45"/>
        <v>0</v>
      </c>
      <c r="AJ117" s="16"/>
      <c r="AK117" s="16"/>
      <c r="AL117" s="10">
        <f t="shared" si="46"/>
        <v>0</v>
      </c>
      <c r="AM117" s="17"/>
      <c r="AN117" s="10">
        <f t="shared" si="47"/>
        <v>0</v>
      </c>
      <c r="AO117" s="731"/>
    </row>
    <row r="118" spans="1:41" ht="151.5" customHeight="1" x14ac:dyDescent="0.75">
      <c r="A118" s="744"/>
      <c r="B118" s="745"/>
      <c r="C118" s="60" t="s">
        <v>34</v>
      </c>
      <c r="D118" s="52" t="e">
        <f>SUM(D114:D117)</f>
        <v>#REF!</v>
      </c>
      <c r="E118" s="52" t="e">
        <f>SUM(E114:E117)</f>
        <v>#REF!</v>
      </c>
      <c r="F118" s="55">
        <f>SUM(F114:F117)</f>
        <v>7126.6</v>
      </c>
      <c r="G118" s="55">
        <f>SUM(G114:G117)</f>
        <v>678.9</v>
      </c>
      <c r="H118" s="56">
        <f t="shared" si="51"/>
        <v>9.5</v>
      </c>
      <c r="I118" s="55">
        <f>SUM(I114:I117)</f>
        <v>0</v>
      </c>
      <c r="J118" s="56">
        <f>IF(G118=0,0,I118/G118*100)</f>
        <v>0</v>
      </c>
      <c r="K118" s="52" t="e">
        <f>SUM(K114:K117)</f>
        <v>#REF!</v>
      </c>
      <c r="L118" s="52" t="e">
        <f>SUM(L114:L117)</f>
        <v>#REF!</v>
      </c>
      <c r="M118" s="53" t="e">
        <f>IF(K118=0,0,L118/K118*100)</f>
        <v>#REF!</v>
      </c>
      <c r="N118" s="52" t="e">
        <f>SUM(N114:N117)</f>
        <v>#REF!</v>
      </c>
      <c r="O118" s="53" t="e">
        <f>IF(L118=0,0,N118/L118*100)</f>
        <v>#REF!</v>
      </c>
      <c r="P118" s="16"/>
      <c r="Q118" s="16"/>
      <c r="R118" s="10">
        <f>IF(P118=0,0,Q118/P118*100)</f>
        <v>0</v>
      </c>
      <c r="S118" s="16"/>
      <c r="T118" s="10">
        <f>IF(Q118=0,0,S118/Q118*100)</f>
        <v>0</v>
      </c>
      <c r="U118" s="16"/>
      <c r="V118" s="16"/>
      <c r="W118" s="10">
        <f>IF(U118=0,0,V118/U118*100)</f>
        <v>0</v>
      </c>
      <c r="X118" s="16"/>
      <c r="Y118" s="10">
        <f>IF(V118=0,0,X118/V118*100)</f>
        <v>0</v>
      </c>
      <c r="Z118" s="16"/>
      <c r="AA118" s="16"/>
      <c r="AB118" s="10">
        <f>IF(Z118=0,0,AA118/Z118*100)</f>
        <v>0</v>
      </c>
      <c r="AC118" s="16"/>
      <c r="AD118" s="10">
        <f>IF(AA118=0,0,AC118/AA118*100)</f>
        <v>0</v>
      </c>
      <c r="AE118" s="16"/>
      <c r="AF118" s="16"/>
      <c r="AG118" s="10">
        <f>IF(AE118=0,0,AF118/AE118*100)</f>
        <v>0</v>
      </c>
      <c r="AH118" s="16"/>
      <c r="AI118" s="10">
        <f>IF(AF118=0,0,AH118/AF118*100)</f>
        <v>0</v>
      </c>
      <c r="AJ118" s="16"/>
      <c r="AK118" s="16"/>
      <c r="AL118" s="10">
        <f>IF(AJ118=0,0,AK118/AJ118*100)</f>
        <v>0</v>
      </c>
      <c r="AM118" s="17"/>
      <c r="AN118" s="10">
        <f t="shared" si="47"/>
        <v>0</v>
      </c>
      <c r="AO118" s="731" t="s">
        <v>19</v>
      </c>
    </row>
    <row r="119" spans="1:41" ht="160.5" customHeight="1" x14ac:dyDescent="0.75">
      <c r="A119" s="744"/>
      <c r="B119" s="745"/>
      <c r="C119" s="61" t="s">
        <v>35</v>
      </c>
      <c r="D119" s="52"/>
      <c r="E119" s="52"/>
      <c r="F119" s="76"/>
      <c r="G119" s="76"/>
      <c r="H119" s="56">
        <f t="shared" si="51"/>
        <v>0</v>
      </c>
      <c r="I119" s="76"/>
      <c r="J119" s="56">
        <f t="shared" si="35"/>
        <v>0</v>
      </c>
      <c r="K119" s="75"/>
      <c r="L119" s="75"/>
      <c r="M119" s="53">
        <f t="shared" si="36"/>
        <v>0</v>
      </c>
      <c r="N119" s="75"/>
      <c r="O119" s="53">
        <f t="shared" si="37"/>
        <v>0</v>
      </c>
      <c r="P119" s="16"/>
      <c r="Q119" s="16"/>
      <c r="R119" s="10">
        <f t="shared" si="38"/>
        <v>0</v>
      </c>
      <c r="S119" s="16"/>
      <c r="T119" s="10">
        <f t="shared" si="39"/>
        <v>0</v>
      </c>
      <c r="U119" s="16"/>
      <c r="V119" s="16"/>
      <c r="W119" s="10">
        <f t="shared" si="40"/>
        <v>0</v>
      </c>
      <c r="X119" s="16"/>
      <c r="Y119" s="10">
        <f t="shared" si="41"/>
        <v>0</v>
      </c>
      <c r="Z119" s="16"/>
      <c r="AA119" s="16"/>
      <c r="AB119" s="10">
        <f t="shared" si="42"/>
        <v>0</v>
      </c>
      <c r="AC119" s="16"/>
      <c r="AD119" s="10">
        <f t="shared" si="43"/>
        <v>0</v>
      </c>
      <c r="AE119" s="16"/>
      <c r="AF119" s="16"/>
      <c r="AG119" s="10">
        <f t="shared" si="44"/>
        <v>0</v>
      </c>
      <c r="AH119" s="16"/>
      <c r="AI119" s="10">
        <f t="shared" si="45"/>
        <v>0</v>
      </c>
      <c r="AJ119" s="16"/>
      <c r="AK119" s="16"/>
      <c r="AL119" s="10">
        <f t="shared" si="46"/>
        <v>0</v>
      </c>
      <c r="AM119" s="17"/>
      <c r="AN119" s="10">
        <f t="shared" si="47"/>
        <v>0</v>
      </c>
      <c r="AO119" s="732"/>
    </row>
    <row r="120" spans="1:41" ht="228" customHeight="1" x14ac:dyDescent="0.75">
      <c r="A120" s="744">
        <v>19</v>
      </c>
      <c r="B120" s="745" t="s">
        <v>66</v>
      </c>
      <c r="C120" s="58" t="s">
        <v>79</v>
      </c>
      <c r="D120" s="52" t="e">
        <f>#REF!</f>
        <v>#REF!</v>
      </c>
      <c r="E120" s="52" t="e">
        <f>#REF!</f>
        <v>#REF!</v>
      </c>
      <c r="F120" s="77"/>
      <c r="G120" s="77"/>
      <c r="H120" s="72">
        <f t="shared" si="51"/>
        <v>0</v>
      </c>
      <c r="I120" s="77"/>
      <c r="J120" s="72">
        <f t="shared" si="35"/>
        <v>0</v>
      </c>
      <c r="K120" s="52" t="e">
        <f>#REF!</f>
        <v>#REF!</v>
      </c>
      <c r="L120" s="52" t="e">
        <f>#REF!</f>
        <v>#REF!</v>
      </c>
      <c r="M120" s="53" t="e">
        <f t="shared" si="36"/>
        <v>#REF!</v>
      </c>
      <c r="N120" s="52" t="e">
        <f>#REF!</f>
        <v>#REF!</v>
      </c>
      <c r="O120" s="53" t="e">
        <f t="shared" si="37"/>
        <v>#REF!</v>
      </c>
      <c r="P120" s="16"/>
      <c r="Q120" s="16"/>
      <c r="R120" s="10">
        <f t="shared" si="38"/>
        <v>0</v>
      </c>
      <c r="S120" s="16"/>
      <c r="T120" s="10">
        <f t="shared" si="39"/>
        <v>0</v>
      </c>
      <c r="U120" s="16"/>
      <c r="V120" s="16"/>
      <c r="W120" s="10">
        <f t="shared" si="40"/>
        <v>0</v>
      </c>
      <c r="X120" s="16"/>
      <c r="Y120" s="10">
        <f t="shared" si="41"/>
        <v>0</v>
      </c>
      <c r="Z120" s="16"/>
      <c r="AA120" s="16"/>
      <c r="AB120" s="10">
        <f t="shared" si="42"/>
        <v>0</v>
      </c>
      <c r="AC120" s="16"/>
      <c r="AD120" s="10">
        <f t="shared" si="43"/>
        <v>0</v>
      </c>
      <c r="AE120" s="16"/>
      <c r="AF120" s="16"/>
      <c r="AG120" s="10">
        <f t="shared" si="44"/>
        <v>0</v>
      </c>
      <c r="AH120" s="16"/>
      <c r="AI120" s="10">
        <f t="shared" si="45"/>
        <v>0</v>
      </c>
      <c r="AJ120" s="16"/>
      <c r="AK120" s="16"/>
      <c r="AL120" s="10">
        <f t="shared" si="46"/>
        <v>0</v>
      </c>
      <c r="AM120" s="17"/>
      <c r="AN120" s="10">
        <f t="shared" si="47"/>
        <v>0</v>
      </c>
      <c r="AO120" s="735" t="s">
        <v>142</v>
      </c>
    </row>
    <row r="121" spans="1:41" ht="157.5" customHeight="1" x14ac:dyDescent="0.75">
      <c r="A121" s="744"/>
      <c r="B121" s="745"/>
      <c r="C121" s="58" t="s">
        <v>32</v>
      </c>
      <c r="D121" s="52" t="e">
        <f>#REF!</f>
        <v>#REF!</v>
      </c>
      <c r="E121" s="52" t="e">
        <f>#REF!</f>
        <v>#REF!</v>
      </c>
      <c r="F121" s="77">
        <v>6226.7</v>
      </c>
      <c r="G121" s="77">
        <v>6226.7</v>
      </c>
      <c r="H121" s="72">
        <f t="shared" si="51"/>
        <v>100</v>
      </c>
      <c r="I121" s="77">
        <v>356.5</v>
      </c>
      <c r="J121" s="72">
        <f t="shared" si="35"/>
        <v>5.7</v>
      </c>
      <c r="K121" s="52" t="e">
        <f>#REF!</f>
        <v>#REF!</v>
      </c>
      <c r="L121" s="52" t="e">
        <f>#REF!</f>
        <v>#REF!</v>
      </c>
      <c r="M121" s="53" t="e">
        <f>IF(K121=0,0,L121/K121*100)</f>
        <v>#REF!</v>
      </c>
      <c r="N121" s="52" t="e">
        <f>#REF!</f>
        <v>#REF!</v>
      </c>
      <c r="O121" s="53" t="e">
        <f t="shared" si="37"/>
        <v>#REF!</v>
      </c>
      <c r="P121" s="16"/>
      <c r="Q121" s="16"/>
      <c r="R121" s="10">
        <f t="shared" si="38"/>
        <v>0</v>
      </c>
      <c r="S121" s="16"/>
      <c r="T121" s="10">
        <f t="shared" si="39"/>
        <v>0</v>
      </c>
      <c r="U121" s="16"/>
      <c r="V121" s="16"/>
      <c r="W121" s="10">
        <f t="shared" si="40"/>
        <v>0</v>
      </c>
      <c r="X121" s="16"/>
      <c r="Y121" s="10">
        <f t="shared" si="41"/>
        <v>0</v>
      </c>
      <c r="Z121" s="16"/>
      <c r="AA121" s="16"/>
      <c r="AB121" s="10">
        <f t="shared" si="42"/>
        <v>0</v>
      </c>
      <c r="AC121" s="16"/>
      <c r="AD121" s="10">
        <f t="shared" si="43"/>
        <v>0</v>
      </c>
      <c r="AE121" s="16"/>
      <c r="AF121" s="16"/>
      <c r="AG121" s="10">
        <f t="shared" si="44"/>
        <v>0</v>
      </c>
      <c r="AH121" s="16"/>
      <c r="AI121" s="10">
        <f t="shared" si="45"/>
        <v>0</v>
      </c>
      <c r="AJ121" s="16"/>
      <c r="AK121" s="16"/>
      <c r="AL121" s="10">
        <f t="shared" si="46"/>
        <v>0</v>
      </c>
      <c r="AM121" s="17"/>
      <c r="AN121" s="10">
        <f t="shared" si="47"/>
        <v>0</v>
      </c>
      <c r="AO121" s="731"/>
    </row>
    <row r="122" spans="1:41" ht="198" customHeight="1" x14ac:dyDescent="0.75">
      <c r="A122" s="744"/>
      <c r="B122" s="745"/>
      <c r="C122" s="58" t="s">
        <v>49</v>
      </c>
      <c r="D122" s="52" t="e">
        <f>#REF!+#REF!</f>
        <v>#REF!</v>
      </c>
      <c r="E122" s="52" t="e">
        <f>#REF!+#REF!</f>
        <v>#REF!</v>
      </c>
      <c r="F122" s="77">
        <v>4078</v>
      </c>
      <c r="G122" s="77">
        <v>4078</v>
      </c>
      <c r="H122" s="72">
        <f t="shared" si="51"/>
        <v>100</v>
      </c>
      <c r="I122" s="77">
        <v>2123.6999999999998</v>
      </c>
      <c r="J122" s="72">
        <f t="shared" si="35"/>
        <v>52.1</v>
      </c>
      <c r="K122" s="52" t="e">
        <f>#REF!+#REF!</f>
        <v>#REF!</v>
      </c>
      <c r="L122" s="52" t="e">
        <f>#REF!+#REF!</f>
        <v>#REF!</v>
      </c>
      <c r="M122" s="53" t="e">
        <f t="shared" si="36"/>
        <v>#REF!</v>
      </c>
      <c r="N122" s="52" t="e">
        <f>#REF!+#REF!</f>
        <v>#REF!</v>
      </c>
      <c r="O122" s="53" t="e">
        <f t="shared" si="37"/>
        <v>#REF!</v>
      </c>
      <c r="P122" s="16"/>
      <c r="Q122" s="16"/>
      <c r="R122" s="10">
        <f t="shared" si="38"/>
        <v>0</v>
      </c>
      <c r="S122" s="16"/>
      <c r="T122" s="10">
        <f t="shared" si="39"/>
        <v>0</v>
      </c>
      <c r="U122" s="16"/>
      <c r="V122" s="16"/>
      <c r="W122" s="10">
        <f t="shared" si="40"/>
        <v>0</v>
      </c>
      <c r="X122" s="16"/>
      <c r="Y122" s="10">
        <f t="shared" si="41"/>
        <v>0</v>
      </c>
      <c r="Z122" s="16"/>
      <c r="AA122" s="16"/>
      <c r="AB122" s="10">
        <f t="shared" si="42"/>
        <v>0</v>
      </c>
      <c r="AC122" s="16"/>
      <c r="AD122" s="10">
        <f t="shared" si="43"/>
        <v>0</v>
      </c>
      <c r="AE122" s="16"/>
      <c r="AF122" s="16"/>
      <c r="AG122" s="10">
        <f t="shared" si="44"/>
        <v>0</v>
      </c>
      <c r="AH122" s="16"/>
      <c r="AI122" s="10">
        <f t="shared" si="45"/>
        <v>0</v>
      </c>
      <c r="AJ122" s="16"/>
      <c r="AK122" s="16"/>
      <c r="AL122" s="10">
        <f t="shared" si="46"/>
        <v>0</v>
      </c>
      <c r="AM122" s="17"/>
      <c r="AN122" s="10">
        <f t="shared" si="47"/>
        <v>0</v>
      </c>
      <c r="AO122" s="731" t="s">
        <v>143</v>
      </c>
    </row>
    <row r="123" spans="1:41" ht="133.5" customHeight="1" x14ac:dyDescent="0.75">
      <c r="A123" s="744"/>
      <c r="B123" s="745"/>
      <c r="C123" s="59" t="s">
        <v>33</v>
      </c>
      <c r="D123" s="54" t="e">
        <f>#REF!</f>
        <v>#REF!</v>
      </c>
      <c r="E123" s="54" t="e">
        <f>#REF!</f>
        <v>#REF!</v>
      </c>
      <c r="F123" s="77"/>
      <c r="G123" s="77"/>
      <c r="H123" s="72">
        <f t="shared" si="51"/>
        <v>0</v>
      </c>
      <c r="I123" s="77"/>
      <c r="J123" s="72">
        <f t="shared" si="35"/>
        <v>0</v>
      </c>
      <c r="K123" s="54" t="e">
        <f>#REF!</f>
        <v>#REF!</v>
      </c>
      <c r="L123" s="54" t="e">
        <f>#REF!</f>
        <v>#REF!</v>
      </c>
      <c r="M123" s="53" t="e">
        <f t="shared" si="36"/>
        <v>#REF!</v>
      </c>
      <c r="N123" s="54" t="e">
        <f>#REF!</f>
        <v>#REF!</v>
      </c>
      <c r="O123" s="53" t="e">
        <f t="shared" si="37"/>
        <v>#REF!</v>
      </c>
      <c r="P123" s="16"/>
      <c r="Q123" s="16"/>
      <c r="R123" s="10">
        <f t="shared" si="38"/>
        <v>0</v>
      </c>
      <c r="S123" s="16"/>
      <c r="T123" s="10">
        <f t="shared" si="39"/>
        <v>0</v>
      </c>
      <c r="U123" s="16"/>
      <c r="V123" s="16"/>
      <c r="W123" s="10">
        <f t="shared" si="40"/>
        <v>0</v>
      </c>
      <c r="X123" s="16"/>
      <c r="Y123" s="10">
        <f t="shared" si="41"/>
        <v>0</v>
      </c>
      <c r="Z123" s="16"/>
      <c r="AA123" s="16"/>
      <c r="AB123" s="10">
        <f t="shared" si="42"/>
        <v>0</v>
      </c>
      <c r="AC123" s="16"/>
      <c r="AD123" s="10">
        <f t="shared" si="43"/>
        <v>0</v>
      </c>
      <c r="AE123" s="16"/>
      <c r="AF123" s="16"/>
      <c r="AG123" s="10">
        <f t="shared" si="44"/>
        <v>0</v>
      </c>
      <c r="AH123" s="16"/>
      <c r="AI123" s="10">
        <f t="shared" si="45"/>
        <v>0</v>
      </c>
      <c r="AJ123" s="16"/>
      <c r="AK123" s="16"/>
      <c r="AL123" s="10">
        <f t="shared" si="46"/>
        <v>0</v>
      </c>
      <c r="AM123" s="17"/>
      <c r="AN123" s="10">
        <f t="shared" si="47"/>
        <v>0</v>
      </c>
      <c r="AO123" s="731"/>
    </row>
    <row r="124" spans="1:41" ht="224.25" customHeight="1" x14ac:dyDescent="0.75">
      <c r="A124" s="744"/>
      <c r="B124" s="745"/>
      <c r="C124" s="60" t="s">
        <v>34</v>
      </c>
      <c r="D124" s="52" t="e">
        <f>SUM(D120:D123)</f>
        <v>#REF!</v>
      </c>
      <c r="E124" s="52" t="e">
        <f>SUM(E120:E123)</f>
        <v>#REF!</v>
      </c>
      <c r="F124" s="71">
        <f>SUM(F120:F123)</f>
        <v>10304.700000000001</v>
      </c>
      <c r="G124" s="71">
        <f>SUM(G120:G123)</f>
        <v>10304.700000000001</v>
      </c>
      <c r="H124" s="72">
        <f t="shared" si="51"/>
        <v>100</v>
      </c>
      <c r="I124" s="71">
        <f>SUM(I120:I123)</f>
        <v>2480.1999999999998</v>
      </c>
      <c r="J124" s="72">
        <f>IF(G124=0,0,I124/G124*100)</f>
        <v>24.1</v>
      </c>
      <c r="K124" s="52" t="e">
        <f>SUM(K120:K123)</f>
        <v>#REF!</v>
      </c>
      <c r="L124" s="52" t="e">
        <f>SUM(L120:L123)</f>
        <v>#REF!</v>
      </c>
      <c r="M124" s="53" t="e">
        <f>IF(K124=0,0,L124/K124*100)</f>
        <v>#REF!</v>
      </c>
      <c r="N124" s="52" t="e">
        <f>SUM(N120:N123)</f>
        <v>#REF!</v>
      </c>
      <c r="O124" s="53" t="e">
        <f>IF(L124=0,0,N124/L124*100)</f>
        <v>#REF!</v>
      </c>
      <c r="P124" s="16"/>
      <c r="Q124" s="16"/>
      <c r="R124" s="10">
        <f>IF(P124=0,0,Q124/P124*100)</f>
        <v>0</v>
      </c>
      <c r="S124" s="16"/>
      <c r="T124" s="10">
        <f>IF(Q124=0,0,S124/Q124*100)</f>
        <v>0</v>
      </c>
      <c r="U124" s="16"/>
      <c r="V124" s="16"/>
      <c r="W124" s="10">
        <f>IF(U124=0,0,V124/U124*100)</f>
        <v>0</v>
      </c>
      <c r="X124" s="16"/>
      <c r="Y124" s="10">
        <f>IF(V124=0,0,X124/V124*100)</f>
        <v>0</v>
      </c>
      <c r="Z124" s="16"/>
      <c r="AA124" s="16"/>
      <c r="AB124" s="10">
        <f>IF(Z124=0,0,AA124/Z124*100)</f>
        <v>0</v>
      </c>
      <c r="AC124" s="16"/>
      <c r="AD124" s="10">
        <f>IF(AA124=0,0,AC124/AA124*100)</f>
        <v>0</v>
      </c>
      <c r="AE124" s="16"/>
      <c r="AF124" s="16"/>
      <c r="AG124" s="10">
        <f>IF(AE124=0,0,AF124/AE124*100)</f>
        <v>0</v>
      </c>
      <c r="AH124" s="16"/>
      <c r="AI124" s="10">
        <f>IF(AF124=0,0,AH124/AF124*100)</f>
        <v>0</v>
      </c>
      <c r="AJ124" s="16"/>
      <c r="AK124" s="16"/>
      <c r="AL124" s="10">
        <f>IF(AJ124=0,0,AK124/AJ124*100)</f>
        <v>0</v>
      </c>
      <c r="AM124" s="17"/>
      <c r="AN124" s="10">
        <f t="shared" si="47"/>
        <v>0</v>
      </c>
      <c r="AO124" s="731" t="s">
        <v>139</v>
      </c>
    </row>
    <row r="125" spans="1:41" ht="220.5" customHeight="1" x14ac:dyDescent="0.75">
      <c r="A125" s="744"/>
      <c r="B125" s="745"/>
      <c r="C125" s="61" t="s">
        <v>35</v>
      </c>
      <c r="D125" s="73"/>
      <c r="E125" s="73"/>
      <c r="F125" s="77"/>
      <c r="G125" s="77"/>
      <c r="H125" s="72">
        <f t="shared" si="51"/>
        <v>0</v>
      </c>
      <c r="I125" s="77"/>
      <c r="J125" s="72">
        <f t="shared" si="35"/>
        <v>0</v>
      </c>
      <c r="K125" s="75"/>
      <c r="L125" s="75"/>
      <c r="M125" s="53"/>
      <c r="N125" s="75"/>
      <c r="O125" s="53"/>
      <c r="P125" s="16"/>
      <c r="Q125" s="16"/>
      <c r="R125" s="10">
        <f t="shared" si="38"/>
        <v>0</v>
      </c>
      <c r="S125" s="16"/>
      <c r="T125" s="10">
        <f t="shared" si="39"/>
        <v>0</v>
      </c>
      <c r="U125" s="16"/>
      <c r="V125" s="16"/>
      <c r="W125" s="10">
        <f t="shared" si="40"/>
        <v>0</v>
      </c>
      <c r="X125" s="16"/>
      <c r="Y125" s="10">
        <f t="shared" si="41"/>
        <v>0</v>
      </c>
      <c r="Z125" s="16"/>
      <c r="AA125" s="16"/>
      <c r="AB125" s="10">
        <f t="shared" si="42"/>
        <v>0</v>
      </c>
      <c r="AC125" s="16"/>
      <c r="AD125" s="10">
        <f t="shared" si="43"/>
        <v>0</v>
      </c>
      <c r="AE125" s="16"/>
      <c r="AF125" s="16"/>
      <c r="AG125" s="10">
        <f t="shared" si="44"/>
        <v>0</v>
      </c>
      <c r="AH125" s="16"/>
      <c r="AI125" s="10">
        <f t="shared" si="45"/>
        <v>0</v>
      </c>
      <c r="AJ125" s="16"/>
      <c r="AK125" s="16"/>
      <c r="AL125" s="10">
        <f t="shared" si="46"/>
        <v>0</v>
      </c>
      <c r="AM125" s="17"/>
      <c r="AN125" s="10">
        <f t="shared" si="47"/>
        <v>0</v>
      </c>
      <c r="AO125" s="732"/>
    </row>
    <row r="126" spans="1:41" ht="81" customHeight="1" x14ac:dyDescent="0.75">
      <c r="A126" s="744">
        <v>20</v>
      </c>
      <c r="B126" s="745" t="s">
        <v>67</v>
      </c>
      <c r="C126" s="66" t="s">
        <v>79</v>
      </c>
      <c r="D126" s="52" t="e">
        <f>#REF!</f>
        <v>#REF!</v>
      </c>
      <c r="E126" s="52" t="e">
        <f>#REF!</f>
        <v>#REF!</v>
      </c>
      <c r="F126" s="77"/>
      <c r="G126" s="77"/>
      <c r="H126" s="72">
        <f t="shared" si="51"/>
        <v>0</v>
      </c>
      <c r="I126" s="77"/>
      <c r="J126" s="72">
        <f t="shared" si="35"/>
        <v>0</v>
      </c>
      <c r="K126" s="52" t="e">
        <f>#REF!</f>
        <v>#REF!</v>
      </c>
      <c r="L126" s="52" t="e">
        <f>#REF!</f>
        <v>#REF!</v>
      </c>
      <c r="M126" s="53" t="e">
        <f t="shared" si="36"/>
        <v>#REF!</v>
      </c>
      <c r="N126" s="52" t="e">
        <f>#REF!</f>
        <v>#REF!</v>
      </c>
      <c r="O126" s="53" t="e">
        <f t="shared" si="37"/>
        <v>#REF!</v>
      </c>
      <c r="P126" s="16"/>
      <c r="Q126" s="16"/>
      <c r="R126" s="10">
        <f t="shared" si="38"/>
        <v>0</v>
      </c>
      <c r="S126" s="16"/>
      <c r="T126" s="10">
        <f t="shared" si="39"/>
        <v>0</v>
      </c>
      <c r="U126" s="16"/>
      <c r="V126" s="16"/>
      <c r="W126" s="10">
        <f t="shared" si="40"/>
        <v>0</v>
      </c>
      <c r="X126" s="16"/>
      <c r="Y126" s="10">
        <f t="shared" si="41"/>
        <v>0</v>
      </c>
      <c r="Z126" s="16"/>
      <c r="AA126" s="16"/>
      <c r="AB126" s="10">
        <f t="shared" si="42"/>
        <v>0</v>
      </c>
      <c r="AC126" s="16"/>
      <c r="AD126" s="10">
        <f t="shared" si="43"/>
        <v>0</v>
      </c>
      <c r="AE126" s="16"/>
      <c r="AF126" s="16"/>
      <c r="AG126" s="10">
        <f t="shared" si="44"/>
        <v>0</v>
      </c>
      <c r="AH126" s="16"/>
      <c r="AI126" s="10">
        <f t="shared" si="45"/>
        <v>0</v>
      </c>
      <c r="AJ126" s="16"/>
      <c r="AK126" s="16"/>
      <c r="AL126" s="10">
        <f t="shared" si="46"/>
        <v>0</v>
      </c>
      <c r="AM126" s="17"/>
      <c r="AN126" s="10">
        <f t="shared" si="47"/>
        <v>0</v>
      </c>
      <c r="AO126" s="743" t="s">
        <v>144</v>
      </c>
    </row>
    <row r="127" spans="1:41" ht="102" customHeight="1" x14ac:dyDescent="0.75">
      <c r="A127" s="744"/>
      <c r="B127" s="745"/>
      <c r="C127" s="66" t="s">
        <v>32</v>
      </c>
      <c r="D127" s="52" t="e">
        <f>#REF!</f>
        <v>#REF!</v>
      </c>
      <c r="E127" s="52" t="e">
        <f>#REF!</f>
        <v>#REF!</v>
      </c>
      <c r="F127" s="77">
        <v>55295</v>
      </c>
      <c r="G127" s="77">
        <v>24215.599999999999</v>
      </c>
      <c r="H127" s="72">
        <f t="shared" si="51"/>
        <v>43.8</v>
      </c>
      <c r="I127" s="77">
        <v>24153.3</v>
      </c>
      <c r="J127" s="72">
        <f t="shared" si="35"/>
        <v>99.7</v>
      </c>
      <c r="K127" s="52" t="e">
        <f>#REF!</f>
        <v>#REF!</v>
      </c>
      <c r="L127" s="52" t="e">
        <f>#REF!</f>
        <v>#REF!</v>
      </c>
      <c r="M127" s="53" t="e">
        <f t="shared" si="36"/>
        <v>#REF!</v>
      </c>
      <c r="N127" s="52" t="e">
        <f>#REF!</f>
        <v>#REF!</v>
      </c>
      <c r="O127" s="53" t="e">
        <f t="shared" si="37"/>
        <v>#REF!</v>
      </c>
      <c r="P127" s="16"/>
      <c r="Q127" s="16"/>
      <c r="R127" s="10">
        <f t="shared" si="38"/>
        <v>0</v>
      </c>
      <c r="S127" s="16"/>
      <c r="T127" s="10">
        <f t="shared" si="39"/>
        <v>0</v>
      </c>
      <c r="U127" s="16"/>
      <c r="V127" s="16"/>
      <c r="W127" s="10">
        <f t="shared" si="40"/>
        <v>0</v>
      </c>
      <c r="X127" s="16"/>
      <c r="Y127" s="10">
        <f t="shared" si="41"/>
        <v>0</v>
      </c>
      <c r="Z127" s="16"/>
      <c r="AA127" s="16"/>
      <c r="AB127" s="10">
        <f t="shared" si="42"/>
        <v>0</v>
      </c>
      <c r="AC127" s="16"/>
      <c r="AD127" s="10">
        <f t="shared" si="43"/>
        <v>0</v>
      </c>
      <c r="AE127" s="16"/>
      <c r="AF127" s="16"/>
      <c r="AG127" s="10">
        <f t="shared" si="44"/>
        <v>0</v>
      </c>
      <c r="AH127" s="16"/>
      <c r="AI127" s="10">
        <f t="shared" si="45"/>
        <v>0</v>
      </c>
      <c r="AJ127" s="16"/>
      <c r="AK127" s="16"/>
      <c r="AL127" s="10">
        <f t="shared" si="46"/>
        <v>0</v>
      </c>
      <c r="AM127" s="17"/>
      <c r="AN127" s="10">
        <f t="shared" si="47"/>
        <v>0</v>
      </c>
      <c r="AO127" s="734"/>
    </row>
    <row r="128" spans="1:41" ht="102" customHeight="1" x14ac:dyDescent="0.75">
      <c r="A128" s="744"/>
      <c r="B128" s="745"/>
      <c r="C128" s="66" t="s">
        <v>49</v>
      </c>
      <c r="D128" s="52" t="e">
        <f>#REF!+#REF!</f>
        <v>#REF!</v>
      </c>
      <c r="E128" s="52" t="e">
        <f>#REF!+#REF!</f>
        <v>#REF!</v>
      </c>
      <c r="F128" s="77"/>
      <c r="G128" s="77"/>
      <c r="H128" s="72">
        <f t="shared" si="51"/>
        <v>0</v>
      </c>
      <c r="I128" s="77"/>
      <c r="J128" s="72">
        <f t="shared" si="35"/>
        <v>0</v>
      </c>
      <c r="K128" s="52" t="e">
        <f>#REF!+#REF!</f>
        <v>#REF!</v>
      </c>
      <c r="L128" s="52" t="e">
        <f>#REF!+#REF!</f>
        <v>#REF!</v>
      </c>
      <c r="M128" s="53" t="e">
        <f t="shared" si="36"/>
        <v>#REF!</v>
      </c>
      <c r="N128" s="52" t="e">
        <f>#REF!+#REF!</f>
        <v>#REF!</v>
      </c>
      <c r="O128" s="53" t="e">
        <f t="shared" si="37"/>
        <v>#REF!</v>
      </c>
      <c r="P128" s="16"/>
      <c r="Q128" s="16"/>
      <c r="R128" s="10">
        <f t="shared" si="38"/>
        <v>0</v>
      </c>
      <c r="S128" s="16"/>
      <c r="T128" s="10">
        <f t="shared" si="39"/>
        <v>0</v>
      </c>
      <c r="U128" s="16"/>
      <c r="V128" s="16"/>
      <c r="W128" s="10">
        <f t="shared" si="40"/>
        <v>0</v>
      </c>
      <c r="X128" s="16"/>
      <c r="Y128" s="10">
        <f t="shared" si="41"/>
        <v>0</v>
      </c>
      <c r="Z128" s="16"/>
      <c r="AA128" s="16"/>
      <c r="AB128" s="10">
        <f t="shared" si="42"/>
        <v>0</v>
      </c>
      <c r="AC128" s="16"/>
      <c r="AD128" s="10">
        <f t="shared" si="43"/>
        <v>0</v>
      </c>
      <c r="AE128" s="16"/>
      <c r="AF128" s="16"/>
      <c r="AG128" s="10">
        <f t="shared" si="44"/>
        <v>0</v>
      </c>
      <c r="AH128" s="16"/>
      <c r="AI128" s="10">
        <f t="shared" si="45"/>
        <v>0</v>
      </c>
      <c r="AJ128" s="16"/>
      <c r="AK128" s="16"/>
      <c r="AL128" s="10">
        <f t="shared" si="46"/>
        <v>0</v>
      </c>
      <c r="AM128" s="17"/>
      <c r="AN128" s="10">
        <f t="shared" si="47"/>
        <v>0</v>
      </c>
      <c r="AO128" s="731" t="s">
        <v>145</v>
      </c>
    </row>
    <row r="129" spans="1:41" ht="84" customHeight="1" x14ac:dyDescent="0.75">
      <c r="A129" s="744"/>
      <c r="B129" s="745"/>
      <c r="C129" s="67" t="s">
        <v>33</v>
      </c>
      <c r="D129" s="54" t="e">
        <f>#REF!</f>
        <v>#REF!</v>
      </c>
      <c r="E129" s="54" t="e">
        <f>#REF!</f>
        <v>#REF!</v>
      </c>
      <c r="F129" s="77"/>
      <c r="G129" s="77"/>
      <c r="H129" s="72">
        <f t="shared" si="51"/>
        <v>0</v>
      </c>
      <c r="I129" s="77"/>
      <c r="J129" s="72">
        <f t="shared" si="35"/>
        <v>0</v>
      </c>
      <c r="K129" s="54" t="e">
        <f>#REF!</f>
        <v>#REF!</v>
      </c>
      <c r="L129" s="54" t="e">
        <f>#REF!</f>
        <v>#REF!</v>
      </c>
      <c r="M129" s="53" t="e">
        <f t="shared" si="36"/>
        <v>#REF!</v>
      </c>
      <c r="N129" s="54" t="e">
        <f>#REF!</f>
        <v>#REF!</v>
      </c>
      <c r="O129" s="53" t="e">
        <f t="shared" si="37"/>
        <v>#REF!</v>
      </c>
      <c r="P129" s="16"/>
      <c r="Q129" s="16"/>
      <c r="R129" s="10">
        <f t="shared" si="38"/>
        <v>0</v>
      </c>
      <c r="S129" s="16"/>
      <c r="T129" s="10">
        <f t="shared" si="39"/>
        <v>0</v>
      </c>
      <c r="U129" s="16"/>
      <c r="V129" s="16"/>
      <c r="W129" s="10">
        <f t="shared" si="40"/>
        <v>0</v>
      </c>
      <c r="X129" s="16"/>
      <c r="Y129" s="10">
        <f t="shared" si="41"/>
        <v>0</v>
      </c>
      <c r="Z129" s="16"/>
      <c r="AA129" s="16"/>
      <c r="AB129" s="10">
        <f t="shared" si="42"/>
        <v>0</v>
      </c>
      <c r="AC129" s="16"/>
      <c r="AD129" s="10">
        <f t="shared" si="43"/>
        <v>0</v>
      </c>
      <c r="AE129" s="16"/>
      <c r="AF129" s="16"/>
      <c r="AG129" s="10">
        <f t="shared" si="44"/>
        <v>0</v>
      </c>
      <c r="AH129" s="16"/>
      <c r="AI129" s="10">
        <f t="shared" si="45"/>
        <v>0</v>
      </c>
      <c r="AJ129" s="16"/>
      <c r="AK129" s="16"/>
      <c r="AL129" s="10">
        <f t="shared" si="46"/>
        <v>0</v>
      </c>
      <c r="AM129" s="17"/>
      <c r="AN129" s="10">
        <f t="shared" si="47"/>
        <v>0</v>
      </c>
      <c r="AO129" s="731"/>
    </row>
    <row r="130" spans="1:41" ht="138.75" customHeight="1" x14ac:dyDescent="0.75">
      <c r="A130" s="744"/>
      <c r="B130" s="745"/>
      <c r="C130" s="68" t="s">
        <v>34</v>
      </c>
      <c r="D130" s="52" t="e">
        <f>SUM(D126:D129)</f>
        <v>#REF!</v>
      </c>
      <c r="E130" s="52" t="e">
        <f>SUM(E126:E129)</f>
        <v>#REF!</v>
      </c>
      <c r="F130" s="71">
        <f>SUM(F126:F129)</f>
        <v>55295</v>
      </c>
      <c r="G130" s="71">
        <f>SUM(G126:G129)</f>
        <v>24215.599999999999</v>
      </c>
      <c r="H130" s="72">
        <f t="shared" si="51"/>
        <v>43.8</v>
      </c>
      <c r="I130" s="71">
        <f>SUM(I126:I129)</f>
        <v>24153.3</v>
      </c>
      <c r="J130" s="72">
        <f>IF(G130=0,0,I130/G130*100)</f>
        <v>99.7</v>
      </c>
      <c r="K130" s="52" t="e">
        <f>SUM(K126:K129)</f>
        <v>#REF!</v>
      </c>
      <c r="L130" s="52" t="e">
        <f>SUM(L126:L129)</f>
        <v>#REF!</v>
      </c>
      <c r="M130" s="53" t="e">
        <f>IF(K130=0,0,L130/K130*100)</f>
        <v>#REF!</v>
      </c>
      <c r="N130" s="52" t="e">
        <f>SUM(N126:N129)</f>
        <v>#REF!</v>
      </c>
      <c r="O130" s="53" t="e">
        <f>IF(L130=0,0,N130/L130*100)</f>
        <v>#REF!</v>
      </c>
      <c r="P130" s="16"/>
      <c r="Q130" s="16"/>
      <c r="R130" s="10">
        <f>IF(P130=0,0,Q130/P130*100)</f>
        <v>0</v>
      </c>
      <c r="S130" s="16"/>
      <c r="T130" s="10">
        <f>IF(Q130=0,0,S130/Q130*100)</f>
        <v>0</v>
      </c>
      <c r="U130" s="16"/>
      <c r="V130" s="16"/>
      <c r="W130" s="10">
        <f>IF(U130=0,0,V130/U130*100)</f>
        <v>0</v>
      </c>
      <c r="X130" s="16"/>
      <c r="Y130" s="10">
        <f>IF(V130=0,0,X130/V130*100)</f>
        <v>0</v>
      </c>
      <c r="Z130" s="16"/>
      <c r="AA130" s="16"/>
      <c r="AB130" s="10">
        <f>IF(Z130=0,0,AA130/Z130*100)</f>
        <v>0</v>
      </c>
      <c r="AC130" s="16"/>
      <c r="AD130" s="10">
        <f>IF(AA130=0,0,AC130/AA130*100)</f>
        <v>0</v>
      </c>
      <c r="AE130" s="16"/>
      <c r="AF130" s="16"/>
      <c r="AG130" s="10">
        <f>IF(AE130=0,0,AF130/AE130*100)</f>
        <v>0</v>
      </c>
      <c r="AH130" s="16"/>
      <c r="AI130" s="10">
        <f>IF(AF130=0,0,AH130/AF130*100)</f>
        <v>0</v>
      </c>
      <c r="AJ130" s="16"/>
      <c r="AK130" s="16"/>
      <c r="AL130" s="10">
        <f>IF(AJ130=0,0,AK130/AJ130*100)</f>
        <v>0</v>
      </c>
      <c r="AM130" s="17"/>
      <c r="AN130" s="10">
        <f t="shared" si="47"/>
        <v>0</v>
      </c>
      <c r="AO130" s="731" t="s">
        <v>146</v>
      </c>
    </row>
    <row r="131" spans="1:41" ht="108" customHeight="1" x14ac:dyDescent="0.75">
      <c r="A131" s="744"/>
      <c r="B131" s="745"/>
      <c r="C131" s="70" t="s">
        <v>35</v>
      </c>
      <c r="D131" s="73"/>
      <c r="E131" s="73"/>
      <c r="F131" s="77"/>
      <c r="G131" s="77"/>
      <c r="H131" s="72">
        <f t="shared" si="51"/>
        <v>0</v>
      </c>
      <c r="I131" s="77"/>
      <c r="J131" s="72">
        <f t="shared" si="35"/>
        <v>0</v>
      </c>
      <c r="K131" s="75"/>
      <c r="L131" s="75"/>
      <c r="M131" s="53"/>
      <c r="N131" s="75"/>
      <c r="O131" s="53"/>
      <c r="P131" s="16"/>
      <c r="Q131" s="16"/>
      <c r="R131" s="10">
        <f t="shared" si="38"/>
        <v>0</v>
      </c>
      <c r="S131" s="16"/>
      <c r="T131" s="10">
        <f t="shared" si="39"/>
        <v>0</v>
      </c>
      <c r="U131" s="16"/>
      <c r="V131" s="16"/>
      <c r="W131" s="10">
        <f t="shared" si="40"/>
        <v>0</v>
      </c>
      <c r="X131" s="16"/>
      <c r="Y131" s="10">
        <f t="shared" si="41"/>
        <v>0</v>
      </c>
      <c r="Z131" s="16"/>
      <c r="AA131" s="16"/>
      <c r="AB131" s="10">
        <f t="shared" si="42"/>
        <v>0</v>
      </c>
      <c r="AC131" s="16"/>
      <c r="AD131" s="10">
        <f t="shared" si="43"/>
        <v>0</v>
      </c>
      <c r="AE131" s="16"/>
      <c r="AF131" s="16"/>
      <c r="AG131" s="10">
        <f t="shared" si="44"/>
        <v>0</v>
      </c>
      <c r="AH131" s="16"/>
      <c r="AI131" s="10">
        <f t="shared" si="45"/>
        <v>0</v>
      </c>
      <c r="AJ131" s="16"/>
      <c r="AK131" s="16"/>
      <c r="AL131" s="10">
        <f t="shared" si="46"/>
        <v>0</v>
      </c>
      <c r="AM131" s="17"/>
      <c r="AN131" s="10">
        <f t="shared" si="47"/>
        <v>0</v>
      </c>
      <c r="AO131" s="732"/>
    </row>
    <row r="132" spans="1:41" ht="67.5" customHeight="1" x14ac:dyDescent="0.75">
      <c r="A132" s="744">
        <v>21</v>
      </c>
      <c r="B132" s="745" t="s">
        <v>68</v>
      </c>
      <c r="C132" s="66" t="s">
        <v>79</v>
      </c>
      <c r="D132" s="52" t="e">
        <f>#REF!</f>
        <v>#REF!</v>
      </c>
      <c r="E132" s="52" t="e">
        <f>#REF!</f>
        <v>#REF!</v>
      </c>
      <c r="F132" s="52" t="e">
        <f>#REF!</f>
        <v>#REF!</v>
      </c>
      <c r="G132" s="52" t="e">
        <f>#REF!</f>
        <v>#REF!</v>
      </c>
      <c r="H132" s="52" t="e">
        <f>#REF!</f>
        <v>#REF!</v>
      </c>
      <c r="I132" s="52" t="e">
        <f>#REF!</f>
        <v>#REF!</v>
      </c>
      <c r="J132" s="52" t="e">
        <f>#REF!</f>
        <v>#REF!</v>
      </c>
      <c r="K132" s="52" t="e">
        <f>#REF!</f>
        <v>#REF!</v>
      </c>
      <c r="L132" s="52" t="e">
        <f>#REF!</f>
        <v>#REF!</v>
      </c>
      <c r="M132" s="53" t="e">
        <f>IF(K132=0,0,L132/K132*100)</f>
        <v>#REF!</v>
      </c>
      <c r="N132" s="52" t="e">
        <f>#REF!</f>
        <v>#REF!</v>
      </c>
      <c r="O132" s="53" t="e">
        <f>IF(L132=0,0,N132/L132*100)</f>
        <v>#REF!</v>
      </c>
      <c r="P132" s="16"/>
      <c r="Q132" s="16"/>
      <c r="R132" s="10">
        <f>IF(P132=0,0,Q132/P132*100)</f>
        <v>0</v>
      </c>
      <c r="S132" s="16"/>
      <c r="T132" s="10">
        <f>IF(Q132=0,0,S132/Q132*100)</f>
        <v>0</v>
      </c>
      <c r="U132" s="16"/>
      <c r="V132" s="16"/>
      <c r="W132" s="10">
        <f>IF(U132=0,0,V132/U132*100)</f>
        <v>0</v>
      </c>
      <c r="X132" s="16"/>
      <c r="Y132" s="10">
        <f>IF(V132=0,0,X132/V132*100)</f>
        <v>0</v>
      </c>
      <c r="Z132" s="16"/>
      <c r="AA132" s="16"/>
      <c r="AB132" s="10">
        <f>IF(Z132=0,0,AA132/Z132*100)</f>
        <v>0</v>
      </c>
      <c r="AC132" s="16"/>
      <c r="AD132" s="10">
        <f>IF(AA132=0,0,AC132/AA132*100)</f>
        <v>0</v>
      </c>
      <c r="AE132" s="16"/>
      <c r="AF132" s="16"/>
      <c r="AG132" s="10">
        <f>IF(AE132=0,0,AF132/AE132*100)</f>
        <v>0</v>
      </c>
      <c r="AH132" s="16"/>
      <c r="AI132" s="10">
        <f>IF(AF132=0,0,AH132/AF132*100)</f>
        <v>0</v>
      </c>
      <c r="AJ132" s="16"/>
      <c r="AK132" s="16"/>
      <c r="AL132" s="10">
        <f>IF(AJ132=0,0,AK132/AJ132*100)</f>
        <v>0</v>
      </c>
      <c r="AM132" s="17"/>
      <c r="AN132" s="10">
        <f t="shared" si="47"/>
        <v>0</v>
      </c>
      <c r="AO132" s="743" t="s">
        <v>147</v>
      </c>
    </row>
    <row r="133" spans="1:41" ht="102.75" customHeight="1" x14ac:dyDescent="0.75">
      <c r="A133" s="744"/>
      <c r="B133" s="745"/>
      <c r="C133" s="66" t="s">
        <v>32</v>
      </c>
      <c r="D133" s="52" t="e">
        <f>#REF!</f>
        <v>#REF!</v>
      </c>
      <c r="E133" s="52" t="e">
        <f>#REF!</f>
        <v>#REF!</v>
      </c>
      <c r="F133" s="52" t="e">
        <f>#REF!</f>
        <v>#REF!</v>
      </c>
      <c r="G133" s="52" t="e">
        <f>#REF!</f>
        <v>#REF!</v>
      </c>
      <c r="H133" s="52" t="e">
        <f>#REF!</f>
        <v>#REF!</v>
      </c>
      <c r="I133" s="52" t="e">
        <f>#REF!</f>
        <v>#REF!</v>
      </c>
      <c r="J133" s="52" t="e">
        <f>#REF!</f>
        <v>#REF!</v>
      </c>
      <c r="K133" s="52" t="e">
        <f>#REF!</f>
        <v>#REF!</v>
      </c>
      <c r="L133" s="52" t="e">
        <f>#REF!</f>
        <v>#REF!</v>
      </c>
      <c r="M133" s="53" t="e">
        <f>IF(K133=0,0,L133/K133*100)</f>
        <v>#REF!</v>
      </c>
      <c r="N133" s="52" t="e">
        <f>#REF!</f>
        <v>#REF!</v>
      </c>
      <c r="O133" s="53" t="e">
        <f>IF(L133=0,0,N133/L133*100)</f>
        <v>#REF!</v>
      </c>
      <c r="P133" s="16"/>
      <c r="Q133" s="16"/>
      <c r="R133" s="10">
        <f>IF(P133=0,0,Q133/P133*100)</f>
        <v>0</v>
      </c>
      <c r="S133" s="16"/>
      <c r="T133" s="10">
        <f>IF(Q133=0,0,S133/Q133*100)</f>
        <v>0</v>
      </c>
      <c r="U133" s="16"/>
      <c r="V133" s="16"/>
      <c r="W133" s="10">
        <f>IF(U133=0,0,V133/U133*100)</f>
        <v>0</v>
      </c>
      <c r="X133" s="16"/>
      <c r="Y133" s="10">
        <f>IF(V133=0,0,X133/V133*100)</f>
        <v>0</v>
      </c>
      <c r="Z133" s="16"/>
      <c r="AA133" s="16"/>
      <c r="AB133" s="10">
        <f>IF(Z133=0,0,AA133/Z133*100)</f>
        <v>0</v>
      </c>
      <c r="AC133" s="16"/>
      <c r="AD133" s="10">
        <f>IF(AA133=0,0,AC133/AA133*100)</f>
        <v>0</v>
      </c>
      <c r="AE133" s="16"/>
      <c r="AF133" s="16"/>
      <c r="AG133" s="10">
        <f>IF(AE133=0,0,AF133/AE133*100)</f>
        <v>0</v>
      </c>
      <c r="AH133" s="16"/>
      <c r="AI133" s="10">
        <f>IF(AF133=0,0,AH133/AF133*100)</f>
        <v>0</v>
      </c>
      <c r="AJ133" s="16"/>
      <c r="AK133" s="16"/>
      <c r="AL133" s="10">
        <f>IF(AJ133=0,0,AK133/AJ133*100)</f>
        <v>0</v>
      </c>
      <c r="AM133" s="17"/>
      <c r="AN133" s="10">
        <f t="shared" si="47"/>
        <v>0</v>
      </c>
      <c r="AO133" s="734"/>
    </row>
    <row r="134" spans="1:41" ht="99" x14ac:dyDescent="0.75">
      <c r="A134" s="744"/>
      <c r="B134" s="745"/>
      <c r="C134" s="66" t="s">
        <v>49</v>
      </c>
      <c r="D134" s="52" t="e">
        <f>#REF!+#REF!</f>
        <v>#REF!</v>
      </c>
      <c r="E134" s="52" t="e">
        <f>#REF!+#REF!</f>
        <v>#REF!</v>
      </c>
      <c r="F134" s="52" t="e">
        <f>#REF!+#REF!</f>
        <v>#REF!</v>
      </c>
      <c r="G134" s="52" t="e">
        <f>#REF!+#REF!</f>
        <v>#REF!</v>
      </c>
      <c r="H134" s="52" t="e">
        <f>#REF!+#REF!</f>
        <v>#REF!</v>
      </c>
      <c r="I134" s="52" t="e">
        <f>#REF!+#REF!</f>
        <v>#REF!</v>
      </c>
      <c r="J134" s="52" t="e">
        <f>#REF!+#REF!</f>
        <v>#REF!</v>
      </c>
      <c r="K134" s="52" t="e">
        <f>#REF!+#REF!</f>
        <v>#REF!</v>
      </c>
      <c r="L134" s="52" t="e">
        <f>#REF!+#REF!</f>
        <v>#REF!</v>
      </c>
      <c r="M134" s="53" t="e">
        <f>IF(K134=0,0,L134/K134*100)</f>
        <v>#REF!</v>
      </c>
      <c r="N134" s="52" t="e">
        <f>#REF!+#REF!</f>
        <v>#REF!</v>
      </c>
      <c r="O134" s="53" t="e">
        <f>IF(L134=0,0,N134/L134*100)</f>
        <v>#REF!</v>
      </c>
      <c r="P134" s="16"/>
      <c r="Q134" s="16"/>
      <c r="R134" s="10">
        <f>IF(P134=0,0,Q134/P134*100)</f>
        <v>0</v>
      </c>
      <c r="S134" s="16"/>
      <c r="T134" s="10">
        <f>IF(Q134=0,0,S134/Q134*100)</f>
        <v>0</v>
      </c>
      <c r="U134" s="16"/>
      <c r="V134" s="16"/>
      <c r="W134" s="10">
        <f>IF(U134=0,0,V134/U134*100)</f>
        <v>0</v>
      </c>
      <c r="X134" s="16"/>
      <c r="Y134" s="10">
        <f>IF(V134=0,0,X134/V134*100)</f>
        <v>0</v>
      </c>
      <c r="Z134" s="16"/>
      <c r="AA134" s="16"/>
      <c r="AB134" s="10">
        <f>IF(Z134=0,0,AA134/Z134*100)</f>
        <v>0</v>
      </c>
      <c r="AC134" s="16"/>
      <c r="AD134" s="10">
        <f>IF(AA134=0,0,AC134/AA134*100)</f>
        <v>0</v>
      </c>
      <c r="AE134" s="16"/>
      <c r="AF134" s="16"/>
      <c r="AG134" s="10">
        <f>IF(AE134=0,0,AF134/AE134*100)</f>
        <v>0</v>
      </c>
      <c r="AH134" s="16"/>
      <c r="AI134" s="10">
        <f>IF(AF134=0,0,AH134/AF134*100)</f>
        <v>0</v>
      </c>
      <c r="AJ134" s="16"/>
      <c r="AK134" s="16"/>
      <c r="AL134" s="10">
        <f>IF(AJ134=0,0,AK134/AJ134*100)</f>
        <v>0</v>
      </c>
      <c r="AM134" s="17"/>
      <c r="AN134" s="10">
        <f t="shared" si="47"/>
        <v>0</v>
      </c>
      <c r="AO134" s="741"/>
    </row>
    <row r="135" spans="1:41" ht="66" x14ac:dyDescent="0.75">
      <c r="A135" s="744"/>
      <c r="B135" s="745"/>
      <c r="C135" s="67" t="s">
        <v>33</v>
      </c>
      <c r="D135" s="54" t="e">
        <f>#REF!</f>
        <v>#REF!</v>
      </c>
      <c r="E135" s="54" t="e">
        <f>#REF!</f>
        <v>#REF!</v>
      </c>
      <c r="F135" s="54" t="e">
        <f>#REF!</f>
        <v>#REF!</v>
      </c>
      <c r="G135" s="54" t="e">
        <f>#REF!</f>
        <v>#REF!</v>
      </c>
      <c r="H135" s="54" t="e">
        <f>#REF!</f>
        <v>#REF!</v>
      </c>
      <c r="I135" s="54" t="e">
        <f>#REF!</f>
        <v>#REF!</v>
      </c>
      <c r="J135" s="54" t="e">
        <f>#REF!</f>
        <v>#REF!</v>
      </c>
      <c r="K135" s="54" t="e">
        <f>#REF!</f>
        <v>#REF!</v>
      </c>
      <c r="L135" s="54" t="e">
        <f>#REF!</f>
        <v>#REF!</v>
      </c>
      <c r="M135" s="53" t="e">
        <f>IF(K135=0,0,L135/K135*100)</f>
        <v>#REF!</v>
      </c>
      <c r="N135" s="54" t="e">
        <f>#REF!</f>
        <v>#REF!</v>
      </c>
      <c r="O135" s="53" t="e">
        <f>IF(L135=0,0,N135/L135*100)</f>
        <v>#REF!</v>
      </c>
      <c r="P135" s="16"/>
      <c r="Q135" s="16"/>
      <c r="R135" s="10">
        <f>IF(P135=0,0,Q135/P135*100)</f>
        <v>0</v>
      </c>
      <c r="S135" s="16"/>
      <c r="T135" s="10">
        <f>IF(Q135=0,0,S135/Q135*100)</f>
        <v>0</v>
      </c>
      <c r="U135" s="16"/>
      <c r="V135" s="16"/>
      <c r="W135" s="10">
        <f>IF(U135=0,0,V135/U135*100)</f>
        <v>0</v>
      </c>
      <c r="X135" s="16"/>
      <c r="Y135" s="10">
        <f>IF(V135=0,0,X135/V135*100)</f>
        <v>0</v>
      </c>
      <c r="Z135" s="16"/>
      <c r="AA135" s="16"/>
      <c r="AB135" s="10">
        <f>IF(Z135=0,0,AA135/Z135*100)</f>
        <v>0</v>
      </c>
      <c r="AC135" s="16"/>
      <c r="AD135" s="10">
        <f>IF(AA135=0,0,AC135/AA135*100)</f>
        <v>0</v>
      </c>
      <c r="AE135" s="16"/>
      <c r="AF135" s="16"/>
      <c r="AG135" s="10">
        <f>IF(AE135=0,0,AF135/AE135*100)</f>
        <v>0</v>
      </c>
      <c r="AH135" s="16"/>
      <c r="AI135" s="10">
        <f>IF(AF135=0,0,AH135/AF135*100)</f>
        <v>0</v>
      </c>
      <c r="AJ135" s="16"/>
      <c r="AK135" s="16"/>
      <c r="AL135" s="10">
        <f>IF(AJ135=0,0,AK135/AJ135*100)</f>
        <v>0</v>
      </c>
      <c r="AM135" s="17"/>
      <c r="AN135" s="10">
        <f t="shared" si="47"/>
        <v>0</v>
      </c>
      <c r="AO135" s="741"/>
    </row>
    <row r="136" spans="1:41" x14ac:dyDescent="0.75">
      <c r="A136" s="744"/>
      <c r="B136" s="745"/>
      <c r="C136" s="68" t="s">
        <v>34</v>
      </c>
      <c r="D136" s="52" t="e">
        <f t="shared" ref="D136:L136" si="52">SUM(D132:D135)</f>
        <v>#REF!</v>
      </c>
      <c r="E136" s="52" t="e">
        <f t="shared" si="52"/>
        <v>#REF!</v>
      </c>
      <c r="F136" s="52" t="e">
        <f t="shared" si="52"/>
        <v>#REF!</v>
      </c>
      <c r="G136" s="52" t="e">
        <f t="shared" si="52"/>
        <v>#REF!</v>
      </c>
      <c r="H136" s="52" t="e">
        <f t="shared" si="52"/>
        <v>#REF!</v>
      </c>
      <c r="I136" s="52" t="e">
        <f t="shared" si="52"/>
        <v>#REF!</v>
      </c>
      <c r="J136" s="52" t="e">
        <f t="shared" si="52"/>
        <v>#REF!</v>
      </c>
      <c r="K136" s="52" t="e">
        <f t="shared" si="52"/>
        <v>#REF!</v>
      </c>
      <c r="L136" s="52" t="e">
        <f t="shared" si="52"/>
        <v>#REF!</v>
      </c>
      <c r="M136" s="53" t="e">
        <f t="shared" ref="M136:M143" si="53">IF(K136=0,0,L136/K136*100)</f>
        <v>#REF!</v>
      </c>
      <c r="N136" s="52" t="e">
        <f>SUM(N132:N135)</f>
        <v>#REF!</v>
      </c>
      <c r="O136" s="53" t="e">
        <f t="shared" ref="O136:O143" si="54">IF(L136=0,0,N136/L136*100)</f>
        <v>#REF!</v>
      </c>
      <c r="P136" s="16"/>
      <c r="Q136" s="16"/>
      <c r="R136" s="10">
        <f t="shared" ref="R136:R143" si="55">IF(P136=0,0,Q136/P136*100)</f>
        <v>0</v>
      </c>
      <c r="S136" s="16"/>
      <c r="T136" s="10">
        <f t="shared" ref="T136:T143" si="56">IF(Q136=0,0,S136/Q136*100)</f>
        <v>0</v>
      </c>
      <c r="U136" s="16"/>
      <c r="V136" s="16"/>
      <c r="W136" s="10">
        <f t="shared" ref="W136:W143" si="57">IF(U136=0,0,V136/U136*100)</f>
        <v>0</v>
      </c>
      <c r="X136" s="16"/>
      <c r="Y136" s="10">
        <f t="shared" ref="Y136:Y143" si="58">IF(V136=0,0,X136/V136*100)</f>
        <v>0</v>
      </c>
      <c r="Z136" s="16"/>
      <c r="AA136" s="16"/>
      <c r="AB136" s="10">
        <f t="shared" ref="AB136:AB143" si="59">IF(Z136=0,0,AA136/Z136*100)</f>
        <v>0</v>
      </c>
      <c r="AC136" s="16"/>
      <c r="AD136" s="10">
        <f t="shared" ref="AD136:AD143" si="60">IF(AA136=0,0,AC136/AA136*100)</f>
        <v>0</v>
      </c>
      <c r="AE136" s="16"/>
      <c r="AF136" s="16"/>
      <c r="AG136" s="10">
        <f t="shared" ref="AG136:AG143" si="61">IF(AE136=0,0,AF136/AE136*100)</f>
        <v>0</v>
      </c>
      <c r="AH136" s="16"/>
      <c r="AI136" s="10">
        <f t="shared" ref="AI136:AI143" si="62">IF(AF136=0,0,AH136/AF136*100)</f>
        <v>0</v>
      </c>
      <c r="AJ136" s="16"/>
      <c r="AK136" s="16"/>
      <c r="AL136" s="10">
        <f t="shared" ref="AL136:AL143" si="63">IF(AJ136=0,0,AK136/AJ136*100)</f>
        <v>0</v>
      </c>
      <c r="AM136" s="17"/>
      <c r="AN136" s="10">
        <f t="shared" ref="AN136:AN143" si="64">IF(AK136=0,0,AM136/AK136*100)</f>
        <v>0</v>
      </c>
      <c r="AO136" s="741"/>
    </row>
    <row r="137" spans="1:41" ht="69.75" customHeight="1" x14ac:dyDescent="0.75">
      <c r="A137" s="744"/>
      <c r="B137" s="745"/>
      <c r="C137" s="70" t="s">
        <v>35</v>
      </c>
      <c r="D137" s="73"/>
      <c r="E137" s="73"/>
      <c r="F137" s="77"/>
      <c r="G137" s="77"/>
      <c r="H137" s="72">
        <f t="shared" si="51"/>
        <v>0</v>
      </c>
      <c r="I137" s="77"/>
      <c r="J137" s="72">
        <f t="shared" ref="J137:J143" si="65">IF(G137=0,0,I137/G137*100)</f>
        <v>0</v>
      </c>
      <c r="K137" s="75"/>
      <c r="L137" s="75"/>
      <c r="M137" s="53">
        <f t="shared" si="53"/>
        <v>0</v>
      </c>
      <c r="N137" s="75"/>
      <c r="O137" s="53">
        <f t="shared" si="54"/>
        <v>0</v>
      </c>
      <c r="P137" s="16"/>
      <c r="Q137" s="16"/>
      <c r="R137" s="10">
        <f t="shared" si="55"/>
        <v>0</v>
      </c>
      <c r="S137" s="16"/>
      <c r="T137" s="10">
        <f t="shared" si="56"/>
        <v>0</v>
      </c>
      <c r="U137" s="16"/>
      <c r="V137" s="16"/>
      <c r="W137" s="10">
        <f t="shared" si="57"/>
        <v>0</v>
      </c>
      <c r="X137" s="16"/>
      <c r="Y137" s="10">
        <f t="shared" si="58"/>
        <v>0</v>
      </c>
      <c r="Z137" s="16"/>
      <c r="AA137" s="16"/>
      <c r="AB137" s="10">
        <f t="shared" si="59"/>
        <v>0</v>
      </c>
      <c r="AC137" s="16"/>
      <c r="AD137" s="10">
        <f t="shared" si="60"/>
        <v>0</v>
      </c>
      <c r="AE137" s="16"/>
      <c r="AF137" s="16"/>
      <c r="AG137" s="10">
        <f t="shared" si="61"/>
        <v>0</v>
      </c>
      <c r="AH137" s="16"/>
      <c r="AI137" s="10">
        <f t="shared" si="62"/>
        <v>0</v>
      </c>
      <c r="AJ137" s="16"/>
      <c r="AK137" s="16"/>
      <c r="AL137" s="10">
        <f t="shared" si="63"/>
        <v>0</v>
      </c>
      <c r="AM137" s="17"/>
      <c r="AN137" s="10">
        <f t="shared" si="64"/>
        <v>0</v>
      </c>
      <c r="AO137" s="742"/>
    </row>
    <row r="138" spans="1:41" ht="71.25" customHeight="1" x14ac:dyDescent="0.75">
      <c r="A138" s="744">
        <v>22</v>
      </c>
      <c r="B138" s="745" t="s">
        <v>69</v>
      </c>
      <c r="C138" s="58" t="s">
        <v>79</v>
      </c>
      <c r="D138" s="52" t="e">
        <f>#REF!</f>
        <v>#REF!</v>
      </c>
      <c r="E138" s="52" t="e">
        <f>#REF!</f>
        <v>#REF!</v>
      </c>
      <c r="F138" s="77">
        <v>32298</v>
      </c>
      <c r="G138" s="77">
        <v>32298</v>
      </c>
      <c r="H138" s="72">
        <f t="shared" si="51"/>
        <v>100</v>
      </c>
      <c r="I138" s="77">
        <v>2365.0100000000002</v>
      </c>
      <c r="J138" s="72">
        <f t="shared" si="65"/>
        <v>7.3</v>
      </c>
      <c r="K138" s="52" t="e">
        <f>#REF!</f>
        <v>#REF!</v>
      </c>
      <c r="L138" s="52" t="e">
        <f>#REF!</f>
        <v>#REF!</v>
      </c>
      <c r="M138" s="53" t="e">
        <f t="shared" si="53"/>
        <v>#REF!</v>
      </c>
      <c r="N138" s="52" t="e">
        <f>#REF!</f>
        <v>#REF!</v>
      </c>
      <c r="O138" s="53" t="e">
        <f t="shared" si="54"/>
        <v>#REF!</v>
      </c>
      <c r="P138" s="16"/>
      <c r="Q138" s="16"/>
      <c r="R138" s="10">
        <f t="shared" si="55"/>
        <v>0</v>
      </c>
      <c r="S138" s="16"/>
      <c r="T138" s="10">
        <f t="shared" si="56"/>
        <v>0</v>
      </c>
      <c r="U138" s="16"/>
      <c r="V138" s="16"/>
      <c r="W138" s="10">
        <f t="shared" si="57"/>
        <v>0</v>
      </c>
      <c r="X138" s="16"/>
      <c r="Y138" s="10">
        <f t="shared" si="58"/>
        <v>0</v>
      </c>
      <c r="Z138" s="16"/>
      <c r="AA138" s="16"/>
      <c r="AB138" s="10">
        <f t="shared" si="59"/>
        <v>0</v>
      </c>
      <c r="AC138" s="16"/>
      <c r="AD138" s="10">
        <f t="shared" si="60"/>
        <v>0</v>
      </c>
      <c r="AE138" s="16"/>
      <c r="AF138" s="16"/>
      <c r="AG138" s="10">
        <f t="shared" si="61"/>
        <v>0</v>
      </c>
      <c r="AH138" s="16"/>
      <c r="AI138" s="10">
        <f t="shared" si="62"/>
        <v>0</v>
      </c>
      <c r="AJ138" s="16"/>
      <c r="AK138" s="16"/>
      <c r="AL138" s="10">
        <f t="shared" si="63"/>
        <v>0</v>
      </c>
      <c r="AM138" s="17"/>
      <c r="AN138" s="10">
        <f t="shared" si="64"/>
        <v>0</v>
      </c>
      <c r="AO138" s="735" t="s">
        <v>148</v>
      </c>
    </row>
    <row r="139" spans="1:41" ht="103.5" customHeight="1" x14ac:dyDescent="0.75">
      <c r="A139" s="744"/>
      <c r="B139" s="745"/>
      <c r="C139" s="58" t="s">
        <v>32</v>
      </c>
      <c r="D139" s="52" t="e">
        <f>#REF!</f>
        <v>#REF!</v>
      </c>
      <c r="E139" s="52" t="e">
        <f>#REF!</f>
        <v>#REF!</v>
      </c>
      <c r="F139" s="77">
        <v>176911</v>
      </c>
      <c r="G139" s="77">
        <v>176911</v>
      </c>
      <c r="H139" s="72">
        <f t="shared" si="51"/>
        <v>100</v>
      </c>
      <c r="I139" s="77">
        <v>15187.8</v>
      </c>
      <c r="J139" s="72">
        <f t="shared" si="65"/>
        <v>8.6</v>
      </c>
      <c r="K139" s="52" t="e">
        <f>#REF!</f>
        <v>#REF!</v>
      </c>
      <c r="L139" s="52" t="e">
        <f>#REF!</f>
        <v>#REF!</v>
      </c>
      <c r="M139" s="53" t="e">
        <f t="shared" si="53"/>
        <v>#REF!</v>
      </c>
      <c r="N139" s="52" t="e">
        <f>#REF!</f>
        <v>#REF!</v>
      </c>
      <c r="O139" s="53" t="e">
        <f t="shared" si="54"/>
        <v>#REF!</v>
      </c>
      <c r="P139" s="16"/>
      <c r="Q139" s="16"/>
      <c r="R139" s="10">
        <f t="shared" si="55"/>
        <v>0</v>
      </c>
      <c r="S139" s="16"/>
      <c r="T139" s="10">
        <f t="shared" si="56"/>
        <v>0</v>
      </c>
      <c r="U139" s="16"/>
      <c r="V139" s="16"/>
      <c r="W139" s="10">
        <f t="shared" si="57"/>
        <v>0</v>
      </c>
      <c r="X139" s="16"/>
      <c r="Y139" s="10">
        <f t="shared" si="58"/>
        <v>0</v>
      </c>
      <c r="Z139" s="16"/>
      <c r="AA139" s="16"/>
      <c r="AB139" s="10">
        <f t="shared" si="59"/>
        <v>0</v>
      </c>
      <c r="AC139" s="16"/>
      <c r="AD139" s="10">
        <f t="shared" si="60"/>
        <v>0</v>
      </c>
      <c r="AE139" s="16"/>
      <c r="AF139" s="16"/>
      <c r="AG139" s="10">
        <f t="shared" si="61"/>
        <v>0</v>
      </c>
      <c r="AH139" s="16"/>
      <c r="AI139" s="10">
        <f t="shared" si="62"/>
        <v>0</v>
      </c>
      <c r="AJ139" s="16"/>
      <c r="AK139" s="16"/>
      <c r="AL139" s="10">
        <f t="shared" si="63"/>
        <v>0</v>
      </c>
      <c r="AM139" s="17"/>
      <c r="AN139" s="10">
        <f t="shared" si="64"/>
        <v>0</v>
      </c>
      <c r="AO139" s="731"/>
    </row>
    <row r="140" spans="1:41" ht="98.25" customHeight="1" x14ac:dyDescent="0.75">
      <c r="A140" s="744"/>
      <c r="B140" s="745"/>
      <c r="C140" s="58" t="s">
        <v>49</v>
      </c>
      <c r="D140" s="52" t="e">
        <f>#REF!+#REF!</f>
        <v>#REF!</v>
      </c>
      <c r="E140" s="52" t="e">
        <f>#REF!+#REF!</f>
        <v>#REF!</v>
      </c>
      <c r="F140" s="77">
        <v>13482</v>
      </c>
      <c r="G140" s="77">
        <v>13482</v>
      </c>
      <c r="H140" s="72">
        <f t="shared" si="51"/>
        <v>100</v>
      </c>
      <c r="I140" s="77">
        <v>923.83</v>
      </c>
      <c r="J140" s="72">
        <f t="shared" si="65"/>
        <v>6.9</v>
      </c>
      <c r="K140" s="52" t="e">
        <f>#REF!+#REF!</f>
        <v>#REF!</v>
      </c>
      <c r="L140" s="52" t="e">
        <f>#REF!+#REF!</f>
        <v>#REF!</v>
      </c>
      <c r="M140" s="53" t="e">
        <f t="shared" si="53"/>
        <v>#REF!</v>
      </c>
      <c r="N140" s="52" t="e">
        <f>#REF!+#REF!</f>
        <v>#REF!</v>
      </c>
      <c r="O140" s="53" t="e">
        <f t="shared" si="54"/>
        <v>#REF!</v>
      </c>
      <c r="P140" s="16"/>
      <c r="Q140" s="16"/>
      <c r="R140" s="10">
        <f t="shared" si="55"/>
        <v>0</v>
      </c>
      <c r="S140" s="16"/>
      <c r="T140" s="10">
        <f t="shared" si="56"/>
        <v>0</v>
      </c>
      <c r="U140" s="16"/>
      <c r="V140" s="16"/>
      <c r="W140" s="10">
        <f t="shared" si="57"/>
        <v>0</v>
      </c>
      <c r="X140" s="16"/>
      <c r="Y140" s="10">
        <f t="shared" si="58"/>
        <v>0</v>
      </c>
      <c r="Z140" s="16"/>
      <c r="AA140" s="16"/>
      <c r="AB140" s="10">
        <f t="shared" si="59"/>
        <v>0</v>
      </c>
      <c r="AC140" s="16"/>
      <c r="AD140" s="10">
        <f t="shared" si="60"/>
        <v>0</v>
      </c>
      <c r="AE140" s="16"/>
      <c r="AF140" s="16"/>
      <c r="AG140" s="10">
        <f t="shared" si="61"/>
        <v>0</v>
      </c>
      <c r="AH140" s="16"/>
      <c r="AI140" s="10">
        <f t="shared" si="62"/>
        <v>0</v>
      </c>
      <c r="AJ140" s="16"/>
      <c r="AK140" s="16"/>
      <c r="AL140" s="10">
        <f t="shared" si="63"/>
        <v>0</v>
      </c>
      <c r="AM140" s="17"/>
      <c r="AN140" s="10">
        <f t="shared" si="64"/>
        <v>0</v>
      </c>
      <c r="AO140" s="731" t="s">
        <v>1</v>
      </c>
    </row>
    <row r="141" spans="1:41" ht="78" customHeight="1" x14ac:dyDescent="0.75">
      <c r="A141" s="744"/>
      <c r="B141" s="745"/>
      <c r="C141" s="59" t="s">
        <v>33</v>
      </c>
      <c r="D141" s="54" t="e">
        <f>#REF!</f>
        <v>#REF!</v>
      </c>
      <c r="E141" s="54" t="e">
        <f>#REF!</f>
        <v>#REF!</v>
      </c>
      <c r="F141" s="77"/>
      <c r="G141" s="77"/>
      <c r="H141" s="72">
        <f t="shared" si="51"/>
        <v>0</v>
      </c>
      <c r="I141" s="77"/>
      <c r="J141" s="72">
        <f t="shared" si="65"/>
        <v>0</v>
      </c>
      <c r="K141" s="54" t="e">
        <f>#REF!</f>
        <v>#REF!</v>
      </c>
      <c r="L141" s="54" t="e">
        <f>#REF!</f>
        <v>#REF!</v>
      </c>
      <c r="M141" s="53" t="e">
        <f t="shared" si="53"/>
        <v>#REF!</v>
      </c>
      <c r="N141" s="54" t="e">
        <f>#REF!</f>
        <v>#REF!</v>
      </c>
      <c r="O141" s="53" t="e">
        <f t="shared" si="54"/>
        <v>#REF!</v>
      </c>
      <c r="P141" s="16"/>
      <c r="Q141" s="16"/>
      <c r="R141" s="10">
        <f t="shared" si="55"/>
        <v>0</v>
      </c>
      <c r="S141" s="16"/>
      <c r="T141" s="10">
        <f t="shared" si="56"/>
        <v>0</v>
      </c>
      <c r="U141" s="16"/>
      <c r="V141" s="16"/>
      <c r="W141" s="10">
        <f t="shared" si="57"/>
        <v>0</v>
      </c>
      <c r="X141" s="16"/>
      <c r="Y141" s="10">
        <f t="shared" si="58"/>
        <v>0</v>
      </c>
      <c r="Z141" s="16"/>
      <c r="AA141" s="16"/>
      <c r="AB141" s="10">
        <f t="shared" si="59"/>
        <v>0</v>
      </c>
      <c r="AC141" s="16"/>
      <c r="AD141" s="10">
        <f t="shared" si="60"/>
        <v>0</v>
      </c>
      <c r="AE141" s="16"/>
      <c r="AF141" s="16"/>
      <c r="AG141" s="10">
        <f t="shared" si="61"/>
        <v>0</v>
      </c>
      <c r="AH141" s="16"/>
      <c r="AI141" s="10">
        <f t="shared" si="62"/>
        <v>0</v>
      </c>
      <c r="AJ141" s="16"/>
      <c r="AK141" s="16"/>
      <c r="AL141" s="10">
        <f t="shared" si="63"/>
        <v>0</v>
      </c>
      <c r="AM141" s="17"/>
      <c r="AN141" s="10">
        <f t="shared" si="64"/>
        <v>0</v>
      </c>
      <c r="AO141" s="731"/>
    </row>
    <row r="142" spans="1:41" ht="114" customHeight="1" x14ac:dyDescent="0.75">
      <c r="A142" s="744"/>
      <c r="B142" s="745"/>
      <c r="C142" s="60" t="s">
        <v>34</v>
      </c>
      <c r="D142" s="52" t="e">
        <f>SUM(D138:D141)</f>
        <v>#REF!</v>
      </c>
      <c r="E142" s="52" t="e">
        <f>SUM(E138:E141)</f>
        <v>#REF!</v>
      </c>
      <c r="F142" s="71">
        <f>SUM(F138:F141)</f>
        <v>222691</v>
      </c>
      <c r="G142" s="71">
        <f>SUM(G138:G141)</f>
        <v>222691</v>
      </c>
      <c r="H142" s="72">
        <f t="shared" si="51"/>
        <v>100</v>
      </c>
      <c r="I142" s="71">
        <f>SUM(I138:I141)</f>
        <v>18476.64</v>
      </c>
      <c r="J142" s="72">
        <f t="shared" si="65"/>
        <v>8.3000000000000007</v>
      </c>
      <c r="K142" s="52" t="e">
        <f>SUM(K138:K141)</f>
        <v>#REF!</v>
      </c>
      <c r="L142" s="52" t="e">
        <f>SUM(L138:L141)</f>
        <v>#REF!</v>
      </c>
      <c r="M142" s="53" t="e">
        <f t="shared" si="53"/>
        <v>#REF!</v>
      </c>
      <c r="N142" s="52" t="e">
        <f>SUM(N138:N141)</f>
        <v>#REF!</v>
      </c>
      <c r="O142" s="53" t="e">
        <f t="shared" si="54"/>
        <v>#REF!</v>
      </c>
      <c r="P142" s="16"/>
      <c r="Q142" s="16"/>
      <c r="R142" s="10">
        <f t="shared" si="55"/>
        <v>0</v>
      </c>
      <c r="S142" s="16"/>
      <c r="T142" s="10">
        <f t="shared" si="56"/>
        <v>0</v>
      </c>
      <c r="U142" s="16"/>
      <c r="V142" s="16"/>
      <c r="W142" s="10">
        <f t="shared" si="57"/>
        <v>0</v>
      </c>
      <c r="X142" s="16"/>
      <c r="Y142" s="10">
        <f t="shared" si="58"/>
        <v>0</v>
      </c>
      <c r="Z142" s="16"/>
      <c r="AA142" s="16"/>
      <c r="AB142" s="10">
        <f t="shared" si="59"/>
        <v>0</v>
      </c>
      <c r="AC142" s="16"/>
      <c r="AD142" s="10">
        <f t="shared" si="60"/>
        <v>0</v>
      </c>
      <c r="AE142" s="16"/>
      <c r="AF142" s="16"/>
      <c r="AG142" s="10">
        <f t="shared" si="61"/>
        <v>0</v>
      </c>
      <c r="AH142" s="16"/>
      <c r="AI142" s="10">
        <f t="shared" si="62"/>
        <v>0</v>
      </c>
      <c r="AJ142" s="16"/>
      <c r="AK142" s="16"/>
      <c r="AL142" s="10">
        <f t="shared" si="63"/>
        <v>0</v>
      </c>
      <c r="AM142" s="17"/>
      <c r="AN142" s="10">
        <f t="shared" si="64"/>
        <v>0</v>
      </c>
      <c r="AO142" s="731" t="s">
        <v>2</v>
      </c>
    </row>
    <row r="143" spans="1:41" ht="99" customHeight="1" x14ac:dyDescent="0.75">
      <c r="A143" s="744"/>
      <c r="B143" s="745"/>
      <c r="C143" s="61" t="s">
        <v>35</v>
      </c>
      <c r="D143" s="73"/>
      <c r="E143" s="73"/>
      <c r="F143" s="77"/>
      <c r="G143" s="77"/>
      <c r="H143" s="72">
        <f t="shared" ref="H143:H149" si="66">IF(F143=0,0,G143/F143*100)</f>
        <v>0</v>
      </c>
      <c r="I143" s="77"/>
      <c r="J143" s="72">
        <f t="shared" si="65"/>
        <v>0</v>
      </c>
      <c r="K143" s="75"/>
      <c r="L143" s="75"/>
      <c r="M143" s="53">
        <f t="shared" si="53"/>
        <v>0</v>
      </c>
      <c r="N143" s="75"/>
      <c r="O143" s="53">
        <f t="shared" si="54"/>
        <v>0</v>
      </c>
      <c r="P143" s="16"/>
      <c r="Q143" s="16"/>
      <c r="R143" s="10">
        <f t="shared" si="55"/>
        <v>0</v>
      </c>
      <c r="S143" s="16"/>
      <c r="T143" s="10">
        <f t="shared" si="56"/>
        <v>0</v>
      </c>
      <c r="U143" s="16"/>
      <c r="V143" s="16"/>
      <c r="W143" s="10">
        <f t="shared" si="57"/>
        <v>0</v>
      </c>
      <c r="X143" s="16"/>
      <c r="Y143" s="10">
        <f t="shared" si="58"/>
        <v>0</v>
      </c>
      <c r="Z143" s="16"/>
      <c r="AA143" s="16"/>
      <c r="AB143" s="10">
        <f t="shared" si="59"/>
        <v>0</v>
      </c>
      <c r="AC143" s="16"/>
      <c r="AD143" s="10">
        <f t="shared" si="60"/>
        <v>0</v>
      </c>
      <c r="AE143" s="16"/>
      <c r="AF143" s="16"/>
      <c r="AG143" s="10">
        <f t="shared" si="61"/>
        <v>0</v>
      </c>
      <c r="AH143" s="16"/>
      <c r="AI143" s="10">
        <f t="shared" si="62"/>
        <v>0</v>
      </c>
      <c r="AJ143" s="16"/>
      <c r="AK143" s="16"/>
      <c r="AL143" s="10">
        <f t="shared" si="63"/>
        <v>0</v>
      </c>
      <c r="AM143" s="17"/>
      <c r="AN143" s="10">
        <f t="shared" si="64"/>
        <v>0</v>
      </c>
      <c r="AO143" s="732"/>
    </row>
    <row r="144" spans="1:41" ht="138" customHeight="1" x14ac:dyDescent="0.75">
      <c r="A144" s="760">
        <v>23</v>
      </c>
      <c r="B144" s="756" t="s">
        <v>23</v>
      </c>
      <c r="C144" s="58" t="s">
        <v>79</v>
      </c>
      <c r="D144" s="52" t="e">
        <f>#REF!</f>
        <v>#REF!</v>
      </c>
      <c r="E144" s="52" t="e">
        <f>#REF!</f>
        <v>#REF!</v>
      </c>
      <c r="F144" s="77">
        <v>32298</v>
      </c>
      <c r="G144" s="77">
        <v>32298</v>
      </c>
      <c r="H144" s="79">
        <f t="shared" si="66"/>
        <v>100</v>
      </c>
      <c r="I144" s="77">
        <v>2365.0100000000002</v>
      </c>
      <c r="J144" s="79">
        <f t="shared" ref="J144:J149" si="67">IF(G144=0,0,I144/G144*100)</f>
        <v>7.3</v>
      </c>
      <c r="K144" s="75" t="e">
        <f>#REF!</f>
        <v>#REF!</v>
      </c>
      <c r="L144" s="75" t="e">
        <f>#REF!</f>
        <v>#REF!</v>
      </c>
      <c r="M144" s="80" t="e">
        <f t="shared" ref="M144:M149" si="68">IF(K144=0,0,L144/K144*100)</f>
        <v>#REF!</v>
      </c>
      <c r="N144" s="75" t="e">
        <f>#REF!</f>
        <v>#REF!</v>
      </c>
      <c r="O144" s="80" t="e">
        <f t="shared" ref="O144:O149" si="69">IF(L144=0,0,N144/L144*100)</f>
        <v>#REF!</v>
      </c>
      <c r="P144" s="42"/>
      <c r="Q144" s="42"/>
      <c r="R144" s="48">
        <f t="shared" ref="R144:R149" si="70">IF(P144=0,0,Q144/P144*100)</f>
        <v>0</v>
      </c>
      <c r="S144" s="42"/>
      <c r="T144" s="48">
        <f t="shared" ref="T144:T149" si="71">IF(Q144=0,0,S144/Q144*100)</f>
        <v>0</v>
      </c>
      <c r="U144" s="42"/>
      <c r="V144" s="42"/>
      <c r="W144" s="48">
        <f t="shared" ref="W144:W149" si="72">IF(U144=0,0,V144/U144*100)</f>
        <v>0</v>
      </c>
      <c r="X144" s="42"/>
      <c r="Y144" s="48">
        <f t="shared" ref="Y144:Y149" si="73">IF(V144=0,0,X144/V144*100)</f>
        <v>0</v>
      </c>
      <c r="Z144" s="42"/>
      <c r="AA144" s="42"/>
      <c r="AB144" s="48">
        <f t="shared" ref="AB144:AB149" si="74">IF(Z144=0,0,AA144/Z144*100)</f>
        <v>0</v>
      </c>
      <c r="AC144" s="42"/>
      <c r="AD144" s="48">
        <f t="shared" ref="AD144:AD149" si="75">IF(AA144=0,0,AC144/AA144*100)</f>
        <v>0</v>
      </c>
      <c r="AE144" s="42"/>
      <c r="AF144" s="42"/>
      <c r="AG144" s="48">
        <f t="shared" ref="AG144:AG149" si="76">IF(AE144=0,0,AF144/AE144*100)</f>
        <v>0</v>
      </c>
      <c r="AH144" s="42"/>
      <c r="AI144" s="48">
        <f t="shared" ref="AI144:AI149" si="77">IF(AF144=0,0,AH144/AF144*100)</f>
        <v>0</v>
      </c>
      <c r="AJ144" s="42"/>
      <c r="AK144" s="42"/>
      <c r="AL144" s="48">
        <f t="shared" ref="AL144:AL149" si="78">IF(AJ144=0,0,AK144/AJ144*100)</f>
        <v>0</v>
      </c>
      <c r="AM144" s="43"/>
      <c r="AN144" s="48">
        <f t="shared" ref="AN144:AN149" si="79">IF(AK144=0,0,AM144/AK144*100)</f>
        <v>0</v>
      </c>
      <c r="AO144" s="735" t="s">
        <v>3</v>
      </c>
    </row>
    <row r="145" spans="1:41" ht="99" x14ac:dyDescent="0.75">
      <c r="A145" s="761"/>
      <c r="B145" s="757"/>
      <c r="C145" s="58" t="s">
        <v>32</v>
      </c>
      <c r="D145" s="52" t="e">
        <f>#REF!</f>
        <v>#REF!</v>
      </c>
      <c r="E145" s="52" t="e">
        <f>#REF!</f>
        <v>#REF!</v>
      </c>
      <c r="F145" s="77">
        <v>176911</v>
      </c>
      <c r="G145" s="77">
        <v>176911</v>
      </c>
      <c r="H145" s="79">
        <f t="shared" si="66"/>
        <v>100</v>
      </c>
      <c r="I145" s="77">
        <v>15187.8</v>
      </c>
      <c r="J145" s="79">
        <f t="shared" si="67"/>
        <v>8.6</v>
      </c>
      <c r="K145" s="75" t="e">
        <f>#REF!</f>
        <v>#REF!</v>
      </c>
      <c r="L145" s="75" t="e">
        <f>#REF!</f>
        <v>#REF!</v>
      </c>
      <c r="M145" s="80" t="e">
        <f t="shared" si="68"/>
        <v>#REF!</v>
      </c>
      <c r="N145" s="75" t="e">
        <f>#REF!</f>
        <v>#REF!</v>
      </c>
      <c r="O145" s="80" t="e">
        <f t="shared" si="69"/>
        <v>#REF!</v>
      </c>
      <c r="P145" s="42"/>
      <c r="Q145" s="42"/>
      <c r="R145" s="48">
        <f t="shared" si="70"/>
        <v>0</v>
      </c>
      <c r="S145" s="42"/>
      <c r="T145" s="48">
        <f t="shared" si="71"/>
        <v>0</v>
      </c>
      <c r="U145" s="42"/>
      <c r="V145" s="42"/>
      <c r="W145" s="48">
        <f t="shared" si="72"/>
        <v>0</v>
      </c>
      <c r="X145" s="42"/>
      <c r="Y145" s="48">
        <f t="shared" si="73"/>
        <v>0</v>
      </c>
      <c r="Z145" s="42"/>
      <c r="AA145" s="42"/>
      <c r="AB145" s="48">
        <f t="shared" si="74"/>
        <v>0</v>
      </c>
      <c r="AC145" s="42"/>
      <c r="AD145" s="48">
        <f t="shared" si="75"/>
        <v>0</v>
      </c>
      <c r="AE145" s="42"/>
      <c r="AF145" s="42"/>
      <c r="AG145" s="48">
        <f t="shared" si="76"/>
        <v>0</v>
      </c>
      <c r="AH145" s="42"/>
      <c r="AI145" s="48">
        <f t="shared" si="77"/>
        <v>0</v>
      </c>
      <c r="AJ145" s="42"/>
      <c r="AK145" s="42"/>
      <c r="AL145" s="48">
        <f t="shared" si="78"/>
        <v>0</v>
      </c>
      <c r="AM145" s="43"/>
      <c r="AN145" s="48">
        <f t="shared" si="79"/>
        <v>0</v>
      </c>
      <c r="AO145" s="731"/>
    </row>
    <row r="146" spans="1:41" ht="99" x14ac:dyDescent="0.75">
      <c r="A146" s="761"/>
      <c r="B146" s="757"/>
      <c r="C146" s="58" t="s">
        <v>49</v>
      </c>
      <c r="D146" s="52" t="e">
        <f>#REF!+#REF!</f>
        <v>#REF!</v>
      </c>
      <c r="E146" s="52" t="e">
        <f>#REF!+#REF!</f>
        <v>#REF!</v>
      </c>
      <c r="F146" s="77">
        <v>13482</v>
      </c>
      <c r="G146" s="77">
        <v>13482</v>
      </c>
      <c r="H146" s="79">
        <f t="shared" si="66"/>
        <v>100</v>
      </c>
      <c r="I146" s="77">
        <v>923.83</v>
      </c>
      <c r="J146" s="79">
        <f t="shared" si="67"/>
        <v>6.9</v>
      </c>
      <c r="K146" s="75" t="e">
        <f>#REF!+#REF!</f>
        <v>#REF!</v>
      </c>
      <c r="L146" s="75" t="e">
        <f>#REF!+#REF!</f>
        <v>#REF!</v>
      </c>
      <c r="M146" s="80" t="e">
        <f t="shared" si="68"/>
        <v>#REF!</v>
      </c>
      <c r="N146" s="75" t="e">
        <f>#REF!+#REF!</f>
        <v>#REF!</v>
      </c>
      <c r="O146" s="80" t="e">
        <f t="shared" si="69"/>
        <v>#REF!</v>
      </c>
      <c r="P146" s="42"/>
      <c r="Q146" s="42"/>
      <c r="R146" s="48">
        <f t="shared" si="70"/>
        <v>0</v>
      </c>
      <c r="S146" s="42"/>
      <c r="T146" s="48">
        <f t="shared" si="71"/>
        <v>0</v>
      </c>
      <c r="U146" s="42"/>
      <c r="V146" s="42"/>
      <c r="W146" s="48">
        <f t="shared" si="72"/>
        <v>0</v>
      </c>
      <c r="X146" s="42"/>
      <c r="Y146" s="48">
        <f t="shared" si="73"/>
        <v>0</v>
      </c>
      <c r="Z146" s="42"/>
      <c r="AA146" s="42"/>
      <c r="AB146" s="48">
        <f t="shared" si="74"/>
        <v>0</v>
      </c>
      <c r="AC146" s="42"/>
      <c r="AD146" s="48">
        <f t="shared" si="75"/>
        <v>0</v>
      </c>
      <c r="AE146" s="42"/>
      <c r="AF146" s="42"/>
      <c r="AG146" s="48">
        <f t="shared" si="76"/>
        <v>0</v>
      </c>
      <c r="AH146" s="42"/>
      <c r="AI146" s="48">
        <f t="shared" si="77"/>
        <v>0</v>
      </c>
      <c r="AJ146" s="42"/>
      <c r="AK146" s="42"/>
      <c r="AL146" s="48">
        <f t="shared" si="78"/>
        <v>0</v>
      </c>
      <c r="AM146" s="43"/>
      <c r="AN146" s="48">
        <f t="shared" si="79"/>
        <v>0</v>
      </c>
      <c r="AO146" s="741"/>
    </row>
    <row r="147" spans="1:41" ht="66" x14ac:dyDescent="0.75">
      <c r="A147" s="761"/>
      <c r="B147" s="757"/>
      <c r="C147" s="59" t="s">
        <v>33</v>
      </c>
      <c r="D147" s="54" t="e">
        <f>#REF!</f>
        <v>#REF!</v>
      </c>
      <c r="E147" s="54" t="e">
        <f>#REF!</f>
        <v>#REF!</v>
      </c>
      <c r="F147" s="77"/>
      <c r="G147" s="77"/>
      <c r="H147" s="79">
        <f t="shared" si="66"/>
        <v>0</v>
      </c>
      <c r="I147" s="77"/>
      <c r="J147" s="79">
        <f t="shared" si="67"/>
        <v>0</v>
      </c>
      <c r="K147" s="75" t="e">
        <f>#REF!</f>
        <v>#REF!</v>
      </c>
      <c r="L147" s="75" t="e">
        <f>#REF!</f>
        <v>#REF!</v>
      </c>
      <c r="M147" s="80" t="e">
        <f t="shared" si="68"/>
        <v>#REF!</v>
      </c>
      <c r="N147" s="75" t="e">
        <f>#REF!</f>
        <v>#REF!</v>
      </c>
      <c r="O147" s="80" t="e">
        <f t="shared" si="69"/>
        <v>#REF!</v>
      </c>
      <c r="P147" s="42"/>
      <c r="Q147" s="42"/>
      <c r="R147" s="48">
        <f t="shared" si="70"/>
        <v>0</v>
      </c>
      <c r="S147" s="42"/>
      <c r="T147" s="48">
        <f t="shared" si="71"/>
        <v>0</v>
      </c>
      <c r="U147" s="42"/>
      <c r="V147" s="42"/>
      <c r="W147" s="48">
        <f t="shared" si="72"/>
        <v>0</v>
      </c>
      <c r="X147" s="42"/>
      <c r="Y147" s="48">
        <f t="shared" si="73"/>
        <v>0</v>
      </c>
      <c r="Z147" s="42"/>
      <c r="AA147" s="42"/>
      <c r="AB147" s="48">
        <f t="shared" si="74"/>
        <v>0</v>
      </c>
      <c r="AC147" s="42"/>
      <c r="AD147" s="48">
        <f t="shared" si="75"/>
        <v>0</v>
      </c>
      <c r="AE147" s="42"/>
      <c r="AF147" s="42"/>
      <c r="AG147" s="48">
        <f t="shared" si="76"/>
        <v>0</v>
      </c>
      <c r="AH147" s="42"/>
      <c r="AI147" s="48">
        <f t="shared" si="77"/>
        <v>0</v>
      </c>
      <c r="AJ147" s="42"/>
      <c r="AK147" s="42"/>
      <c r="AL147" s="48">
        <f t="shared" si="78"/>
        <v>0</v>
      </c>
      <c r="AM147" s="43"/>
      <c r="AN147" s="48">
        <f t="shared" si="79"/>
        <v>0</v>
      </c>
      <c r="AO147" s="741"/>
    </row>
    <row r="148" spans="1:41" ht="54.75" customHeight="1" x14ac:dyDescent="0.75">
      <c r="A148" s="761"/>
      <c r="B148" s="757"/>
      <c r="C148" s="60" t="s">
        <v>34</v>
      </c>
      <c r="D148" s="52" t="e">
        <f>SUM(D144:D147)</f>
        <v>#REF!</v>
      </c>
      <c r="E148" s="52" t="e">
        <f>SUM(E144:E147)</f>
        <v>#REF!</v>
      </c>
      <c r="F148" s="71">
        <f>SUM(F144:F147)</f>
        <v>222691</v>
      </c>
      <c r="G148" s="71">
        <f>SUM(G144:G147)</f>
        <v>222691</v>
      </c>
      <c r="H148" s="79">
        <f t="shared" si="66"/>
        <v>100</v>
      </c>
      <c r="I148" s="71">
        <f>SUM(I144:I147)</f>
        <v>18476.64</v>
      </c>
      <c r="J148" s="79">
        <f t="shared" si="67"/>
        <v>8.3000000000000007</v>
      </c>
      <c r="K148" s="75" t="e">
        <f>K146+K145+K144</f>
        <v>#REF!</v>
      </c>
      <c r="L148" s="75" t="e">
        <f>L146+L145+L144</f>
        <v>#REF!</v>
      </c>
      <c r="M148" s="80" t="e">
        <f t="shared" si="68"/>
        <v>#REF!</v>
      </c>
      <c r="N148" s="75" t="e">
        <f>N146+N145+N144</f>
        <v>#REF!</v>
      </c>
      <c r="O148" s="80" t="e">
        <f t="shared" si="69"/>
        <v>#REF!</v>
      </c>
      <c r="P148" s="42"/>
      <c r="Q148" s="42"/>
      <c r="R148" s="48">
        <f t="shared" si="70"/>
        <v>0</v>
      </c>
      <c r="S148" s="42"/>
      <c r="T148" s="48">
        <f t="shared" si="71"/>
        <v>0</v>
      </c>
      <c r="U148" s="42"/>
      <c r="V148" s="42"/>
      <c r="W148" s="48">
        <f t="shared" si="72"/>
        <v>0</v>
      </c>
      <c r="X148" s="42"/>
      <c r="Y148" s="48">
        <f t="shared" si="73"/>
        <v>0</v>
      </c>
      <c r="Z148" s="42"/>
      <c r="AA148" s="42"/>
      <c r="AB148" s="48">
        <f t="shared" si="74"/>
        <v>0</v>
      </c>
      <c r="AC148" s="42"/>
      <c r="AD148" s="48">
        <f t="shared" si="75"/>
        <v>0</v>
      </c>
      <c r="AE148" s="42"/>
      <c r="AF148" s="42"/>
      <c r="AG148" s="48">
        <f t="shared" si="76"/>
        <v>0</v>
      </c>
      <c r="AH148" s="42"/>
      <c r="AI148" s="48">
        <f t="shared" si="77"/>
        <v>0</v>
      </c>
      <c r="AJ148" s="42"/>
      <c r="AK148" s="42"/>
      <c r="AL148" s="48">
        <f t="shared" si="78"/>
        <v>0</v>
      </c>
      <c r="AM148" s="43"/>
      <c r="AN148" s="48">
        <f t="shared" si="79"/>
        <v>0</v>
      </c>
      <c r="AO148" s="741"/>
    </row>
    <row r="149" spans="1:41" x14ac:dyDescent="0.75">
      <c r="A149" s="762"/>
      <c r="B149" s="758"/>
      <c r="C149" s="61" t="s">
        <v>35</v>
      </c>
      <c r="D149" s="73"/>
      <c r="E149" s="73"/>
      <c r="F149" s="77"/>
      <c r="G149" s="77"/>
      <c r="H149" s="79">
        <f t="shared" si="66"/>
        <v>0</v>
      </c>
      <c r="I149" s="77"/>
      <c r="J149" s="79">
        <f t="shared" si="67"/>
        <v>0</v>
      </c>
      <c r="K149" s="75"/>
      <c r="L149" s="75"/>
      <c r="M149" s="80">
        <f t="shared" si="68"/>
        <v>0</v>
      </c>
      <c r="N149" s="75"/>
      <c r="O149" s="80">
        <f t="shared" si="69"/>
        <v>0</v>
      </c>
      <c r="P149" s="42"/>
      <c r="Q149" s="42"/>
      <c r="R149" s="48">
        <f t="shared" si="70"/>
        <v>0</v>
      </c>
      <c r="S149" s="42"/>
      <c r="T149" s="48">
        <f t="shared" si="71"/>
        <v>0</v>
      </c>
      <c r="U149" s="42"/>
      <c r="V149" s="42"/>
      <c r="W149" s="48">
        <f t="shared" si="72"/>
        <v>0</v>
      </c>
      <c r="X149" s="42"/>
      <c r="Y149" s="48">
        <f t="shared" si="73"/>
        <v>0</v>
      </c>
      <c r="Z149" s="42"/>
      <c r="AA149" s="42"/>
      <c r="AB149" s="48">
        <f t="shared" si="74"/>
        <v>0</v>
      </c>
      <c r="AC149" s="42"/>
      <c r="AD149" s="48">
        <f t="shared" si="75"/>
        <v>0</v>
      </c>
      <c r="AE149" s="42"/>
      <c r="AF149" s="42"/>
      <c r="AG149" s="48">
        <f t="shared" si="76"/>
        <v>0</v>
      </c>
      <c r="AH149" s="42"/>
      <c r="AI149" s="48">
        <f t="shared" si="77"/>
        <v>0</v>
      </c>
      <c r="AJ149" s="42"/>
      <c r="AK149" s="42"/>
      <c r="AL149" s="48">
        <f t="shared" si="78"/>
        <v>0</v>
      </c>
      <c r="AM149" s="43"/>
      <c r="AN149" s="48">
        <f t="shared" si="79"/>
        <v>0</v>
      </c>
      <c r="AO149" s="742"/>
    </row>
    <row r="150" spans="1:41" x14ac:dyDescent="0.75">
      <c r="B150" s="29"/>
      <c r="C150" s="30"/>
      <c r="D150" s="30"/>
      <c r="E150" s="30"/>
      <c r="F150" s="30"/>
      <c r="G150" s="30"/>
      <c r="H150" s="30"/>
      <c r="I150" s="30"/>
      <c r="J150" s="30"/>
      <c r="K150" s="34"/>
      <c r="L150" s="34"/>
      <c r="M150" s="38"/>
      <c r="N150" s="33"/>
      <c r="O150" s="38"/>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1" x14ac:dyDescent="0.75">
      <c r="B151" s="29"/>
      <c r="C151" s="30"/>
      <c r="D151" s="30"/>
      <c r="E151" s="30"/>
      <c r="F151" s="30"/>
      <c r="G151" s="30"/>
      <c r="H151" s="30"/>
      <c r="I151" s="30"/>
      <c r="J151" s="30"/>
      <c r="K151" s="34"/>
      <c r="L151" s="34"/>
      <c r="M151" s="38"/>
      <c r="N151" s="33"/>
      <c r="O151" s="38"/>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1" x14ac:dyDescent="0.75">
      <c r="B152" s="29"/>
      <c r="C152" s="30"/>
      <c r="D152" s="30"/>
      <c r="E152" s="30"/>
      <c r="F152" s="30"/>
      <c r="G152" s="30"/>
      <c r="H152" s="30"/>
      <c r="I152" s="30"/>
      <c r="J152" s="30"/>
      <c r="K152" s="34"/>
      <c r="L152" s="34"/>
      <c r="M152" s="38"/>
      <c r="N152" s="33"/>
      <c r="O152" s="38"/>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1" x14ac:dyDescent="0.75">
      <c r="B153" s="29"/>
      <c r="C153" s="30"/>
      <c r="D153" s="30"/>
      <c r="E153" s="30"/>
      <c r="F153" s="30"/>
      <c r="G153" s="30"/>
      <c r="H153" s="30"/>
      <c r="I153" s="30"/>
      <c r="J153" s="30"/>
      <c r="K153" s="34"/>
      <c r="L153" s="34"/>
      <c r="M153" s="38"/>
      <c r="N153" s="33"/>
      <c r="O153" s="38"/>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1" x14ac:dyDescent="0.75">
      <c r="B154" s="29"/>
      <c r="C154" s="30"/>
      <c r="D154" s="30"/>
      <c r="E154" s="30"/>
      <c r="F154" s="30"/>
      <c r="G154" s="30"/>
      <c r="H154" s="30"/>
      <c r="I154" s="30"/>
      <c r="J154" s="30"/>
      <c r="K154" s="34"/>
      <c r="L154" s="34"/>
      <c r="M154" s="38"/>
      <c r="N154" s="33"/>
      <c r="O154" s="38"/>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1" x14ac:dyDescent="0.75">
      <c r="B155" s="29"/>
      <c r="C155" s="30"/>
      <c r="D155" s="30"/>
      <c r="E155" s="30"/>
      <c r="F155" s="30"/>
      <c r="G155" s="30"/>
      <c r="H155" s="30"/>
      <c r="I155" s="30"/>
      <c r="J155" s="30"/>
      <c r="K155" s="34"/>
      <c r="L155" s="34"/>
      <c r="M155" s="38"/>
      <c r="N155" s="33"/>
      <c r="O155" s="38"/>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1" x14ac:dyDescent="0.75">
      <c r="B156" s="29"/>
      <c r="C156" s="30"/>
      <c r="D156" s="30"/>
      <c r="E156" s="30"/>
      <c r="F156" s="30"/>
      <c r="G156" s="30"/>
      <c r="H156" s="30"/>
      <c r="I156" s="30"/>
      <c r="J156" s="30"/>
      <c r="K156" s="34"/>
      <c r="L156" s="34"/>
      <c r="M156" s="38"/>
      <c r="N156" s="33"/>
      <c r="O156" s="38"/>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1" ht="66" x14ac:dyDescent="0.75">
      <c r="B157" s="29" t="s">
        <v>101</v>
      </c>
      <c r="C157" s="22" t="s">
        <v>79</v>
      </c>
      <c r="D157" s="50" t="e">
        <f>D5=#REF!</f>
        <v>#REF!</v>
      </c>
      <c r="E157" s="50" t="e">
        <f>E5=#REF!</f>
        <v>#REF!</v>
      </c>
      <c r="F157" s="24">
        <f t="shared" ref="F157:J159" si="80">F163+F169+F175+F181+F187+F193+F199+F205+F211+F217+F223+F229+F235+F241+F247+F253+F259+F265+F271+F277+F283+F289</f>
        <v>0</v>
      </c>
      <c r="G157" s="24">
        <f t="shared" si="80"/>
        <v>0</v>
      </c>
      <c r="H157" s="24">
        <f t="shared" si="80"/>
        <v>0</v>
      </c>
      <c r="I157" s="24">
        <f t="shared" si="80"/>
        <v>0</v>
      </c>
      <c r="J157" s="24">
        <f t="shared" si="80"/>
        <v>0</v>
      </c>
      <c r="K157" s="50" t="e">
        <f>K5=#REF!</f>
        <v>#REF!</v>
      </c>
      <c r="L157" s="50" t="e">
        <f>L5=#REF!</f>
        <v>#REF!</v>
      </c>
      <c r="M157" s="37"/>
      <c r="N157" s="50" t="e">
        <f>N5=#REF!</f>
        <v>#REF!</v>
      </c>
      <c r="O157" s="37"/>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1" ht="99" x14ac:dyDescent="0.75">
      <c r="B158" s="29"/>
      <c r="C158" s="22" t="s">
        <v>32</v>
      </c>
      <c r="D158" s="50" t="e">
        <f>D6=#REF!</f>
        <v>#REF!</v>
      </c>
      <c r="E158" s="50" t="e">
        <f>E6=#REF!</f>
        <v>#REF!</v>
      </c>
      <c r="F158" s="24">
        <f t="shared" si="80"/>
        <v>0</v>
      </c>
      <c r="G158" s="24">
        <f t="shared" si="80"/>
        <v>0</v>
      </c>
      <c r="H158" s="24">
        <f t="shared" si="80"/>
        <v>0</v>
      </c>
      <c r="I158" s="24">
        <f t="shared" si="80"/>
        <v>0</v>
      </c>
      <c r="J158" s="24">
        <f t="shared" si="80"/>
        <v>0</v>
      </c>
      <c r="K158" s="50" t="e">
        <f>K6=#REF!</f>
        <v>#REF!</v>
      </c>
      <c r="L158" s="50" t="e">
        <f>L6=#REF!</f>
        <v>#REF!</v>
      </c>
      <c r="M158" s="37"/>
      <c r="N158" s="50" t="e">
        <f>N6=#REF!</f>
        <v>#REF!</v>
      </c>
      <c r="O158" s="37"/>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1" ht="99" x14ac:dyDescent="0.75">
      <c r="B159" s="29"/>
      <c r="C159" s="22" t="s">
        <v>49</v>
      </c>
      <c r="D159" s="50" t="e">
        <f>D7=#REF!+#REF!</f>
        <v>#REF!</v>
      </c>
      <c r="E159" s="50" t="e">
        <f>E7=#REF!+#REF!</f>
        <v>#REF!</v>
      </c>
      <c r="F159" s="24">
        <f t="shared" si="80"/>
        <v>0</v>
      </c>
      <c r="G159" s="24">
        <f t="shared" si="80"/>
        <v>0</v>
      </c>
      <c r="H159" s="24">
        <f t="shared" si="80"/>
        <v>0</v>
      </c>
      <c r="I159" s="24">
        <f t="shared" si="80"/>
        <v>0</v>
      </c>
      <c r="J159" s="24">
        <f t="shared" si="80"/>
        <v>0</v>
      </c>
      <c r="K159" s="50" t="e">
        <f>K7=#REF!+#REF!</f>
        <v>#REF!</v>
      </c>
      <c r="L159" s="50" t="e">
        <f>L7=#REF!+#REF!</f>
        <v>#REF!</v>
      </c>
      <c r="M159" s="37"/>
      <c r="N159" s="50" t="e">
        <f>N7=#REF!+#REF!</f>
        <v>#REF!</v>
      </c>
      <c r="O159" s="37"/>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1" ht="66" x14ac:dyDescent="0.75">
      <c r="B160" s="29"/>
      <c r="C160" s="28" t="s">
        <v>33</v>
      </c>
      <c r="D160" s="50" t="e">
        <f>D8=#REF!</f>
        <v>#REF!</v>
      </c>
      <c r="E160" s="50" t="e">
        <f>E8=#REF!</f>
        <v>#REF!</v>
      </c>
      <c r="F160" s="50" t="e">
        <f>F8=#REF!</f>
        <v>#REF!</v>
      </c>
      <c r="G160" s="50" t="e">
        <f>G8=#REF!</f>
        <v>#REF!</v>
      </c>
      <c r="H160" s="50" t="e">
        <f>H8=#REF!</f>
        <v>#REF!</v>
      </c>
      <c r="I160" s="50" t="e">
        <f>I8=#REF!</f>
        <v>#REF!</v>
      </c>
      <c r="J160" s="50" t="e">
        <f>J8=#REF!</f>
        <v>#REF!</v>
      </c>
      <c r="K160" s="50" t="e">
        <f>K8=#REF!</f>
        <v>#REF!</v>
      </c>
      <c r="L160" s="50" t="e">
        <f>L8=#REF!</f>
        <v>#REF!</v>
      </c>
      <c r="M160" s="37"/>
      <c r="N160" s="50" t="e">
        <f>N8=#REF!</f>
        <v>#REF!</v>
      </c>
      <c r="O160" s="37"/>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2:40" x14ac:dyDescent="0.75">
      <c r="B161" s="29"/>
      <c r="C161" s="23" t="s">
        <v>34</v>
      </c>
      <c r="D161" s="50" t="e">
        <f>D9=#REF!</f>
        <v>#REF!</v>
      </c>
      <c r="E161" s="50" t="e">
        <f>E9=#REF!</f>
        <v>#REF!</v>
      </c>
      <c r="F161" s="50" t="e">
        <f>SUM(F157:F160)</f>
        <v>#REF!</v>
      </c>
      <c r="G161" s="50" t="e">
        <f>SUM(G157:G160)</f>
        <v>#REF!</v>
      </c>
      <c r="H161" s="50" t="e">
        <f>SUM(H157:H160)</f>
        <v>#REF!</v>
      </c>
      <c r="I161" s="50" t="e">
        <f>SUM(I157:I160)</f>
        <v>#REF!</v>
      </c>
      <c r="J161" s="50" t="e">
        <f>SUM(J157:J160)</f>
        <v>#REF!</v>
      </c>
      <c r="K161" s="50" t="e">
        <f>K9=#REF!</f>
        <v>#REF!</v>
      </c>
      <c r="L161" s="50" t="e">
        <f>L9=#REF!</f>
        <v>#REF!</v>
      </c>
      <c r="M161" s="37"/>
      <c r="N161" s="50" t="e">
        <f>N9=#REF!</f>
        <v>#REF!</v>
      </c>
      <c r="O161" s="37"/>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2:40" x14ac:dyDescent="0.75">
      <c r="B162" s="29"/>
      <c r="C162" s="23" t="s">
        <v>35</v>
      </c>
      <c r="D162" s="51">
        <f>D168+D174+D180+D186+D192+D198+D204+D210+D216+D222+D228+D234+D240+D246+D252+D258+D264+D270+D276+D282+D288+D294</f>
        <v>0</v>
      </c>
      <c r="E162" s="51">
        <f>E168+E174+E180+E186+E192+E198+E204+E210+E216+E222+E228+E234+E240+E246+E252+E258+E264+E270+E276+E282+E288+E294</f>
        <v>0</v>
      </c>
      <c r="F162" s="25">
        <f>F168+F174+F180+F186+F192+F198+F204+F210+F216+F222+F228+F234+F240+F246+F252+F258+F264+F270+F276+F282+F288+F294</f>
        <v>0</v>
      </c>
      <c r="G162" s="25">
        <f>G168+G174+G180+G186+G192+G198+G204+G210+G216+G222+G228+G234+G240+G246+G252+G258+G264+G270+G276+G282+G288+G294</f>
        <v>0</v>
      </c>
      <c r="H162" s="26">
        <f>IF(F162=0,0,G162/F162*100)</f>
        <v>0</v>
      </c>
      <c r="I162" s="25">
        <f>I168+I174+I180+I186+I192+I198+I204+I210+I216+I222+I228+I234+I240+I246+I252+I258+I264+I270+I276+I282+I288+I294</f>
        <v>0</v>
      </c>
      <c r="J162" s="26">
        <f>IF(G162=0,0,I162/G162*100)</f>
        <v>0</v>
      </c>
      <c r="K162" s="32">
        <f>K168+K174+K180+K186+K192+K198+K204+K210+K216+K222+K228+K234+K240+K246+K252+K258+K264+K270+K276+K282+K288+K294</f>
        <v>0</v>
      </c>
      <c r="L162" s="32">
        <f>L168+L174+L180+L186+L192+L198+L204+L210+L216+L222+L228+L234+L240+L246+L252+L258+L264+L270+L276+L282+L288+L294</f>
        <v>0</v>
      </c>
      <c r="M162" s="37"/>
      <c r="N162" s="32">
        <f>N168+N174+N180+N186+N192+N198+N204+N210+N216+N222+N228+N234+N240+N246+N252+N258+N264+N270+N276+N282+N288+N294</f>
        <v>0</v>
      </c>
      <c r="O162" s="37"/>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2:40" x14ac:dyDescent="0.75">
      <c r="B163" s="29"/>
      <c r="C163" s="30"/>
      <c r="D163" s="30"/>
      <c r="E163" s="30"/>
      <c r="F163" s="30"/>
      <c r="G163" s="30"/>
      <c r="H163" s="30"/>
      <c r="I163" s="30"/>
      <c r="J163" s="30"/>
      <c r="K163" s="34"/>
      <c r="L163" s="34"/>
      <c r="M163" s="38"/>
      <c r="N163" s="33"/>
      <c r="O163" s="38"/>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2:40" x14ac:dyDescent="0.75">
      <c r="B164" s="29"/>
      <c r="C164" s="30"/>
      <c r="D164" s="30"/>
      <c r="E164" s="30"/>
      <c r="F164" s="30"/>
      <c r="G164" s="30"/>
      <c r="H164" s="30"/>
      <c r="I164" s="30"/>
      <c r="J164" s="30"/>
      <c r="K164" s="34"/>
      <c r="L164" s="34"/>
      <c r="M164" s="38"/>
      <c r="N164" s="33"/>
      <c r="O164" s="38"/>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2:40" x14ac:dyDescent="0.75">
      <c r="B165" s="29"/>
      <c r="C165" s="30"/>
      <c r="D165" s="30"/>
      <c r="E165" s="30"/>
      <c r="F165" s="30"/>
      <c r="G165" s="30"/>
      <c r="H165" s="30"/>
      <c r="I165" s="30"/>
      <c r="J165" s="30"/>
      <c r="K165" s="34"/>
      <c r="L165" s="34"/>
      <c r="M165" s="38"/>
      <c r="N165" s="33"/>
      <c r="O165" s="38"/>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2:40" x14ac:dyDescent="0.75">
      <c r="B166" s="29"/>
      <c r="C166" s="30"/>
      <c r="D166" s="30"/>
      <c r="E166" s="30"/>
      <c r="F166" s="30"/>
      <c r="G166" s="30"/>
      <c r="H166" s="30"/>
      <c r="I166" s="30"/>
      <c r="J166" s="30"/>
      <c r="K166" s="34"/>
      <c r="L166" s="34"/>
      <c r="M166" s="38"/>
      <c r="N166" s="33"/>
      <c r="O166" s="38"/>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2:40" x14ac:dyDescent="0.75">
      <c r="B167" s="29"/>
      <c r="C167" s="30"/>
      <c r="D167" s="30"/>
      <c r="E167" s="30"/>
      <c r="F167" s="30"/>
      <c r="G167" s="30"/>
      <c r="H167" s="30"/>
      <c r="I167" s="30"/>
      <c r="J167" s="30"/>
      <c r="K167" s="34"/>
      <c r="L167" s="34"/>
      <c r="M167" s="38"/>
      <c r="N167" s="33"/>
      <c r="O167" s="38"/>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2:40" x14ac:dyDescent="0.75">
      <c r="B168" s="29"/>
      <c r="C168" s="30"/>
      <c r="D168" s="30"/>
      <c r="E168" s="30"/>
      <c r="F168" s="30"/>
      <c r="G168" s="30"/>
      <c r="H168" s="30"/>
      <c r="I168" s="30"/>
      <c r="J168" s="30"/>
      <c r="K168" s="34"/>
      <c r="L168" s="34"/>
      <c r="M168" s="38"/>
      <c r="N168" s="33"/>
      <c r="O168" s="38"/>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2:40" x14ac:dyDescent="0.75">
      <c r="B169" s="29"/>
      <c r="C169" s="30"/>
      <c r="D169" s="30"/>
      <c r="E169" s="30"/>
      <c r="F169" s="30"/>
      <c r="G169" s="30"/>
      <c r="H169" s="30"/>
      <c r="I169" s="30"/>
      <c r="J169" s="30"/>
      <c r="K169" s="34"/>
      <c r="L169" s="34"/>
      <c r="M169" s="38"/>
      <c r="N169" s="33"/>
      <c r="O169" s="38"/>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2:40" x14ac:dyDescent="0.75">
      <c r="B170" s="29"/>
      <c r="C170" s="30"/>
      <c r="D170" s="30"/>
      <c r="E170" s="30"/>
      <c r="F170" s="30"/>
      <c r="G170" s="30"/>
      <c r="H170" s="30"/>
      <c r="I170" s="30"/>
      <c r="J170" s="30"/>
      <c r="K170" s="34"/>
      <c r="L170" s="34"/>
      <c r="M170" s="38"/>
      <c r="N170" s="33"/>
      <c r="O170" s="38"/>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2:40" x14ac:dyDescent="0.75">
      <c r="B171" s="29"/>
      <c r="C171" s="30"/>
      <c r="D171" s="30"/>
      <c r="E171" s="30"/>
      <c r="F171" s="30"/>
      <c r="G171" s="30"/>
      <c r="H171" s="30"/>
      <c r="I171" s="30"/>
      <c r="J171" s="30"/>
      <c r="K171" s="34"/>
      <c r="L171" s="34"/>
      <c r="M171" s="38"/>
      <c r="N171" s="33"/>
      <c r="O171" s="38"/>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2:40" x14ac:dyDescent="0.75">
      <c r="B172" s="29"/>
      <c r="C172" s="30"/>
      <c r="D172" s="30"/>
      <c r="E172" s="30"/>
      <c r="F172" s="30"/>
      <c r="G172" s="30"/>
      <c r="H172" s="30"/>
      <c r="I172" s="30"/>
      <c r="J172" s="30"/>
      <c r="K172" s="34"/>
      <c r="L172" s="34"/>
      <c r="M172" s="38"/>
      <c r="N172" s="33"/>
      <c r="O172" s="38"/>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2:40" x14ac:dyDescent="0.75">
      <c r="B173" s="29"/>
      <c r="C173" s="30"/>
      <c r="D173" s="30"/>
      <c r="E173" s="30"/>
      <c r="F173" s="30"/>
      <c r="G173" s="30"/>
      <c r="H173" s="30"/>
      <c r="I173" s="30"/>
      <c r="J173" s="30"/>
      <c r="K173" s="34"/>
      <c r="L173" s="34"/>
      <c r="M173" s="38"/>
      <c r="N173" s="33"/>
      <c r="O173" s="38"/>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2:40" x14ac:dyDescent="0.75">
      <c r="B174" s="29"/>
      <c r="C174" s="30"/>
      <c r="D174" s="30"/>
      <c r="E174" s="30"/>
      <c r="F174" s="30"/>
      <c r="G174" s="30"/>
      <c r="H174" s="30"/>
      <c r="I174" s="30"/>
      <c r="J174" s="30"/>
      <c r="K174" s="34"/>
      <c r="L174" s="34"/>
      <c r="M174" s="38"/>
      <c r="N174" s="33"/>
      <c r="O174" s="38"/>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2:40" x14ac:dyDescent="0.75">
      <c r="B175" s="29"/>
      <c r="C175" s="30"/>
      <c r="D175" s="30"/>
      <c r="E175" s="30"/>
      <c r="F175" s="30"/>
      <c r="G175" s="30"/>
      <c r="H175" s="30"/>
      <c r="I175" s="30"/>
      <c r="J175" s="30"/>
      <c r="K175" s="34"/>
      <c r="L175" s="34"/>
      <c r="M175" s="38"/>
      <c r="N175" s="33"/>
      <c r="O175" s="38"/>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2:40" x14ac:dyDescent="0.75">
      <c r="B176" s="29"/>
      <c r="C176" s="30"/>
      <c r="D176" s="30"/>
      <c r="E176" s="30"/>
      <c r="F176" s="30"/>
      <c r="G176" s="30"/>
      <c r="H176" s="30"/>
      <c r="I176" s="30"/>
      <c r="J176" s="30"/>
      <c r="K176" s="34"/>
      <c r="L176" s="34"/>
      <c r="M176" s="38"/>
      <c r="N176" s="33"/>
      <c r="O176" s="38"/>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2:40" x14ac:dyDescent="0.75">
      <c r="B177" s="29"/>
      <c r="C177" s="30"/>
      <c r="D177" s="30"/>
      <c r="E177" s="30"/>
      <c r="F177" s="30"/>
      <c r="G177" s="30"/>
      <c r="H177" s="30"/>
      <c r="I177" s="30"/>
      <c r="J177" s="30"/>
      <c r="K177" s="34"/>
      <c r="L177" s="34"/>
      <c r="M177" s="38"/>
      <c r="N177" s="33"/>
      <c r="O177" s="38"/>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2:40" x14ac:dyDescent="0.75">
      <c r="B178" s="29"/>
      <c r="C178" s="30"/>
      <c r="D178" s="30"/>
      <c r="E178" s="30"/>
      <c r="F178" s="30"/>
      <c r="G178" s="30"/>
      <c r="H178" s="30"/>
      <c r="I178" s="30"/>
      <c r="J178" s="30"/>
      <c r="K178" s="34"/>
      <c r="L178" s="34"/>
      <c r="M178" s="38"/>
      <c r="N178" s="33"/>
      <c r="O178" s="38"/>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2:40" x14ac:dyDescent="0.75">
      <c r="B179" s="29"/>
      <c r="C179" s="30"/>
      <c r="D179" s="30"/>
      <c r="E179" s="30"/>
      <c r="F179" s="30"/>
      <c r="G179" s="30"/>
      <c r="H179" s="30"/>
      <c r="I179" s="30"/>
      <c r="J179" s="30"/>
      <c r="K179" s="34"/>
      <c r="L179" s="34"/>
      <c r="M179" s="38"/>
      <c r="N179" s="33"/>
      <c r="O179" s="38"/>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2:40" x14ac:dyDescent="0.75">
      <c r="B180" s="29"/>
      <c r="C180" s="30"/>
      <c r="D180" s="30"/>
      <c r="E180" s="30"/>
      <c r="F180" s="30"/>
      <c r="G180" s="30"/>
      <c r="H180" s="30"/>
      <c r="I180" s="30"/>
      <c r="J180" s="30"/>
      <c r="K180" s="34"/>
      <c r="L180" s="34"/>
      <c r="M180" s="38"/>
      <c r="N180" s="33"/>
      <c r="O180" s="38"/>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2:40" x14ac:dyDescent="0.75">
      <c r="B181" s="29"/>
      <c r="C181" s="30"/>
      <c r="D181" s="30"/>
      <c r="E181" s="30"/>
      <c r="F181" s="30"/>
      <c r="G181" s="30"/>
      <c r="H181" s="30"/>
      <c r="I181" s="30"/>
      <c r="J181" s="30"/>
      <c r="K181" s="34"/>
      <c r="L181" s="34"/>
      <c r="M181" s="38"/>
      <c r="N181" s="33"/>
      <c r="O181" s="38"/>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x14ac:dyDescent="0.75">
      <c r="B182" s="29"/>
      <c r="C182" s="30"/>
      <c r="D182" s="30"/>
      <c r="E182" s="30"/>
      <c r="F182" s="30"/>
      <c r="G182" s="30"/>
      <c r="H182" s="30"/>
      <c r="I182" s="30"/>
      <c r="J182" s="30"/>
      <c r="K182" s="34"/>
      <c r="L182" s="34"/>
      <c r="M182" s="38"/>
      <c r="N182" s="33"/>
      <c r="O182" s="38"/>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2:40" x14ac:dyDescent="0.75">
      <c r="B183" s="29"/>
      <c r="C183" s="30"/>
      <c r="D183" s="30"/>
      <c r="E183" s="30"/>
      <c r="F183" s="30"/>
      <c r="G183" s="30"/>
      <c r="H183" s="30"/>
      <c r="I183" s="30"/>
      <c r="J183" s="30"/>
      <c r="K183" s="34"/>
      <c r="L183" s="34"/>
      <c r="M183" s="38"/>
      <c r="N183" s="33"/>
      <c r="O183" s="38"/>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2:40" x14ac:dyDescent="0.75">
      <c r="B184" s="29"/>
      <c r="C184" s="30"/>
      <c r="D184" s="30"/>
      <c r="E184" s="30"/>
      <c r="F184" s="30"/>
      <c r="G184" s="30"/>
      <c r="H184" s="30"/>
      <c r="I184" s="30"/>
      <c r="J184" s="30"/>
      <c r="K184" s="34"/>
      <c r="L184" s="34"/>
      <c r="M184" s="38"/>
      <c r="N184" s="33"/>
      <c r="O184" s="38"/>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2:40" x14ac:dyDescent="0.75">
      <c r="B185" s="29"/>
      <c r="C185" s="30"/>
      <c r="D185" s="30"/>
      <c r="E185" s="30"/>
      <c r="F185" s="30"/>
      <c r="G185" s="30"/>
      <c r="H185" s="30"/>
      <c r="I185" s="30"/>
      <c r="J185" s="30"/>
      <c r="K185" s="34"/>
      <c r="L185" s="34"/>
      <c r="M185" s="38"/>
      <c r="N185" s="33"/>
      <c r="O185" s="38"/>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2:40" x14ac:dyDescent="0.75">
      <c r="B186" s="29"/>
      <c r="C186" s="30"/>
      <c r="D186" s="30"/>
      <c r="E186" s="30"/>
      <c r="F186" s="30"/>
      <c r="G186" s="30"/>
      <c r="H186" s="30"/>
      <c r="I186" s="30"/>
      <c r="J186" s="30"/>
      <c r="K186" s="34"/>
      <c r="L186" s="34"/>
      <c r="M186" s="38"/>
      <c r="N186" s="33"/>
      <c r="O186" s="38"/>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x14ac:dyDescent="0.75">
      <c r="B187" s="29"/>
      <c r="C187" s="30"/>
      <c r="D187" s="30"/>
      <c r="E187" s="30"/>
      <c r="F187" s="30"/>
      <c r="G187" s="30"/>
      <c r="H187" s="30"/>
      <c r="I187" s="30"/>
      <c r="J187" s="30"/>
      <c r="K187" s="34"/>
      <c r="L187" s="34"/>
      <c r="M187" s="38"/>
      <c r="N187" s="33"/>
      <c r="O187" s="38"/>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2:40" x14ac:dyDescent="0.75">
      <c r="B188" s="29"/>
      <c r="C188" s="30"/>
      <c r="D188" s="30"/>
      <c r="E188" s="30"/>
      <c r="F188" s="30"/>
      <c r="G188" s="30"/>
      <c r="H188" s="30"/>
      <c r="I188" s="30"/>
      <c r="J188" s="30"/>
      <c r="K188" s="34"/>
      <c r="L188" s="34"/>
      <c r="M188" s="38"/>
      <c r="N188" s="33"/>
      <c r="O188" s="38"/>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2:40" x14ac:dyDescent="0.75">
      <c r="B189" s="29"/>
      <c r="C189" s="30"/>
      <c r="D189" s="30"/>
      <c r="E189" s="30"/>
      <c r="F189" s="30"/>
      <c r="G189" s="30"/>
      <c r="H189" s="30"/>
      <c r="I189" s="30"/>
      <c r="J189" s="30"/>
      <c r="K189" s="34"/>
      <c r="L189" s="34"/>
      <c r="M189" s="38"/>
      <c r="N189" s="33"/>
      <c r="O189" s="38"/>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2:40" x14ac:dyDescent="0.75">
      <c r="B190" s="29"/>
      <c r="C190" s="30"/>
      <c r="D190" s="30"/>
      <c r="E190" s="30"/>
      <c r="F190" s="30"/>
      <c r="G190" s="30"/>
      <c r="H190" s="30"/>
      <c r="I190" s="30"/>
      <c r="J190" s="30"/>
      <c r="K190" s="34"/>
      <c r="L190" s="34"/>
      <c r="M190" s="38"/>
      <c r="N190" s="33"/>
      <c r="O190" s="38"/>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2:40" x14ac:dyDescent="0.75">
      <c r="B191" s="29"/>
      <c r="C191" s="30"/>
      <c r="D191" s="30"/>
      <c r="E191" s="30"/>
      <c r="F191" s="30"/>
      <c r="G191" s="30"/>
      <c r="H191" s="30"/>
      <c r="I191" s="30"/>
      <c r="J191" s="30"/>
      <c r="K191" s="34"/>
      <c r="L191" s="34"/>
      <c r="M191" s="38"/>
      <c r="N191" s="33"/>
      <c r="O191" s="38"/>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sheetData>
  <autoFilter ref="A4:GC149"/>
  <customSheetViews>
    <customSheetView guid="{5102D12C-D1FA-4E52-A3CA-626E5CCFA0A1}" scale="25" showPageBreaks="1" fitToPage="1" showAutoFilter="1" state="hidden" view="pageBreakPreview">
      <pane xSplit="9" ySplit="3" topLeftCell="K5" activePane="bottomRight" state="frozen"/>
      <selection pane="bottomRight" activeCell="D5" sqref="D5:D11"/>
      <pageMargins left="0" right="0" top="0" bottom="0" header="0" footer="0"/>
      <pageSetup paperSize="9" scale="10" fitToHeight="0" orientation="landscape" r:id="rId1"/>
      <autoFilter ref="A4:GC149"/>
    </customSheetView>
    <customSheetView guid="{0E64C8DB-6016-4261-834D-5A1E5F34BA3B}" scale="25" showPageBreaks="1" fitToPage="1" showAutoFilter="1" state="hidden" view="pageBreakPreview">
      <pane xSplit="9" ySplit="3" topLeftCell="K5" activePane="bottomRight" state="frozen"/>
      <selection pane="bottomRight" activeCell="D5" sqref="D5:D11"/>
      <pageMargins left="0" right="0" top="0" bottom="0" header="0" footer="0"/>
      <pageSetup paperSize="9" scale="13" fitToHeight="0" orientation="landscape" r:id="rId2"/>
      <autoFilter ref="A4:GC149"/>
    </customSheetView>
    <customSheetView guid="{87689065-5D36-49C6-A107-57E87F0E8282}" scale="25" showPageBreaks="1" fitToPage="1" showAutoFilter="1" hiddenColumns="1" state="hidden" view="pageBreakPreview">
      <pane xSplit="9" ySplit="4" topLeftCell="K5" activePane="bottomRight" state="frozen"/>
      <selection pane="bottomRight" activeCell="D5" sqref="D5:D11"/>
      <pageMargins left="0" right="0" top="0" bottom="0" header="0" footer="0"/>
      <pageSetup paperSize="9" scale="24" fitToHeight="0" orientation="landscape" r:id="rId3"/>
      <autoFilter ref="B1:GD1"/>
    </customSheetView>
    <customSheetView guid="{37F8CE32-8CE8-4D95-9C0E-63112E6EFFE9}" scale="25" showPageBreaks="1" fitToPage="1" showAutoFilter="1" hiddenColumns="1" state="hidden" view="pageBreakPreview" showRuler="0">
      <pane xSplit="9" ySplit="4" topLeftCell="K5" activePane="bottomRight" state="frozen"/>
      <selection pane="bottomRight" activeCell="D5" sqref="D5:D11"/>
      <pageMargins left="0" right="0" top="0" bottom="0" header="0" footer="0"/>
      <pageSetup paperSize="9" scale="24" fitToHeight="0" orientation="landscape" r:id="rId4"/>
      <headerFooter alignWithMargins="0"/>
      <autoFilter ref="B1:GD1"/>
    </customSheetView>
    <customSheetView guid="{C8C7D91A-0101-429D-A7C4-25C2A366909A}" scale="25" showPageBreaks="1" fitToPage="1" showAutoFilter="1" state="hidden" view="pageBreakPreview">
      <pane xSplit="9" ySplit="4" topLeftCell="K5" activePane="bottomRight" state="frozen"/>
      <selection pane="bottomRight" activeCell="D5" sqref="D5:D11"/>
      <pageMargins left="0" right="0" top="0" bottom="0" header="0" footer="0"/>
      <pageSetup paperSize="9" scale="13" fitToHeight="0" orientation="landscape" r:id="rId5"/>
      <autoFilter ref="A4:GC149"/>
    </customSheetView>
  </customSheetViews>
  <mergeCells count="130">
    <mergeCell ref="A144:A149"/>
    <mergeCell ref="A1:AO1"/>
    <mergeCell ref="P3:T3"/>
    <mergeCell ref="U3:Y3"/>
    <mergeCell ref="Z3:AD3"/>
    <mergeCell ref="AE3:AI3"/>
    <mergeCell ref="AJ3:AN3"/>
    <mergeCell ref="AO3:AO4"/>
    <mergeCell ref="A3:B4"/>
    <mergeCell ref="K3:O3"/>
    <mergeCell ref="E3:E4"/>
    <mergeCell ref="A5:B10"/>
    <mergeCell ref="C3:C4"/>
    <mergeCell ref="D3:D4"/>
    <mergeCell ref="F3:J3"/>
    <mergeCell ref="A24:A29"/>
    <mergeCell ref="B24:B29"/>
    <mergeCell ref="AO26:AO27"/>
    <mergeCell ref="AO24:AO25"/>
    <mergeCell ref="A11:A16"/>
    <mergeCell ref="B11:B16"/>
    <mergeCell ref="B17:B23"/>
    <mergeCell ref="A17:A23"/>
    <mergeCell ref="AO5:AO10"/>
    <mergeCell ref="AO17:AO18"/>
    <mergeCell ref="AO11:AO12"/>
    <mergeCell ref="AO13:AO14"/>
    <mergeCell ref="AO15:AO16"/>
    <mergeCell ref="AO28:AO29"/>
    <mergeCell ref="AO21:AO23"/>
    <mergeCell ref="AO19:AO20"/>
    <mergeCell ref="B144:B149"/>
    <mergeCell ref="AO34:AO35"/>
    <mergeCell ref="AO42:AO43"/>
    <mergeCell ref="AO44:AO45"/>
    <mergeCell ref="AO46:AO47"/>
    <mergeCell ref="AO32:AO33"/>
    <mergeCell ref="AO36:AO37"/>
    <mergeCell ref="AO54:AO55"/>
    <mergeCell ref="AO56:AO57"/>
    <mergeCell ref="AO58:AO59"/>
    <mergeCell ref="AO60:AO61"/>
    <mergeCell ref="AO68:AO69"/>
    <mergeCell ref="B60:B65"/>
    <mergeCell ref="AO70:AO71"/>
    <mergeCell ref="AO74:AO75"/>
    <mergeCell ref="AO76:AO77"/>
    <mergeCell ref="AO72:AO73"/>
    <mergeCell ref="A30:A35"/>
    <mergeCell ref="B30:B35"/>
    <mergeCell ref="A36:A41"/>
    <mergeCell ref="B36:B41"/>
    <mergeCell ref="AO30:AO31"/>
    <mergeCell ref="AO116:AO117"/>
    <mergeCell ref="A42:A47"/>
    <mergeCell ref="B42:B47"/>
    <mergeCell ref="A48:A53"/>
    <mergeCell ref="A54:A59"/>
    <mergeCell ref="B54:B59"/>
    <mergeCell ref="B48:B53"/>
    <mergeCell ref="AO38:AO39"/>
    <mergeCell ref="AO40:AO41"/>
    <mergeCell ref="A66:A71"/>
    <mergeCell ref="A72:A77"/>
    <mergeCell ref="B72:B77"/>
    <mergeCell ref="AO66:AO67"/>
    <mergeCell ref="B66:B71"/>
    <mergeCell ref="A60:A65"/>
    <mergeCell ref="AO48:AO49"/>
    <mergeCell ref="AO50:AO51"/>
    <mergeCell ref="AO52:AO53"/>
    <mergeCell ref="AO62:AO63"/>
    <mergeCell ref="A138:A143"/>
    <mergeCell ref="B138:B143"/>
    <mergeCell ref="A126:A131"/>
    <mergeCell ref="B126:B131"/>
    <mergeCell ref="A132:A137"/>
    <mergeCell ref="B132:B137"/>
    <mergeCell ref="A78:A83"/>
    <mergeCell ref="B78:B83"/>
    <mergeCell ref="A84:A89"/>
    <mergeCell ref="A90:A95"/>
    <mergeCell ref="A120:A125"/>
    <mergeCell ref="B108:B113"/>
    <mergeCell ref="B114:B119"/>
    <mergeCell ref="B102:B107"/>
    <mergeCell ref="A114:A119"/>
    <mergeCell ref="B120:B125"/>
    <mergeCell ref="A102:A107"/>
    <mergeCell ref="A108:A113"/>
    <mergeCell ref="A96:A101"/>
    <mergeCell ref="B96:B101"/>
    <mergeCell ref="B90:B95"/>
    <mergeCell ref="B84:B89"/>
    <mergeCell ref="AO64:AO65"/>
    <mergeCell ref="AO148:AO149"/>
    <mergeCell ref="AO128:AO129"/>
    <mergeCell ref="AO130:AO131"/>
    <mergeCell ref="AO132:AO133"/>
    <mergeCell ref="AO134:AO135"/>
    <mergeCell ref="AO136:AO137"/>
    <mergeCell ref="AO146:AO147"/>
    <mergeCell ref="AO142:AO143"/>
    <mergeCell ref="AO144:AO145"/>
    <mergeCell ref="AO138:AO139"/>
    <mergeCell ref="AO140:AO141"/>
    <mergeCell ref="AO78:AO79"/>
    <mergeCell ref="AO120:AO121"/>
    <mergeCell ref="AO114:AO115"/>
    <mergeCell ref="AO92:AO93"/>
    <mergeCell ref="AO106:AO107"/>
    <mergeCell ref="AO126:AO127"/>
    <mergeCell ref="AO100:AO101"/>
    <mergeCell ref="AO80:AO81"/>
    <mergeCell ref="AO118:AO119"/>
    <mergeCell ref="AO110:AO111"/>
    <mergeCell ref="AO112:AO113"/>
    <mergeCell ref="AO102:AO103"/>
    <mergeCell ref="AO82:AO83"/>
    <mergeCell ref="AO90:AO91"/>
    <mergeCell ref="AO124:AO125"/>
    <mergeCell ref="AO122:AO123"/>
    <mergeCell ref="AO104:AO105"/>
    <mergeCell ref="AO108:AO109"/>
    <mergeCell ref="AO98:AO99"/>
    <mergeCell ref="AO86:AO87"/>
    <mergeCell ref="AO96:AO97"/>
    <mergeCell ref="AO94:AO95"/>
    <mergeCell ref="AO84:AO85"/>
    <mergeCell ref="AO88:AO89"/>
  </mergeCells>
  <phoneticPr fontId="10" type="noConversion"/>
  <pageMargins left="0" right="0" top="0" bottom="0" header="0" footer="0"/>
  <pageSetup paperSize="9" scale="13" fitToHeight="0" orientation="landscape"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CX2792"/>
  <sheetViews>
    <sheetView showZeros="0" tabSelected="1" view="pageBreakPreview" zoomScale="48" zoomScaleNormal="50" zoomScaleSheetLayoutView="48" zoomScalePageLayoutView="40" workbookViewId="0">
      <pane xSplit="2" ySplit="14" topLeftCell="C45" activePane="bottomRight" state="frozen"/>
      <selection pane="topRight" activeCell="C1" sqref="C1"/>
      <selection pane="bottomLeft" activeCell="A13" sqref="A13"/>
      <selection pane="bottomRight" activeCell="A5" sqref="A5:D5"/>
    </sheetView>
  </sheetViews>
  <sheetFormatPr defaultColWidth="9" defaultRowHeight="28" outlineLevelRow="2" outlineLevelCol="2" x14ac:dyDescent="0.6"/>
  <cols>
    <col min="1" max="1" width="12.58203125" style="89" customWidth="1"/>
    <col min="2" max="2" width="59" style="88" customWidth="1"/>
    <col min="3" max="3" width="34.25" style="88" customWidth="1"/>
    <col min="4" max="4" width="19" style="100" customWidth="1"/>
    <col min="5" max="5" width="17.5" style="100" customWidth="1"/>
    <col min="6" max="6" width="19.25" style="106" customWidth="1" outlineLevel="2"/>
    <col min="7" max="7" width="16" style="194" customWidth="1" outlineLevel="2"/>
    <col min="8" max="9" width="17.33203125" style="100" customWidth="1" outlineLevel="2"/>
    <col min="10" max="10" width="15" style="194" customWidth="1" outlineLevel="2"/>
    <col min="11" max="11" width="17.33203125" style="194" customWidth="1" outlineLevel="2"/>
    <col min="12" max="12" width="17.33203125" style="90" customWidth="1" outlineLevel="2"/>
    <col min="13" max="13" width="16.5" style="90" customWidth="1" outlineLevel="2"/>
    <col min="14" max="14" width="65.58203125" style="221" customWidth="1"/>
    <col min="15" max="15" width="14.75" style="81" hidden="1" customWidth="1"/>
    <col min="16" max="16" width="17.58203125" style="81" hidden="1" customWidth="1"/>
    <col min="17" max="17" width="12.33203125" style="81" hidden="1" customWidth="1"/>
    <col min="18" max="18" width="31.5" style="724" customWidth="1"/>
    <col min="19" max="16384" width="9" style="81"/>
  </cols>
  <sheetData>
    <row r="1" spans="1:102" x14ac:dyDescent="0.6">
      <c r="A1" s="884" t="s">
        <v>1602</v>
      </c>
      <c r="B1" s="884"/>
      <c r="C1" s="884"/>
      <c r="D1" s="884"/>
      <c r="E1" s="884"/>
      <c r="F1" s="884"/>
      <c r="G1" s="884"/>
      <c r="H1" s="884"/>
      <c r="I1" s="884"/>
      <c r="J1" s="884"/>
      <c r="K1" s="884"/>
      <c r="L1" s="884"/>
      <c r="M1" s="884"/>
      <c r="N1" s="884"/>
    </row>
    <row r="2" spans="1:102" ht="60" hidden="1" x14ac:dyDescent="0.6">
      <c r="A2" s="413"/>
      <c r="B2" s="397"/>
      <c r="C2" s="421"/>
      <c r="D2" s="421" t="s">
        <v>159</v>
      </c>
      <c r="E2" s="421" t="s">
        <v>160</v>
      </c>
      <c r="F2" s="421" t="s">
        <v>138</v>
      </c>
      <c r="G2" s="421"/>
      <c r="H2" s="421" t="s">
        <v>86</v>
      </c>
      <c r="I2" s="401"/>
      <c r="J2" s="401"/>
      <c r="K2" s="395"/>
      <c r="L2" s="395" t="s">
        <v>157</v>
      </c>
      <c r="M2" s="395"/>
      <c r="N2" s="395"/>
    </row>
    <row r="3" spans="1:102" hidden="1" x14ac:dyDescent="0.6">
      <c r="A3" s="413"/>
      <c r="B3" s="397"/>
      <c r="C3" s="422" t="s">
        <v>79</v>
      </c>
      <c r="D3" s="423">
        <f>D11-'[1]на 01.07.2014'!$G$12</f>
        <v>61266.19</v>
      </c>
      <c r="E3" s="423">
        <f>E11-'[1]на 01.07.2014'!$H$12</f>
        <v>52702.04</v>
      </c>
      <c r="F3" s="423">
        <f>F11-'[1]на 01.07.2014'!$I$12</f>
        <v>-21222.17</v>
      </c>
      <c r="G3" s="424"/>
      <c r="H3" s="423">
        <f>H11-'[1]на 01.07.2014'!$K$12</f>
        <v>-3809.19</v>
      </c>
      <c r="I3" s="402"/>
      <c r="J3" s="401"/>
      <c r="K3" s="395"/>
      <c r="L3" s="395"/>
      <c r="M3" s="395"/>
      <c r="N3" s="395"/>
    </row>
    <row r="4" spans="1:102" hidden="1" x14ac:dyDescent="0.6">
      <c r="A4" s="413"/>
      <c r="B4" s="397"/>
      <c r="C4" s="422" t="s">
        <v>78</v>
      </c>
      <c r="D4" s="423">
        <f>D12-'[1]на 01.07.2014'!$G$13</f>
        <v>2567618.9300000002</v>
      </c>
      <c r="E4" s="423">
        <f>E12-'[1]на 01.07.2014'!$H$13</f>
        <v>3626551.35</v>
      </c>
      <c r="F4" s="423">
        <f>F12-'[1]на 01.07.2014'!$I$13</f>
        <v>-2374572.73</v>
      </c>
      <c r="G4" s="424"/>
      <c r="H4" s="423">
        <f>H12-'[1]на 01.07.2014'!$K$13</f>
        <v>-1683133.21</v>
      </c>
      <c r="I4" s="402"/>
      <c r="J4" s="401"/>
      <c r="K4" s="395"/>
      <c r="L4" s="425">
        <f>L12-'[1]на 01.07.2014'!$O$13</f>
        <v>22954.57</v>
      </c>
      <c r="M4" s="395"/>
      <c r="N4" s="395"/>
    </row>
    <row r="5" spans="1:102" s="83" customFormat="1" ht="28.5" thickBot="1" x14ac:dyDescent="0.65">
      <c r="A5" s="895"/>
      <c r="B5" s="895"/>
      <c r="C5" s="895"/>
      <c r="D5" s="895"/>
      <c r="E5" s="97"/>
      <c r="F5" s="103"/>
      <c r="G5" s="176"/>
      <c r="H5" s="97"/>
      <c r="I5" s="97"/>
      <c r="J5" s="201"/>
      <c r="K5" s="201"/>
      <c r="L5" s="82"/>
      <c r="M5" s="82"/>
      <c r="N5" s="557" t="s">
        <v>745</v>
      </c>
      <c r="R5" s="725"/>
    </row>
    <row r="6" spans="1:102" s="84" customFormat="1" ht="40.5" customHeight="1" x14ac:dyDescent="0.35">
      <c r="A6" s="902" t="s">
        <v>76</v>
      </c>
      <c r="B6" s="899" t="s">
        <v>85</v>
      </c>
      <c r="C6" s="899" t="s">
        <v>77</v>
      </c>
      <c r="D6" s="894" t="s">
        <v>1358</v>
      </c>
      <c r="E6" s="894"/>
      <c r="F6" s="896" t="s">
        <v>1362</v>
      </c>
      <c r="G6" s="896"/>
      <c r="H6" s="896"/>
      <c r="I6" s="896"/>
      <c r="J6" s="896"/>
      <c r="K6" s="894" t="s">
        <v>161</v>
      </c>
      <c r="L6" s="886" t="s">
        <v>1357</v>
      </c>
      <c r="M6" s="886" t="s">
        <v>158</v>
      </c>
      <c r="N6" s="892" t="s">
        <v>70</v>
      </c>
      <c r="R6" s="726"/>
    </row>
    <row r="7" spans="1:102" s="84" customFormat="1" ht="40.5" customHeight="1" x14ac:dyDescent="0.35">
      <c r="A7" s="903"/>
      <c r="B7" s="900"/>
      <c r="C7" s="900"/>
      <c r="D7" s="897" t="s">
        <v>1359</v>
      </c>
      <c r="E7" s="890" t="s">
        <v>1360</v>
      </c>
      <c r="F7" s="889" t="s">
        <v>84</v>
      </c>
      <c r="G7" s="889"/>
      <c r="H7" s="889" t="s">
        <v>83</v>
      </c>
      <c r="I7" s="889"/>
      <c r="J7" s="889"/>
      <c r="K7" s="890"/>
      <c r="L7" s="887"/>
      <c r="M7" s="887"/>
      <c r="N7" s="893"/>
      <c r="R7" s="726"/>
    </row>
    <row r="8" spans="1:102" s="84" customFormat="1" ht="64.5" customHeight="1" thickBot="1" x14ac:dyDescent="0.4">
      <c r="A8" s="904"/>
      <c r="B8" s="901"/>
      <c r="C8" s="901"/>
      <c r="D8" s="898"/>
      <c r="E8" s="891"/>
      <c r="F8" s="542" t="s">
        <v>138</v>
      </c>
      <c r="G8" s="543" t="s">
        <v>140</v>
      </c>
      <c r="H8" s="542" t="s">
        <v>86</v>
      </c>
      <c r="I8" s="542" t="s">
        <v>140</v>
      </c>
      <c r="J8" s="543" t="s">
        <v>141</v>
      </c>
      <c r="K8" s="891"/>
      <c r="L8" s="888"/>
      <c r="M8" s="888"/>
      <c r="N8" s="893"/>
      <c r="R8" s="726"/>
    </row>
    <row r="9" spans="1:102" s="94" customFormat="1" x14ac:dyDescent="0.35">
      <c r="A9" s="544">
        <v>1</v>
      </c>
      <c r="B9" s="545">
        <v>2</v>
      </c>
      <c r="C9" s="545">
        <v>3</v>
      </c>
      <c r="D9" s="545">
        <v>4</v>
      </c>
      <c r="E9" s="545">
        <v>5</v>
      </c>
      <c r="F9" s="546">
        <v>6</v>
      </c>
      <c r="G9" s="547">
        <v>7</v>
      </c>
      <c r="H9" s="545">
        <v>8</v>
      </c>
      <c r="I9" s="545">
        <v>9</v>
      </c>
      <c r="J9" s="545">
        <v>10</v>
      </c>
      <c r="K9" s="545">
        <v>11</v>
      </c>
      <c r="L9" s="545">
        <v>12</v>
      </c>
      <c r="M9" s="545">
        <v>13</v>
      </c>
      <c r="N9" s="548">
        <v>14</v>
      </c>
      <c r="R9" s="727"/>
    </row>
    <row r="10" spans="1:102" s="85" customFormat="1" ht="27.5" x14ac:dyDescent="0.35">
      <c r="A10" s="949"/>
      <c r="B10" s="885" t="s">
        <v>26</v>
      </c>
      <c r="C10" s="114" t="s">
        <v>81</v>
      </c>
      <c r="D10" s="111">
        <f>SUM(D11:D14)</f>
        <v>23248407.170000002</v>
      </c>
      <c r="E10" s="111">
        <f>SUM(E11:E14)</f>
        <v>24314813.98</v>
      </c>
      <c r="F10" s="111">
        <f>SUM(F11:F14)</f>
        <v>3590791.41</v>
      </c>
      <c r="G10" s="379">
        <f t="shared" ref="G10:G30" si="0">F10/E10</f>
        <v>0.15</v>
      </c>
      <c r="H10" s="111">
        <f>SUM(H11:H14)</f>
        <v>3511611.38</v>
      </c>
      <c r="I10" s="379">
        <f>H10/E10</f>
        <v>0.14000000000000001</v>
      </c>
      <c r="J10" s="379">
        <f>H10/F10</f>
        <v>0.98</v>
      </c>
      <c r="K10" s="111">
        <f>SUM(K11:K14)</f>
        <v>23698411.530000001</v>
      </c>
      <c r="L10" s="111">
        <f>SUM(L11:L14)</f>
        <v>616402.44999999995</v>
      </c>
      <c r="M10" s="199">
        <f>K10/E10</f>
        <v>0.97499999999999998</v>
      </c>
      <c r="N10" s="946" t="s">
        <v>1361</v>
      </c>
      <c r="O10" s="85" t="b">
        <f t="shared" ref="O10:O14" si="1">F10=H10</f>
        <v>0</v>
      </c>
      <c r="P10" s="86" t="b">
        <f>E10=D10</f>
        <v>0</v>
      </c>
      <c r="Q10" s="224" t="b">
        <f>IF(F10=H10,TRUE,FALSE)</f>
        <v>0</v>
      </c>
      <c r="R10" s="728">
        <f>E10-K10-L10</f>
        <v>0</v>
      </c>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row>
    <row r="11" spans="1:102" s="85" customFormat="1" ht="27.5" outlineLevel="1" x14ac:dyDescent="0.35">
      <c r="A11" s="949"/>
      <c r="B11" s="885"/>
      <c r="C11" s="114" t="s">
        <v>79</v>
      </c>
      <c r="D11" s="111">
        <f t="shared" ref="D11:F14" si="2">D16+D446+D512+D692+D877+D977+D1032+D1047+D1132+D1197+D1247+D1317+D1502+D1587+D1607+D1637+D1717+D1762+D1887+D1992+D2024+D2129+D2264+D2289+D2304+D2424+D2479+D2504+D2569+D2584+D2759</f>
        <v>97084.3</v>
      </c>
      <c r="E11" s="111">
        <f t="shared" si="2"/>
        <v>95615.5</v>
      </c>
      <c r="F11" s="111">
        <f t="shared" si="2"/>
        <v>15723.1</v>
      </c>
      <c r="G11" s="379">
        <f t="shared" si="0"/>
        <v>0.16</v>
      </c>
      <c r="H11" s="111">
        <f>H16+H446+H512+H692+H877+H977+H1032+H1047+H1132+H1197+H1247+H1317+H1502+H1587+H1607+H1637+H1717+H1762+H1887+H1992+H2024+H2129+H2264+H2289+H2304+H2424+H2479+H2504+H2569+H2584+H2759</f>
        <v>7958.17</v>
      </c>
      <c r="I11" s="379">
        <f t="shared" ref="I11:I19" si="3">H11/E11</f>
        <v>0.08</v>
      </c>
      <c r="J11" s="379">
        <f>H11/F11</f>
        <v>0.51</v>
      </c>
      <c r="K11" s="111">
        <f t="shared" ref="K11:L14" si="4">K16+K446+K512+K692+K877+K977+K1032+K1047+K1132+K1197+K1247+K1317+K1502+K1587+K1607+K1637+K1717+K1762+K1887+K1992+K2024+K2129+K2264+K2289+K2304+K2424+K2479+K2504+K2569+K2584+K2759</f>
        <v>95615.5</v>
      </c>
      <c r="L11" s="111">
        <f t="shared" si="4"/>
        <v>0</v>
      </c>
      <c r="M11" s="112">
        <f t="shared" ref="M11:M74" si="5">K11/E11</f>
        <v>1</v>
      </c>
      <c r="N11" s="947"/>
      <c r="O11" s="85" t="b">
        <f t="shared" si="1"/>
        <v>0</v>
      </c>
      <c r="P11" s="86" t="b">
        <f t="shared" ref="P11:P24" si="6">E11=D11</f>
        <v>0</v>
      </c>
      <c r="Q11" s="224" t="b">
        <f t="shared" ref="Q11:Q74" si="7">IF(F11=H11,TRUE,FALSE)</f>
        <v>0</v>
      </c>
      <c r="R11" s="728">
        <f t="shared" ref="R11:R74" si="8">E11-K11-L11</f>
        <v>0</v>
      </c>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row>
    <row r="12" spans="1:102" s="85" customFormat="1" ht="27.5" outlineLevel="1" x14ac:dyDescent="0.35">
      <c r="A12" s="949"/>
      <c r="B12" s="885"/>
      <c r="C12" s="114" t="s">
        <v>78</v>
      </c>
      <c r="D12" s="111">
        <f t="shared" si="2"/>
        <v>11615531.4</v>
      </c>
      <c r="E12" s="111">
        <f t="shared" si="2"/>
        <v>12673735.41</v>
      </c>
      <c r="F12" s="111">
        <f t="shared" si="2"/>
        <v>1966021.17</v>
      </c>
      <c r="G12" s="379">
        <f t="shared" si="0"/>
        <v>0.16</v>
      </c>
      <c r="H12" s="111">
        <f>H17+H447+H513+H693+H878+H978+H1033+H1048+H1133+H1198+H1248+H1318+H1503+H1588+H1608+H1638+H1718+H1763+H1888+H1993+H2025+H2130+H2265+H2290+H2305+H2425+H2480+H2505+H2570+H2585+H2760</f>
        <v>1894606.07</v>
      </c>
      <c r="I12" s="379">
        <f t="shared" si="3"/>
        <v>0.15</v>
      </c>
      <c r="J12" s="379">
        <f>H12/F12</f>
        <v>0.96</v>
      </c>
      <c r="K12" s="111">
        <f t="shared" si="4"/>
        <v>12616794.74</v>
      </c>
      <c r="L12" s="111">
        <f t="shared" si="4"/>
        <v>56940.67</v>
      </c>
      <c r="M12" s="199">
        <f t="shared" si="5"/>
        <v>0.996</v>
      </c>
      <c r="N12" s="947"/>
      <c r="O12" s="85" t="b">
        <f t="shared" si="1"/>
        <v>0</v>
      </c>
      <c r="P12" s="86" t="b">
        <f t="shared" si="6"/>
        <v>0</v>
      </c>
      <c r="Q12" s="224" t="b">
        <f t="shared" si="7"/>
        <v>0</v>
      </c>
      <c r="R12" s="728">
        <f t="shared" si="8"/>
        <v>0</v>
      </c>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row>
    <row r="13" spans="1:102" s="85" customFormat="1" ht="27.5" outlineLevel="1" x14ac:dyDescent="0.35">
      <c r="A13" s="949"/>
      <c r="B13" s="885"/>
      <c r="C13" s="114" t="s">
        <v>116</v>
      </c>
      <c r="D13" s="111">
        <f t="shared" si="2"/>
        <v>10850033.77</v>
      </c>
      <c r="E13" s="111">
        <f t="shared" si="2"/>
        <v>10859705.369999999</v>
      </c>
      <c r="F13" s="111">
        <f t="shared" si="2"/>
        <v>1479244.15</v>
      </c>
      <c r="G13" s="379">
        <f t="shared" si="0"/>
        <v>0.14000000000000001</v>
      </c>
      <c r="H13" s="111">
        <f>H18+H448+H514+H694+H879+H979+H1034+H1049+H1134+H1199+H1249+H1319+H1504+H1589+H1609+H1639+H1719+H1764+H1889+H1994+H2026+H2131+H2266+H2291+H2306+H2426+H2481+H2506+H2571+H2586+H2761</f>
        <v>1479244.15</v>
      </c>
      <c r="I13" s="379">
        <f t="shared" si="3"/>
        <v>0.14000000000000001</v>
      </c>
      <c r="J13" s="379">
        <f t="shared" ref="J13:J76" si="9">H13/F13</f>
        <v>1</v>
      </c>
      <c r="K13" s="111">
        <f t="shared" si="4"/>
        <v>10310243.59</v>
      </c>
      <c r="L13" s="111">
        <f t="shared" si="4"/>
        <v>549461.78</v>
      </c>
      <c r="M13" s="199">
        <f t="shared" si="5"/>
        <v>0.94899999999999995</v>
      </c>
      <c r="N13" s="947"/>
      <c r="O13" s="85" t="b">
        <f t="shared" si="1"/>
        <v>1</v>
      </c>
      <c r="P13" s="86" t="b">
        <f t="shared" si="6"/>
        <v>0</v>
      </c>
      <c r="Q13" s="224" t="b">
        <f t="shared" si="7"/>
        <v>1</v>
      </c>
      <c r="R13" s="728">
        <f t="shared" si="8"/>
        <v>0</v>
      </c>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row>
    <row r="14" spans="1:102" s="85" customFormat="1" ht="27.5" outlineLevel="1" x14ac:dyDescent="0.35">
      <c r="A14" s="949"/>
      <c r="B14" s="885"/>
      <c r="C14" s="114" t="s">
        <v>80</v>
      </c>
      <c r="D14" s="111">
        <f t="shared" si="2"/>
        <v>685757.7</v>
      </c>
      <c r="E14" s="111">
        <f t="shared" si="2"/>
        <v>685757.7</v>
      </c>
      <c r="F14" s="111">
        <f t="shared" si="2"/>
        <v>129802.99</v>
      </c>
      <c r="G14" s="379">
        <f t="shared" si="0"/>
        <v>0.19</v>
      </c>
      <c r="H14" s="111">
        <f>H19+H449+H515+H695+H880+H980+H1035+H1050+H1135+H1200+H1250+H1320+H1505+H1590+H1610+H1640+H1720+H1765+H1890+H1995+H2027+H2132+H2267+H2292+H2307+H2427+H2482+H2507+H2572+H2587+H2762</f>
        <v>129802.99</v>
      </c>
      <c r="I14" s="379">
        <f t="shared" si="3"/>
        <v>0.19</v>
      </c>
      <c r="J14" s="379">
        <f t="shared" si="9"/>
        <v>1</v>
      </c>
      <c r="K14" s="111">
        <f t="shared" si="4"/>
        <v>675757.7</v>
      </c>
      <c r="L14" s="111">
        <f t="shared" si="4"/>
        <v>10000</v>
      </c>
      <c r="M14" s="112">
        <f t="shared" si="5"/>
        <v>0.99</v>
      </c>
      <c r="N14" s="948"/>
      <c r="O14" s="85" t="b">
        <f t="shared" si="1"/>
        <v>1</v>
      </c>
      <c r="P14" s="86" t="b">
        <f t="shared" si="6"/>
        <v>1</v>
      </c>
      <c r="Q14" s="224" t="b">
        <f t="shared" si="7"/>
        <v>1</v>
      </c>
      <c r="R14" s="728">
        <f t="shared" si="8"/>
        <v>0</v>
      </c>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row>
    <row r="15" spans="1:102" s="85" customFormat="1" ht="117" customHeight="1" x14ac:dyDescent="0.35">
      <c r="A15" s="949" t="s">
        <v>82</v>
      </c>
      <c r="B15" s="655" t="s">
        <v>895</v>
      </c>
      <c r="C15" s="114" t="s">
        <v>227</v>
      </c>
      <c r="D15" s="111">
        <f>SUM(D16:D19)</f>
        <v>1129821.81</v>
      </c>
      <c r="E15" s="111">
        <f>SUM(E16:E19)</f>
        <v>1153133.1100000001</v>
      </c>
      <c r="F15" s="111">
        <f>SUM(F16:F19)</f>
        <v>190989.91</v>
      </c>
      <c r="G15" s="187">
        <f t="shared" si="0"/>
        <v>0.16600000000000001</v>
      </c>
      <c r="H15" s="111">
        <f>SUM(H16:H19)</f>
        <v>180874.21</v>
      </c>
      <c r="I15" s="187">
        <f t="shared" si="3"/>
        <v>0.157</v>
      </c>
      <c r="J15" s="187">
        <f t="shared" si="9"/>
        <v>0.94699999999999995</v>
      </c>
      <c r="K15" s="111">
        <f>SUM(K16:K19)</f>
        <v>1153133.1100000001</v>
      </c>
      <c r="L15" s="111">
        <f>SUM(L16:L19)</f>
        <v>0</v>
      </c>
      <c r="M15" s="112">
        <f t="shared" si="5"/>
        <v>1</v>
      </c>
      <c r="N15" s="827"/>
      <c r="P15" s="86" t="b">
        <f t="shared" si="6"/>
        <v>0</v>
      </c>
      <c r="Q15" s="224" t="b">
        <f t="shared" si="7"/>
        <v>0</v>
      </c>
      <c r="R15" s="728">
        <f t="shared" si="8"/>
        <v>0</v>
      </c>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row>
    <row r="16" spans="1:102" s="85" customFormat="1" ht="21.75" customHeight="1" x14ac:dyDescent="0.35">
      <c r="A16" s="949"/>
      <c r="B16" s="115" t="s">
        <v>79</v>
      </c>
      <c r="C16" s="114"/>
      <c r="D16" s="113">
        <f>D21+D156+D226</f>
        <v>22707.7</v>
      </c>
      <c r="E16" s="113">
        <f t="shared" ref="D16:F19" si="10">E21+E156+E226</f>
        <v>22707.7</v>
      </c>
      <c r="F16" s="113">
        <f t="shared" si="10"/>
        <v>11053.8</v>
      </c>
      <c r="G16" s="190">
        <f t="shared" si="0"/>
        <v>0.48699999999999999</v>
      </c>
      <c r="H16" s="113">
        <f>H21+H156+H226</f>
        <v>4091.69</v>
      </c>
      <c r="I16" s="190">
        <f t="shared" si="3"/>
        <v>0.18</v>
      </c>
      <c r="J16" s="190">
        <f t="shared" si="9"/>
        <v>0.37</v>
      </c>
      <c r="K16" s="113">
        <f t="shared" ref="K16:L19" si="11">K21+K156+K226</f>
        <v>22707.7</v>
      </c>
      <c r="L16" s="113">
        <f t="shared" si="11"/>
        <v>0</v>
      </c>
      <c r="M16" s="202">
        <f t="shared" si="5"/>
        <v>1</v>
      </c>
      <c r="N16" s="827"/>
      <c r="P16" s="86" t="b">
        <f t="shared" si="6"/>
        <v>1</v>
      </c>
      <c r="Q16" s="224" t="b">
        <f t="shared" si="7"/>
        <v>0</v>
      </c>
      <c r="R16" s="728">
        <f t="shared" si="8"/>
        <v>0</v>
      </c>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row>
    <row r="17" spans="1:102" s="85" customFormat="1" ht="27.5" x14ac:dyDescent="0.35">
      <c r="A17" s="949"/>
      <c r="B17" s="115" t="s">
        <v>78</v>
      </c>
      <c r="C17" s="114"/>
      <c r="D17" s="113">
        <f t="shared" si="10"/>
        <v>20344.84</v>
      </c>
      <c r="E17" s="113">
        <f t="shared" si="10"/>
        <v>43656.14</v>
      </c>
      <c r="F17" s="113">
        <f t="shared" si="10"/>
        <v>6598.21</v>
      </c>
      <c r="G17" s="190">
        <f t="shared" si="0"/>
        <v>0.151</v>
      </c>
      <c r="H17" s="113">
        <f>H22+H157+H227</f>
        <v>3444.62</v>
      </c>
      <c r="I17" s="190">
        <f t="shared" si="3"/>
        <v>7.9000000000000001E-2</v>
      </c>
      <c r="J17" s="190">
        <f t="shared" si="9"/>
        <v>0.52200000000000002</v>
      </c>
      <c r="K17" s="113">
        <f t="shared" si="11"/>
        <v>43656.14</v>
      </c>
      <c r="L17" s="113">
        <f t="shared" si="11"/>
        <v>0</v>
      </c>
      <c r="M17" s="202">
        <f t="shared" si="5"/>
        <v>1</v>
      </c>
      <c r="N17" s="827"/>
      <c r="P17" s="86" t="b">
        <f t="shared" si="6"/>
        <v>0</v>
      </c>
      <c r="Q17" s="224" t="b">
        <f t="shared" si="7"/>
        <v>0</v>
      </c>
      <c r="R17" s="728">
        <f t="shared" si="8"/>
        <v>0</v>
      </c>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row>
    <row r="18" spans="1:102" s="85" customFormat="1" ht="27.5" x14ac:dyDescent="0.35">
      <c r="A18" s="949"/>
      <c r="B18" s="115" t="s">
        <v>116</v>
      </c>
      <c r="C18" s="114"/>
      <c r="D18" s="113">
        <f t="shared" si="10"/>
        <v>1067242.6000000001</v>
      </c>
      <c r="E18" s="113">
        <f t="shared" si="10"/>
        <v>1067242.6000000001</v>
      </c>
      <c r="F18" s="113">
        <f t="shared" si="10"/>
        <v>168809.59</v>
      </c>
      <c r="G18" s="204">
        <f t="shared" si="0"/>
        <v>0.158</v>
      </c>
      <c r="H18" s="113">
        <f>H23+H158+H228</f>
        <v>168809.59</v>
      </c>
      <c r="I18" s="190">
        <f t="shared" si="3"/>
        <v>0.158</v>
      </c>
      <c r="J18" s="190">
        <f t="shared" si="9"/>
        <v>1</v>
      </c>
      <c r="K18" s="113">
        <f t="shared" si="11"/>
        <v>1067242.6000000001</v>
      </c>
      <c r="L18" s="113">
        <f t="shared" si="11"/>
        <v>0</v>
      </c>
      <c r="M18" s="202">
        <f t="shared" si="5"/>
        <v>1</v>
      </c>
      <c r="N18" s="827"/>
      <c r="P18" s="86" t="b">
        <f t="shared" si="6"/>
        <v>1</v>
      </c>
      <c r="Q18" s="224" t="b">
        <f t="shared" si="7"/>
        <v>1</v>
      </c>
      <c r="R18" s="728">
        <f t="shared" si="8"/>
        <v>0</v>
      </c>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row>
    <row r="19" spans="1:102" s="85" customFormat="1" ht="27.5" x14ac:dyDescent="0.35">
      <c r="A19" s="949"/>
      <c r="B19" s="115" t="s">
        <v>80</v>
      </c>
      <c r="C19" s="114"/>
      <c r="D19" s="113">
        <f t="shared" si="10"/>
        <v>19526.669999999998</v>
      </c>
      <c r="E19" s="113">
        <f t="shared" si="10"/>
        <v>19526.669999999998</v>
      </c>
      <c r="F19" s="113">
        <f t="shared" si="10"/>
        <v>4528.3100000000004</v>
      </c>
      <c r="G19" s="190">
        <f t="shared" si="0"/>
        <v>0.23200000000000001</v>
      </c>
      <c r="H19" s="113">
        <f>H24+H159+H229</f>
        <v>4528.3100000000004</v>
      </c>
      <c r="I19" s="190">
        <f t="shared" si="3"/>
        <v>0.23200000000000001</v>
      </c>
      <c r="J19" s="190">
        <f t="shared" si="9"/>
        <v>1</v>
      </c>
      <c r="K19" s="113">
        <f t="shared" si="11"/>
        <v>19526.669999999998</v>
      </c>
      <c r="L19" s="113">
        <f t="shared" si="11"/>
        <v>0</v>
      </c>
      <c r="M19" s="202">
        <f t="shared" si="5"/>
        <v>1</v>
      </c>
      <c r="N19" s="827"/>
      <c r="P19" s="86" t="b">
        <f t="shared" si="6"/>
        <v>1</v>
      </c>
      <c r="Q19" s="224" t="b">
        <f t="shared" si="7"/>
        <v>1</v>
      </c>
      <c r="R19" s="728">
        <f t="shared" si="8"/>
        <v>0</v>
      </c>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row>
    <row r="20" spans="1:102" s="164" customFormat="1" ht="68.25" customHeight="1" x14ac:dyDescent="0.35">
      <c r="A20" s="1100" t="s">
        <v>517</v>
      </c>
      <c r="B20" s="137" t="s">
        <v>880</v>
      </c>
      <c r="C20" s="137" t="s">
        <v>229</v>
      </c>
      <c r="D20" s="141">
        <f>SUM(D21:D24)</f>
        <v>1089350.3999999999</v>
      </c>
      <c r="E20" s="141">
        <f>SUM(E21:E24)</f>
        <v>1102132.7</v>
      </c>
      <c r="F20" s="141">
        <f>SUM(F21:F24)</f>
        <v>185853.65</v>
      </c>
      <c r="G20" s="178">
        <f t="shared" si="0"/>
        <v>0.16900000000000001</v>
      </c>
      <c r="H20" s="163">
        <f>SUM(H21:H24)</f>
        <v>175737.95</v>
      </c>
      <c r="I20" s="182">
        <f>H20/E20</f>
        <v>0.159</v>
      </c>
      <c r="J20" s="178">
        <f t="shared" si="9"/>
        <v>0.94599999999999995</v>
      </c>
      <c r="K20" s="142">
        <f>E20</f>
        <v>1102132.7</v>
      </c>
      <c r="L20" s="104">
        <f>E20-K20</f>
        <v>0</v>
      </c>
      <c r="M20" s="138">
        <f t="shared" si="5"/>
        <v>1</v>
      </c>
      <c r="N20" s="917"/>
      <c r="P20" s="86" t="b">
        <f t="shared" si="6"/>
        <v>0</v>
      </c>
      <c r="Q20" s="224" t="b">
        <f t="shared" si="7"/>
        <v>0</v>
      </c>
      <c r="R20" s="728">
        <f t="shared" si="8"/>
        <v>0</v>
      </c>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row>
    <row r="21" spans="1:102" s="85" customFormat="1" ht="18.75" customHeight="1" x14ac:dyDescent="0.35">
      <c r="A21" s="1100"/>
      <c r="B21" s="713" t="s">
        <v>79</v>
      </c>
      <c r="C21" s="713"/>
      <c r="D21" s="104">
        <f>D26+D96+D146</f>
        <v>22707.7</v>
      </c>
      <c r="E21" s="104">
        <f t="shared" ref="E21:F21" si="12">E26+E96+E146</f>
        <v>22707.7</v>
      </c>
      <c r="F21" s="104">
        <f t="shared" si="12"/>
        <v>11053.8</v>
      </c>
      <c r="G21" s="148">
        <f t="shared" si="0"/>
        <v>0.48699999999999999</v>
      </c>
      <c r="H21" s="104">
        <f t="shared" ref="H21:H23" si="13">H26+H96+H146</f>
        <v>4091.69</v>
      </c>
      <c r="I21" s="186">
        <f t="shared" ref="I21:I199" si="14">H21/E21</f>
        <v>0.18</v>
      </c>
      <c r="J21" s="148">
        <f t="shared" si="9"/>
        <v>0.37</v>
      </c>
      <c r="K21" s="104">
        <f t="shared" ref="K21:L23" si="15">K26+K96+K146</f>
        <v>22707.7</v>
      </c>
      <c r="L21" s="104">
        <f t="shared" si="15"/>
        <v>0</v>
      </c>
      <c r="M21" s="108">
        <f t="shared" si="5"/>
        <v>1</v>
      </c>
      <c r="N21" s="917"/>
      <c r="P21" s="86" t="b">
        <f t="shared" si="6"/>
        <v>1</v>
      </c>
      <c r="Q21" s="224" t="b">
        <f t="shared" si="7"/>
        <v>0</v>
      </c>
      <c r="R21" s="728">
        <f t="shared" si="8"/>
        <v>0</v>
      </c>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row>
    <row r="22" spans="1:102" s="85" customFormat="1" ht="30" customHeight="1" x14ac:dyDescent="0.35">
      <c r="A22" s="1100"/>
      <c r="B22" s="713" t="s">
        <v>78</v>
      </c>
      <c r="C22" s="713"/>
      <c r="D22" s="104">
        <f t="shared" ref="D22:L24" si="16">D27+D97+D147</f>
        <v>19200.84</v>
      </c>
      <c r="E22" s="104">
        <f t="shared" si="16"/>
        <v>31983.14</v>
      </c>
      <c r="F22" s="104">
        <f t="shared" si="16"/>
        <v>6548.46</v>
      </c>
      <c r="G22" s="148">
        <f t="shared" si="0"/>
        <v>0.20499999999999999</v>
      </c>
      <c r="H22" s="104">
        <f t="shared" si="13"/>
        <v>3394.87</v>
      </c>
      <c r="I22" s="186">
        <f t="shared" si="14"/>
        <v>0.106</v>
      </c>
      <c r="J22" s="148">
        <f t="shared" si="9"/>
        <v>0.51800000000000002</v>
      </c>
      <c r="K22" s="104">
        <f t="shared" si="15"/>
        <v>31983.14</v>
      </c>
      <c r="L22" s="104">
        <f t="shared" si="15"/>
        <v>0</v>
      </c>
      <c r="M22" s="108">
        <f t="shared" si="5"/>
        <v>1</v>
      </c>
      <c r="N22" s="917"/>
      <c r="P22" s="86" t="b">
        <f>E22=D22</f>
        <v>0</v>
      </c>
      <c r="Q22" s="224" t="b">
        <f t="shared" si="7"/>
        <v>0</v>
      </c>
      <c r="R22" s="728">
        <f t="shared" si="8"/>
        <v>0</v>
      </c>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row>
    <row r="23" spans="1:102" s="85" customFormat="1" ht="18.75" customHeight="1" x14ac:dyDescent="0.35">
      <c r="A23" s="1100"/>
      <c r="B23" s="713" t="s">
        <v>116</v>
      </c>
      <c r="C23" s="713"/>
      <c r="D23" s="104">
        <f t="shared" si="16"/>
        <v>1047441.86</v>
      </c>
      <c r="E23" s="104">
        <f t="shared" si="16"/>
        <v>1047441.86</v>
      </c>
      <c r="F23" s="104">
        <f t="shared" si="16"/>
        <v>168251.39</v>
      </c>
      <c r="G23" s="148">
        <f t="shared" si="0"/>
        <v>0.161</v>
      </c>
      <c r="H23" s="104">
        <f t="shared" si="13"/>
        <v>168251.39</v>
      </c>
      <c r="I23" s="186">
        <f t="shared" si="14"/>
        <v>0.161</v>
      </c>
      <c r="J23" s="148">
        <f t="shared" si="9"/>
        <v>1</v>
      </c>
      <c r="K23" s="104">
        <f t="shared" si="15"/>
        <v>1047441.86</v>
      </c>
      <c r="L23" s="104">
        <f t="shared" si="15"/>
        <v>0</v>
      </c>
      <c r="M23" s="108">
        <f t="shared" si="5"/>
        <v>1</v>
      </c>
      <c r="N23" s="917"/>
      <c r="P23" s="86" t="b">
        <f t="shared" si="6"/>
        <v>1</v>
      </c>
      <c r="Q23" s="224" t="b">
        <f t="shared" si="7"/>
        <v>1</v>
      </c>
      <c r="R23" s="728">
        <f t="shared" si="8"/>
        <v>0</v>
      </c>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row>
    <row r="24" spans="1:102" s="85" customFormat="1" ht="18.75" customHeight="1" x14ac:dyDescent="0.35">
      <c r="A24" s="1100"/>
      <c r="B24" s="713" t="s">
        <v>80</v>
      </c>
      <c r="C24" s="713"/>
      <c r="D24" s="104">
        <f t="shared" si="16"/>
        <v>0</v>
      </c>
      <c r="E24" s="104">
        <f t="shared" si="16"/>
        <v>0</v>
      </c>
      <c r="F24" s="104">
        <f t="shared" si="16"/>
        <v>0</v>
      </c>
      <c r="G24" s="153" t="e">
        <f t="shared" si="0"/>
        <v>#DIV/0!</v>
      </c>
      <c r="H24" s="116">
        <f t="shared" si="16"/>
        <v>0</v>
      </c>
      <c r="I24" s="167" t="e">
        <f t="shared" si="14"/>
        <v>#DIV/0!</v>
      </c>
      <c r="J24" s="153" t="e">
        <f t="shared" si="9"/>
        <v>#DIV/0!</v>
      </c>
      <c r="K24" s="104">
        <f t="shared" si="16"/>
        <v>0</v>
      </c>
      <c r="L24" s="104">
        <f t="shared" si="16"/>
        <v>0</v>
      </c>
      <c r="M24" s="109" t="e">
        <f t="shared" si="5"/>
        <v>#DIV/0!</v>
      </c>
      <c r="N24" s="917"/>
      <c r="P24" s="86" t="b">
        <f t="shared" si="6"/>
        <v>1</v>
      </c>
      <c r="Q24" s="224" t="b">
        <f t="shared" si="7"/>
        <v>1</v>
      </c>
      <c r="R24" s="728">
        <f t="shared" si="8"/>
        <v>0</v>
      </c>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row>
    <row r="25" spans="1:102" s="85" customFormat="1" ht="169.5" customHeight="1" x14ac:dyDescent="0.35">
      <c r="A25" s="967" t="s">
        <v>518</v>
      </c>
      <c r="B25" s="117" t="s">
        <v>1097</v>
      </c>
      <c r="C25" s="117" t="s">
        <v>649</v>
      </c>
      <c r="D25" s="134">
        <f>SUM(D26:D29)</f>
        <v>556360.68000000005</v>
      </c>
      <c r="E25" s="134">
        <f>SUM(E26:E29)</f>
        <v>556360.68000000005</v>
      </c>
      <c r="F25" s="134">
        <f>SUM(F26:F29)</f>
        <v>102242.66</v>
      </c>
      <c r="G25" s="191">
        <f t="shared" si="0"/>
        <v>0.184</v>
      </c>
      <c r="H25" s="134">
        <f>SUM(H26:H29)</f>
        <v>93308.24</v>
      </c>
      <c r="I25" s="191">
        <f t="shared" si="14"/>
        <v>0.16800000000000001</v>
      </c>
      <c r="J25" s="191">
        <f t="shared" si="9"/>
        <v>0.91300000000000003</v>
      </c>
      <c r="K25" s="134">
        <f>SUM(K26:K29)</f>
        <v>556360.68000000005</v>
      </c>
      <c r="L25" s="134">
        <f>SUM(L26:L29)</f>
        <v>0</v>
      </c>
      <c r="M25" s="344">
        <f t="shared" si="5"/>
        <v>1</v>
      </c>
      <c r="N25" s="918"/>
      <c r="P25" s="86"/>
      <c r="Q25" s="224" t="b">
        <f t="shared" si="7"/>
        <v>0</v>
      </c>
      <c r="R25" s="728">
        <f t="shared" si="8"/>
        <v>0</v>
      </c>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row>
    <row r="26" spans="1:102" s="85" customFormat="1" ht="19.5" customHeight="1" x14ac:dyDescent="0.35">
      <c r="A26" s="967"/>
      <c r="B26" s="713" t="s">
        <v>79</v>
      </c>
      <c r="C26" s="713"/>
      <c r="D26" s="104">
        <f>D31+D36+D41+D46+D51+D56+D61+D66+D71+D76+D81+D86+D91</f>
        <v>22707.7</v>
      </c>
      <c r="E26" s="104">
        <f>E31+E36+E41+E46+E51+E56+E61+E66+E71+E76+E81+E86+E91</f>
        <v>22707.7</v>
      </c>
      <c r="F26" s="104">
        <f t="shared" ref="F26:L29" si="17">F31+F36+F41+F46+F51+F56+F61+F66+F71+F76+F81+F86+F91</f>
        <v>11053.8</v>
      </c>
      <c r="G26" s="186">
        <f t="shared" si="0"/>
        <v>0.48699999999999999</v>
      </c>
      <c r="H26" s="104">
        <f t="shared" si="17"/>
        <v>4091.69</v>
      </c>
      <c r="I26" s="186">
        <f t="shared" si="14"/>
        <v>0.18</v>
      </c>
      <c r="J26" s="186">
        <f t="shared" si="9"/>
        <v>0.37</v>
      </c>
      <c r="K26" s="104">
        <f t="shared" si="17"/>
        <v>22707.7</v>
      </c>
      <c r="L26" s="104">
        <f t="shared" si="17"/>
        <v>0</v>
      </c>
      <c r="M26" s="129">
        <f t="shared" si="5"/>
        <v>1</v>
      </c>
      <c r="N26" s="918"/>
      <c r="P26" s="86"/>
      <c r="Q26" s="224" t="b">
        <f t="shared" si="7"/>
        <v>0</v>
      </c>
      <c r="R26" s="728">
        <f t="shared" si="8"/>
        <v>0</v>
      </c>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row>
    <row r="27" spans="1:102" s="85" customFormat="1" ht="19.5" customHeight="1" x14ac:dyDescent="0.35">
      <c r="A27" s="967"/>
      <c r="B27" s="713" t="s">
        <v>78</v>
      </c>
      <c r="C27" s="713"/>
      <c r="D27" s="104">
        <f t="shared" ref="D27:E29" si="18">D32+D37+D42+D47+D52+D57+D62+D67+D72+D77+D82+D87+D92</f>
        <v>12948.29</v>
      </c>
      <c r="E27" s="104">
        <f t="shared" si="18"/>
        <v>12948.29</v>
      </c>
      <c r="F27" s="104">
        <f t="shared" si="17"/>
        <v>4828</v>
      </c>
      <c r="G27" s="186">
        <f t="shared" si="0"/>
        <v>0.373</v>
      </c>
      <c r="H27" s="104">
        <f>H32+H37+H42+H47+H52+H57+H62+H67+H72+H77+H82+H87+H92</f>
        <v>2855.69</v>
      </c>
      <c r="I27" s="186">
        <f t="shared" si="14"/>
        <v>0.221</v>
      </c>
      <c r="J27" s="186">
        <f t="shared" si="9"/>
        <v>0.59099999999999997</v>
      </c>
      <c r="K27" s="104">
        <f t="shared" ref="K27" si="19">K32+K37+K42+K47+K52+K57+K62+K67+K72+K77+K82+K87+K92</f>
        <v>12948.29</v>
      </c>
      <c r="L27" s="104">
        <f t="shared" si="17"/>
        <v>0</v>
      </c>
      <c r="M27" s="129">
        <f t="shared" si="5"/>
        <v>1</v>
      </c>
      <c r="N27" s="918"/>
      <c r="P27" s="86"/>
      <c r="Q27" s="224" t="b">
        <f t="shared" si="7"/>
        <v>0</v>
      </c>
      <c r="R27" s="728">
        <f t="shared" si="8"/>
        <v>0</v>
      </c>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row>
    <row r="28" spans="1:102" s="85" customFormat="1" ht="19.5" customHeight="1" x14ac:dyDescent="0.35">
      <c r="A28" s="967"/>
      <c r="B28" s="713" t="s">
        <v>116</v>
      </c>
      <c r="C28" s="713"/>
      <c r="D28" s="104">
        <f>D33+D38+D43+D48+D53+D58+D63+D68+D73+D78+D83+D88+D93</f>
        <v>520704.69</v>
      </c>
      <c r="E28" s="104">
        <f t="shared" si="18"/>
        <v>520704.69</v>
      </c>
      <c r="F28" s="104">
        <f t="shared" si="17"/>
        <v>86360.86</v>
      </c>
      <c r="G28" s="186">
        <f t="shared" si="0"/>
        <v>0.16600000000000001</v>
      </c>
      <c r="H28" s="104">
        <f>H33+H38+H43+H48+H53+H58+H63+H68+H73+H78+H83+H88+H93</f>
        <v>86360.86</v>
      </c>
      <c r="I28" s="186">
        <f t="shared" si="14"/>
        <v>0.16600000000000001</v>
      </c>
      <c r="J28" s="186">
        <f t="shared" si="9"/>
        <v>1</v>
      </c>
      <c r="K28" s="104">
        <f t="shared" ref="K28" si="20">K33+K38+K43+K48+K53+K58+K63+K68+K73+K78+K83+K88+K93</f>
        <v>520704.69</v>
      </c>
      <c r="L28" s="104">
        <f t="shared" si="17"/>
        <v>0</v>
      </c>
      <c r="M28" s="129">
        <f t="shared" si="5"/>
        <v>1</v>
      </c>
      <c r="N28" s="918"/>
      <c r="P28" s="86"/>
      <c r="Q28" s="224" t="b">
        <f t="shared" si="7"/>
        <v>1</v>
      </c>
      <c r="R28" s="728">
        <f t="shared" si="8"/>
        <v>0</v>
      </c>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row>
    <row r="29" spans="1:102" s="85" customFormat="1" ht="19.5" customHeight="1" x14ac:dyDescent="0.35">
      <c r="A29" s="967"/>
      <c r="B29" s="713" t="s">
        <v>80</v>
      </c>
      <c r="C29" s="713"/>
      <c r="D29" s="104">
        <f t="shared" si="18"/>
        <v>0</v>
      </c>
      <c r="E29" s="104">
        <f t="shared" si="18"/>
        <v>0</v>
      </c>
      <c r="F29" s="104">
        <f t="shared" si="17"/>
        <v>0</v>
      </c>
      <c r="G29" s="184" t="e">
        <f t="shared" si="0"/>
        <v>#DIV/0!</v>
      </c>
      <c r="H29" s="104">
        <f>H34+H39+H44+H49+H54+H59+H64+H69+H74+H79+H84+H89+H94</f>
        <v>0</v>
      </c>
      <c r="I29" s="167" t="e">
        <f t="shared" si="14"/>
        <v>#DIV/0!</v>
      </c>
      <c r="J29" s="167" t="e">
        <f t="shared" si="9"/>
        <v>#DIV/0!</v>
      </c>
      <c r="K29" s="104">
        <f t="shared" ref="K29" si="21">K34+K39+K44+K49+K54+K59+K64+K69+K74+K79+K84+K89+K94</f>
        <v>0</v>
      </c>
      <c r="L29" s="104">
        <f t="shared" si="17"/>
        <v>0</v>
      </c>
      <c r="M29" s="206" t="e">
        <f t="shared" si="5"/>
        <v>#DIV/0!</v>
      </c>
      <c r="N29" s="918"/>
      <c r="P29" s="86"/>
      <c r="Q29" s="224" t="b">
        <f t="shared" si="7"/>
        <v>1</v>
      </c>
      <c r="R29" s="728">
        <f t="shared" si="8"/>
        <v>0</v>
      </c>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row>
    <row r="30" spans="1:102" s="85" customFormat="1" ht="74.25" customHeight="1" x14ac:dyDescent="0.35">
      <c r="A30" s="789" t="s">
        <v>1098</v>
      </c>
      <c r="B30" s="96" t="s">
        <v>1099</v>
      </c>
      <c r="C30" s="117" t="s">
        <v>285</v>
      </c>
      <c r="D30" s="134">
        <f>SUM(D31:D34)</f>
        <v>436245.11</v>
      </c>
      <c r="E30" s="99">
        <f>SUM(E31:E34)</f>
        <v>436245.11</v>
      </c>
      <c r="F30" s="99">
        <f>SUM(F31:F34)</f>
        <v>82341.42</v>
      </c>
      <c r="G30" s="177">
        <f t="shared" si="0"/>
        <v>0.189</v>
      </c>
      <c r="H30" s="99">
        <f>SUM(H31:H33)</f>
        <v>82341.42</v>
      </c>
      <c r="I30" s="186">
        <f t="shared" si="14"/>
        <v>0.189</v>
      </c>
      <c r="J30" s="186">
        <f t="shared" si="9"/>
        <v>1</v>
      </c>
      <c r="K30" s="104">
        <f>SUM(K31:K34)</f>
        <v>436245.11</v>
      </c>
      <c r="L30" s="104">
        <f>SUM(L31:L34)</f>
        <v>0</v>
      </c>
      <c r="M30" s="129">
        <f t="shared" si="5"/>
        <v>1</v>
      </c>
      <c r="N30" s="918" t="s">
        <v>1482</v>
      </c>
      <c r="P30" s="86"/>
      <c r="Q30" s="224" t="b">
        <f t="shared" si="7"/>
        <v>1</v>
      </c>
      <c r="R30" s="728">
        <f t="shared" si="8"/>
        <v>0</v>
      </c>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row>
    <row r="31" spans="1:102" s="85" customFormat="1" ht="27.5" x14ac:dyDescent="0.35">
      <c r="A31" s="790"/>
      <c r="B31" s="715" t="s">
        <v>79</v>
      </c>
      <c r="C31" s="713"/>
      <c r="D31" s="656"/>
      <c r="E31" s="657"/>
      <c r="F31" s="657"/>
      <c r="G31" s="658"/>
      <c r="H31" s="657"/>
      <c r="I31" s="167" t="e">
        <f t="shared" si="14"/>
        <v>#DIV/0!</v>
      </c>
      <c r="J31" s="167" t="e">
        <f t="shared" si="9"/>
        <v>#DIV/0!</v>
      </c>
      <c r="K31" s="104"/>
      <c r="L31" s="104"/>
      <c r="M31" s="206" t="e">
        <f t="shared" si="5"/>
        <v>#DIV/0!</v>
      </c>
      <c r="N31" s="918"/>
      <c r="P31" s="86"/>
      <c r="Q31" s="224" t="b">
        <f t="shared" si="7"/>
        <v>1</v>
      </c>
      <c r="R31" s="728">
        <f t="shared" si="8"/>
        <v>0</v>
      </c>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row>
    <row r="32" spans="1:102" s="85" customFormat="1" ht="27.5" x14ac:dyDescent="0.35">
      <c r="A32" s="790"/>
      <c r="B32" s="715" t="s">
        <v>78</v>
      </c>
      <c r="C32" s="713"/>
      <c r="D32" s="104"/>
      <c r="E32" s="119"/>
      <c r="F32" s="119"/>
      <c r="G32" s="148"/>
      <c r="H32" s="119"/>
      <c r="I32" s="167" t="e">
        <f t="shared" si="14"/>
        <v>#DIV/0!</v>
      </c>
      <c r="J32" s="167" t="e">
        <f t="shared" si="9"/>
        <v>#DIV/0!</v>
      </c>
      <c r="K32" s="104"/>
      <c r="L32" s="104"/>
      <c r="M32" s="206" t="e">
        <f t="shared" si="5"/>
        <v>#DIV/0!</v>
      </c>
      <c r="N32" s="918"/>
      <c r="P32" s="86"/>
      <c r="Q32" s="224" t="b">
        <f t="shared" si="7"/>
        <v>1</v>
      </c>
      <c r="R32" s="728">
        <f t="shared" si="8"/>
        <v>0</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row>
    <row r="33" spans="1:102" s="85" customFormat="1" ht="27.5" x14ac:dyDescent="0.35">
      <c r="A33" s="790"/>
      <c r="B33" s="715" t="s">
        <v>116</v>
      </c>
      <c r="C33" s="713"/>
      <c r="D33" s="104">
        <v>436245.11</v>
      </c>
      <c r="E33" s="119">
        <v>436245.11</v>
      </c>
      <c r="F33" s="119">
        <v>82341.42</v>
      </c>
      <c r="G33" s="148">
        <f>F33/E33</f>
        <v>0.189</v>
      </c>
      <c r="H33" s="119">
        <v>82341.42</v>
      </c>
      <c r="I33" s="186">
        <f t="shared" si="14"/>
        <v>0.189</v>
      </c>
      <c r="J33" s="186">
        <f t="shared" si="9"/>
        <v>1</v>
      </c>
      <c r="K33" s="119">
        <v>436245.11</v>
      </c>
      <c r="L33" s="104"/>
      <c r="M33" s="129">
        <f t="shared" si="5"/>
        <v>1</v>
      </c>
      <c r="N33" s="918"/>
      <c r="P33" s="86"/>
      <c r="Q33" s="224" t="b">
        <f t="shared" si="7"/>
        <v>1</v>
      </c>
      <c r="R33" s="728">
        <f t="shared" si="8"/>
        <v>0</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row>
    <row r="34" spans="1:102" s="85" customFormat="1" ht="27.5" x14ac:dyDescent="0.35">
      <c r="A34" s="791"/>
      <c r="B34" s="715" t="s">
        <v>80</v>
      </c>
      <c r="C34" s="713"/>
      <c r="D34" s="656"/>
      <c r="E34" s="657"/>
      <c r="F34" s="657"/>
      <c r="G34" s="148"/>
      <c r="H34" s="657"/>
      <c r="I34" s="167" t="e">
        <f t="shared" si="14"/>
        <v>#DIV/0!</v>
      </c>
      <c r="J34" s="167" t="e">
        <f t="shared" si="9"/>
        <v>#DIV/0!</v>
      </c>
      <c r="K34" s="104"/>
      <c r="L34" s="104"/>
      <c r="M34" s="206" t="e">
        <f t="shared" si="5"/>
        <v>#DIV/0!</v>
      </c>
      <c r="N34" s="918"/>
      <c r="P34" s="86"/>
      <c r="Q34" s="224" t="b">
        <f t="shared" si="7"/>
        <v>1</v>
      </c>
      <c r="R34" s="728">
        <f t="shared" si="8"/>
        <v>0</v>
      </c>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row>
    <row r="35" spans="1:102" s="85" customFormat="1" ht="164.25" customHeight="1" x14ac:dyDescent="0.35">
      <c r="A35" s="789" t="s">
        <v>1100</v>
      </c>
      <c r="B35" s="96" t="s">
        <v>1101</v>
      </c>
      <c r="C35" s="117" t="s">
        <v>285</v>
      </c>
      <c r="D35" s="134">
        <f>SUM(D36:D39)</f>
        <v>1431.94</v>
      </c>
      <c r="E35" s="99">
        <f>SUM(E36:E39)</f>
        <v>1381.94</v>
      </c>
      <c r="F35" s="99">
        <f>SUM(F36:F39)</f>
        <v>278.27</v>
      </c>
      <c r="G35" s="177">
        <f>F35/E35</f>
        <v>0.20100000000000001</v>
      </c>
      <c r="H35" s="99">
        <f>SUM(H36:H38)</f>
        <v>278.27</v>
      </c>
      <c r="I35" s="186">
        <f t="shared" si="14"/>
        <v>0.20100000000000001</v>
      </c>
      <c r="J35" s="186">
        <f t="shared" si="9"/>
        <v>1</v>
      </c>
      <c r="K35" s="104">
        <f>SUM(K36:K39)</f>
        <v>1381.94</v>
      </c>
      <c r="L35" s="104">
        <f>SUM(L36:L39)</f>
        <v>0</v>
      </c>
      <c r="M35" s="129">
        <f t="shared" si="5"/>
        <v>1</v>
      </c>
      <c r="N35" s="908" t="s">
        <v>1483</v>
      </c>
      <c r="P35" s="86"/>
      <c r="Q35" s="224" t="b">
        <f t="shared" si="7"/>
        <v>1</v>
      </c>
      <c r="R35" s="728">
        <f t="shared" si="8"/>
        <v>0</v>
      </c>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row>
    <row r="36" spans="1:102" s="85" customFormat="1" ht="27.5" x14ac:dyDescent="0.35">
      <c r="A36" s="790"/>
      <c r="B36" s="715" t="s">
        <v>79</v>
      </c>
      <c r="C36" s="713"/>
      <c r="D36" s="656"/>
      <c r="E36" s="657"/>
      <c r="F36" s="657"/>
      <c r="G36" s="658"/>
      <c r="H36" s="657"/>
      <c r="I36" s="167" t="e">
        <f t="shared" si="14"/>
        <v>#DIV/0!</v>
      </c>
      <c r="J36" s="167" t="e">
        <f t="shared" si="9"/>
        <v>#DIV/0!</v>
      </c>
      <c r="K36" s="104"/>
      <c r="L36" s="104"/>
      <c r="M36" s="206" t="e">
        <f t="shared" si="5"/>
        <v>#DIV/0!</v>
      </c>
      <c r="N36" s="909"/>
      <c r="P36" s="86"/>
      <c r="Q36" s="224" t="b">
        <f t="shared" si="7"/>
        <v>1</v>
      </c>
      <c r="R36" s="728">
        <f t="shared" si="8"/>
        <v>0</v>
      </c>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row>
    <row r="37" spans="1:102" s="85" customFormat="1" ht="27.5" x14ac:dyDescent="0.35">
      <c r="A37" s="790"/>
      <c r="B37" s="715" t="s">
        <v>78</v>
      </c>
      <c r="C37" s="713"/>
      <c r="D37" s="656"/>
      <c r="E37" s="657"/>
      <c r="F37" s="657"/>
      <c r="G37" s="148"/>
      <c r="H37" s="657"/>
      <c r="I37" s="167" t="e">
        <f t="shared" si="14"/>
        <v>#DIV/0!</v>
      </c>
      <c r="J37" s="167" t="e">
        <f t="shared" si="9"/>
        <v>#DIV/0!</v>
      </c>
      <c r="K37" s="104"/>
      <c r="L37" s="104"/>
      <c r="M37" s="206" t="e">
        <f t="shared" si="5"/>
        <v>#DIV/0!</v>
      </c>
      <c r="N37" s="909"/>
      <c r="P37" s="86"/>
      <c r="Q37" s="224" t="b">
        <f t="shared" si="7"/>
        <v>1</v>
      </c>
      <c r="R37" s="728">
        <f t="shared" si="8"/>
        <v>0</v>
      </c>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row>
    <row r="38" spans="1:102" s="85" customFormat="1" ht="27.5" x14ac:dyDescent="0.35">
      <c r="A38" s="790"/>
      <c r="B38" s="715" t="s">
        <v>116</v>
      </c>
      <c r="C38" s="713"/>
      <c r="D38" s="104">
        <v>1431.94</v>
      </c>
      <c r="E38" s="119">
        <v>1381.94</v>
      </c>
      <c r="F38" s="119">
        <v>278.27</v>
      </c>
      <c r="G38" s="148">
        <f>F38/E38</f>
        <v>0.20100000000000001</v>
      </c>
      <c r="H38" s="723">
        <v>278.27</v>
      </c>
      <c r="I38" s="186">
        <f t="shared" si="14"/>
        <v>0.20100000000000001</v>
      </c>
      <c r="J38" s="186">
        <f t="shared" si="9"/>
        <v>1</v>
      </c>
      <c r="K38" s="119">
        <v>1381.94</v>
      </c>
      <c r="L38" s="104"/>
      <c r="M38" s="129">
        <f t="shared" si="5"/>
        <v>1</v>
      </c>
      <c r="N38" s="909"/>
      <c r="P38" s="86"/>
      <c r="Q38" s="224" t="b">
        <f t="shared" si="7"/>
        <v>1</v>
      </c>
      <c r="R38" s="728">
        <f t="shared" si="8"/>
        <v>0</v>
      </c>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row>
    <row r="39" spans="1:102" s="85" customFormat="1" ht="27.5" x14ac:dyDescent="0.35">
      <c r="A39" s="791"/>
      <c r="B39" s="715" t="s">
        <v>80</v>
      </c>
      <c r="C39" s="713"/>
      <c r="D39" s="656"/>
      <c r="E39" s="657"/>
      <c r="F39" s="657"/>
      <c r="G39" s="148"/>
      <c r="H39" s="657"/>
      <c r="I39" s="167" t="e">
        <f t="shared" si="14"/>
        <v>#DIV/0!</v>
      </c>
      <c r="J39" s="167" t="e">
        <f t="shared" si="9"/>
        <v>#DIV/0!</v>
      </c>
      <c r="K39" s="104"/>
      <c r="L39" s="104"/>
      <c r="M39" s="206" t="e">
        <f t="shared" si="5"/>
        <v>#DIV/0!</v>
      </c>
      <c r="N39" s="910"/>
      <c r="P39" s="86"/>
      <c r="Q39" s="224" t="b">
        <f t="shared" si="7"/>
        <v>1</v>
      </c>
      <c r="R39" s="728">
        <f t="shared" si="8"/>
        <v>0</v>
      </c>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row>
    <row r="40" spans="1:102" s="165" customFormat="1" ht="81" customHeight="1" x14ac:dyDescent="0.35">
      <c r="A40" s="789" t="s">
        <v>1102</v>
      </c>
      <c r="B40" s="96" t="s">
        <v>1103</v>
      </c>
      <c r="C40" s="117" t="s">
        <v>285</v>
      </c>
      <c r="D40" s="134">
        <f>SUM(D41:D44)</f>
        <v>6528.8</v>
      </c>
      <c r="E40" s="99">
        <f>SUM(E41:E44)</f>
        <v>6528.8</v>
      </c>
      <c r="F40" s="99">
        <f>SUM(F41:F44)</f>
        <v>1420</v>
      </c>
      <c r="G40" s="177">
        <f>F40/E40</f>
        <v>0.217</v>
      </c>
      <c r="H40" s="99">
        <f>SUM(H41:H43)</f>
        <v>1182.99</v>
      </c>
      <c r="I40" s="186">
        <f t="shared" si="14"/>
        <v>0.18099999999999999</v>
      </c>
      <c r="J40" s="186">
        <f t="shared" si="9"/>
        <v>0.83299999999999996</v>
      </c>
      <c r="K40" s="104">
        <f>SUM(K41:K44)</f>
        <v>6528.8</v>
      </c>
      <c r="L40" s="104"/>
      <c r="M40" s="129">
        <f t="shared" si="5"/>
        <v>1</v>
      </c>
      <c r="N40" s="908" t="s">
        <v>1484</v>
      </c>
      <c r="P40" s="86" t="b">
        <f t="shared" ref="P40:P103" si="22">E40=D40</f>
        <v>1</v>
      </c>
      <c r="Q40" s="224" t="b">
        <f t="shared" si="7"/>
        <v>0</v>
      </c>
      <c r="R40" s="728">
        <f t="shared" si="8"/>
        <v>0</v>
      </c>
    </row>
    <row r="41" spans="1:102" s="132" customFormat="1" ht="33.75" customHeight="1" x14ac:dyDescent="0.35">
      <c r="A41" s="790"/>
      <c r="B41" s="715" t="s">
        <v>79</v>
      </c>
      <c r="C41" s="713"/>
      <c r="D41" s="656"/>
      <c r="E41" s="657"/>
      <c r="F41" s="657"/>
      <c r="G41" s="658"/>
      <c r="H41" s="657"/>
      <c r="I41" s="167" t="e">
        <f t="shared" si="14"/>
        <v>#DIV/0!</v>
      </c>
      <c r="J41" s="167" t="e">
        <f t="shared" si="9"/>
        <v>#DIV/0!</v>
      </c>
      <c r="K41" s="104"/>
      <c r="L41" s="104"/>
      <c r="M41" s="206" t="e">
        <f t="shared" si="5"/>
        <v>#DIV/0!</v>
      </c>
      <c r="N41" s="909"/>
      <c r="P41" s="86" t="b">
        <f t="shared" si="22"/>
        <v>1</v>
      </c>
      <c r="Q41" s="224" t="b">
        <f t="shared" si="7"/>
        <v>1</v>
      </c>
      <c r="R41" s="728">
        <f t="shared" si="8"/>
        <v>0</v>
      </c>
    </row>
    <row r="42" spans="1:102" s="132" customFormat="1" ht="32.25" customHeight="1" x14ac:dyDescent="0.35">
      <c r="A42" s="790"/>
      <c r="B42" s="715" t="s">
        <v>78</v>
      </c>
      <c r="C42" s="713"/>
      <c r="D42" s="104">
        <v>6528.8</v>
      </c>
      <c r="E42" s="119">
        <v>6528.8</v>
      </c>
      <c r="F42" s="119">
        <v>1420</v>
      </c>
      <c r="G42" s="148">
        <f>F42/E42</f>
        <v>0.217</v>
      </c>
      <c r="H42" s="119">
        <v>1182.99</v>
      </c>
      <c r="I42" s="186">
        <f t="shared" si="14"/>
        <v>0.18099999999999999</v>
      </c>
      <c r="J42" s="186">
        <f t="shared" si="9"/>
        <v>0.83299999999999996</v>
      </c>
      <c r="K42" s="119">
        <v>6528.8</v>
      </c>
      <c r="L42" s="104"/>
      <c r="M42" s="129">
        <f t="shared" si="5"/>
        <v>1</v>
      </c>
      <c r="N42" s="909"/>
      <c r="P42" s="86" t="b">
        <f t="shared" si="22"/>
        <v>1</v>
      </c>
      <c r="Q42" s="224" t="b">
        <f t="shared" si="7"/>
        <v>0</v>
      </c>
      <c r="R42" s="728">
        <f t="shared" si="8"/>
        <v>0</v>
      </c>
    </row>
    <row r="43" spans="1:102" s="132" customFormat="1" ht="26.25" customHeight="1" x14ac:dyDescent="0.35">
      <c r="A43" s="790"/>
      <c r="B43" s="715" t="s">
        <v>116</v>
      </c>
      <c r="C43" s="713"/>
      <c r="D43" s="656"/>
      <c r="E43" s="657"/>
      <c r="F43" s="657"/>
      <c r="G43" s="148"/>
      <c r="H43" s="657"/>
      <c r="I43" s="167" t="e">
        <f t="shared" si="14"/>
        <v>#DIV/0!</v>
      </c>
      <c r="J43" s="167" t="e">
        <f t="shared" si="9"/>
        <v>#DIV/0!</v>
      </c>
      <c r="K43" s="104"/>
      <c r="L43" s="104"/>
      <c r="M43" s="206" t="e">
        <f t="shared" si="5"/>
        <v>#DIV/0!</v>
      </c>
      <c r="N43" s="909"/>
      <c r="P43" s="86" t="b">
        <f t="shared" si="22"/>
        <v>1</v>
      </c>
      <c r="Q43" s="224" t="b">
        <f t="shared" si="7"/>
        <v>1</v>
      </c>
      <c r="R43" s="728">
        <f t="shared" si="8"/>
        <v>0</v>
      </c>
    </row>
    <row r="44" spans="1:102" s="132" customFormat="1" ht="26.25" customHeight="1" x14ac:dyDescent="0.35">
      <c r="A44" s="791"/>
      <c r="B44" s="715" t="s">
        <v>80</v>
      </c>
      <c r="C44" s="713"/>
      <c r="D44" s="656"/>
      <c r="E44" s="657"/>
      <c r="F44" s="657"/>
      <c r="G44" s="148"/>
      <c r="H44" s="657"/>
      <c r="I44" s="167" t="e">
        <f t="shared" si="14"/>
        <v>#DIV/0!</v>
      </c>
      <c r="J44" s="167" t="e">
        <f t="shared" si="9"/>
        <v>#DIV/0!</v>
      </c>
      <c r="K44" s="104"/>
      <c r="L44" s="104"/>
      <c r="M44" s="206" t="e">
        <f t="shared" si="5"/>
        <v>#DIV/0!</v>
      </c>
      <c r="N44" s="910"/>
      <c r="P44" s="86" t="b">
        <f t="shared" si="22"/>
        <v>1</v>
      </c>
      <c r="Q44" s="224" t="b">
        <f t="shared" si="7"/>
        <v>1</v>
      </c>
      <c r="R44" s="728">
        <f t="shared" si="8"/>
        <v>0</v>
      </c>
    </row>
    <row r="45" spans="1:102" s="85" customFormat="1" ht="135" customHeight="1" x14ac:dyDescent="0.35">
      <c r="A45" s="789" t="s">
        <v>1104</v>
      </c>
      <c r="B45" s="96" t="s">
        <v>1330</v>
      </c>
      <c r="C45" s="117" t="s">
        <v>285</v>
      </c>
      <c r="D45" s="134">
        <f>SUM(D46:D49)</f>
        <v>247.35</v>
      </c>
      <c r="E45" s="99">
        <f>SUM(E46:E49)</f>
        <v>247.35</v>
      </c>
      <c r="F45" s="99">
        <f>SUM(F46:F49)</f>
        <v>0</v>
      </c>
      <c r="G45" s="177">
        <f>F45/E45</f>
        <v>0</v>
      </c>
      <c r="H45" s="99">
        <f>SUM(H46:H48)</f>
        <v>0</v>
      </c>
      <c r="I45" s="167">
        <f t="shared" si="14"/>
        <v>0</v>
      </c>
      <c r="J45" s="167" t="e">
        <f t="shared" si="9"/>
        <v>#DIV/0!</v>
      </c>
      <c r="K45" s="104">
        <f>SUM(K46:K49)</f>
        <v>247.35</v>
      </c>
      <c r="L45" s="104">
        <f>SUM(L46:L49)</f>
        <v>0</v>
      </c>
      <c r="M45" s="129">
        <f t="shared" si="5"/>
        <v>1</v>
      </c>
      <c r="N45" s="911"/>
      <c r="P45" s="86" t="b">
        <f t="shared" si="22"/>
        <v>1</v>
      </c>
      <c r="Q45" s="224" t="b">
        <f t="shared" si="7"/>
        <v>1</v>
      </c>
      <c r="R45" s="728">
        <f t="shared" si="8"/>
        <v>0</v>
      </c>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row>
    <row r="46" spans="1:102" s="85" customFormat="1" ht="22.5" customHeight="1" x14ac:dyDescent="0.35">
      <c r="A46" s="790"/>
      <c r="B46" s="715" t="s">
        <v>79</v>
      </c>
      <c r="C46" s="713"/>
      <c r="D46" s="656"/>
      <c r="E46" s="657"/>
      <c r="F46" s="657"/>
      <c r="G46" s="658"/>
      <c r="H46" s="657"/>
      <c r="I46" s="167" t="e">
        <f t="shared" si="14"/>
        <v>#DIV/0!</v>
      </c>
      <c r="J46" s="167" t="e">
        <f t="shared" si="9"/>
        <v>#DIV/0!</v>
      </c>
      <c r="K46" s="104"/>
      <c r="L46" s="104"/>
      <c r="M46" s="206" t="e">
        <f t="shared" si="5"/>
        <v>#DIV/0!</v>
      </c>
      <c r="N46" s="912"/>
      <c r="P46" s="86" t="b">
        <f t="shared" si="22"/>
        <v>1</v>
      </c>
      <c r="Q46" s="224" t="b">
        <f t="shared" si="7"/>
        <v>1</v>
      </c>
      <c r="R46" s="728">
        <f t="shared" si="8"/>
        <v>0</v>
      </c>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row>
    <row r="47" spans="1:102" s="85" customFormat="1" ht="24" customHeight="1" x14ac:dyDescent="0.35">
      <c r="A47" s="790"/>
      <c r="B47" s="715" t="s">
        <v>78</v>
      </c>
      <c r="C47" s="713"/>
      <c r="D47" s="104"/>
      <c r="E47" s="119"/>
      <c r="F47" s="119"/>
      <c r="G47" s="148"/>
      <c r="H47" s="119"/>
      <c r="I47" s="167" t="e">
        <f t="shared" si="14"/>
        <v>#DIV/0!</v>
      </c>
      <c r="J47" s="167" t="e">
        <f t="shared" si="9"/>
        <v>#DIV/0!</v>
      </c>
      <c r="K47" s="91"/>
      <c r="L47" s="104"/>
      <c r="M47" s="206" t="e">
        <f t="shared" si="5"/>
        <v>#DIV/0!</v>
      </c>
      <c r="N47" s="912"/>
      <c r="P47" s="86" t="b">
        <f t="shared" si="22"/>
        <v>1</v>
      </c>
      <c r="Q47" s="224" t="b">
        <f t="shared" si="7"/>
        <v>1</v>
      </c>
      <c r="R47" s="728">
        <f t="shared" si="8"/>
        <v>0</v>
      </c>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row>
    <row r="48" spans="1:102" s="85" customFormat="1" ht="24" customHeight="1" x14ac:dyDescent="0.35">
      <c r="A48" s="790"/>
      <c r="B48" s="715" t="s">
        <v>116</v>
      </c>
      <c r="C48" s="713"/>
      <c r="D48" s="104">
        <v>247.35</v>
      </c>
      <c r="E48" s="119">
        <v>247.35</v>
      </c>
      <c r="F48" s="657"/>
      <c r="G48" s="148"/>
      <c r="H48" s="657"/>
      <c r="I48" s="167">
        <f t="shared" si="14"/>
        <v>0</v>
      </c>
      <c r="J48" s="167" t="e">
        <f t="shared" si="9"/>
        <v>#DIV/0!</v>
      </c>
      <c r="K48" s="119">
        <v>247.35</v>
      </c>
      <c r="L48" s="104"/>
      <c r="M48" s="129">
        <f t="shared" si="5"/>
        <v>1</v>
      </c>
      <c r="N48" s="912"/>
      <c r="P48" s="86" t="b">
        <f t="shared" si="22"/>
        <v>1</v>
      </c>
      <c r="Q48" s="224" t="b">
        <f t="shared" si="7"/>
        <v>1</v>
      </c>
      <c r="R48" s="728">
        <f t="shared" si="8"/>
        <v>0</v>
      </c>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row>
    <row r="49" spans="1:102" s="85" customFormat="1" ht="24" customHeight="1" x14ac:dyDescent="0.35">
      <c r="A49" s="791"/>
      <c r="B49" s="715" t="s">
        <v>80</v>
      </c>
      <c r="C49" s="713"/>
      <c r="D49" s="656"/>
      <c r="E49" s="657"/>
      <c r="F49" s="657"/>
      <c r="G49" s="148"/>
      <c r="H49" s="657"/>
      <c r="I49" s="167" t="e">
        <f t="shared" si="14"/>
        <v>#DIV/0!</v>
      </c>
      <c r="J49" s="167" t="e">
        <f t="shared" si="9"/>
        <v>#DIV/0!</v>
      </c>
      <c r="K49" s="104"/>
      <c r="L49" s="104"/>
      <c r="M49" s="206" t="e">
        <f t="shared" si="5"/>
        <v>#DIV/0!</v>
      </c>
      <c r="N49" s="913"/>
      <c r="P49" s="86" t="b">
        <f t="shared" si="22"/>
        <v>1</v>
      </c>
      <c r="Q49" s="224" t="b">
        <f t="shared" si="7"/>
        <v>1</v>
      </c>
      <c r="R49" s="728">
        <f t="shared" si="8"/>
        <v>0</v>
      </c>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row>
    <row r="50" spans="1:102" s="85" customFormat="1" ht="105" customHeight="1" x14ac:dyDescent="0.35">
      <c r="A50" s="789" t="s">
        <v>1105</v>
      </c>
      <c r="B50" s="96" t="s">
        <v>1106</v>
      </c>
      <c r="C50" s="117" t="s">
        <v>285</v>
      </c>
      <c r="D50" s="134">
        <f>SUM(D51:D54)</f>
        <v>16702.3</v>
      </c>
      <c r="E50" s="99">
        <f>SUM(E51:E54)</f>
        <v>16702.3</v>
      </c>
      <c r="F50" s="99">
        <f>SUM(F51:F54)</f>
        <v>716.66</v>
      </c>
      <c r="G50" s="177">
        <f>F50/E50</f>
        <v>4.2999999999999997E-2</v>
      </c>
      <c r="H50" s="99">
        <f>SUM(H51:H53)</f>
        <v>716.66</v>
      </c>
      <c r="I50" s="186">
        <f t="shared" si="14"/>
        <v>4.2999999999999997E-2</v>
      </c>
      <c r="J50" s="186">
        <f t="shared" si="9"/>
        <v>1</v>
      </c>
      <c r="K50" s="104">
        <f>SUM(K51:K54)</f>
        <v>16702.3</v>
      </c>
      <c r="L50" s="104">
        <f>SUM(L51:L54)</f>
        <v>0</v>
      </c>
      <c r="M50" s="129">
        <f t="shared" si="5"/>
        <v>1</v>
      </c>
      <c r="N50" s="908" t="s">
        <v>1485</v>
      </c>
      <c r="P50" s="86" t="b">
        <f t="shared" si="22"/>
        <v>1</v>
      </c>
      <c r="Q50" s="224" t="b">
        <f t="shared" si="7"/>
        <v>1</v>
      </c>
      <c r="R50" s="728">
        <f t="shared" si="8"/>
        <v>0</v>
      </c>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row>
    <row r="51" spans="1:102" s="85" customFormat="1" ht="27.5" x14ac:dyDescent="0.35">
      <c r="A51" s="790"/>
      <c r="B51" s="715" t="s">
        <v>79</v>
      </c>
      <c r="C51" s="713"/>
      <c r="D51" s="656"/>
      <c r="E51" s="657"/>
      <c r="F51" s="657"/>
      <c r="G51" s="153" t="e">
        <f t="shared" ref="G51:G54" si="23">F51/E51</f>
        <v>#DIV/0!</v>
      </c>
      <c r="H51" s="657"/>
      <c r="I51" s="167" t="e">
        <f t="shared" si="14"/>
        <v>#DIV/0!</v>
      </c>
      <c r="J51" s="167" t="e">
        <f t="shared" si="9"/>
        <v>#DIV/0!</v>
      </c>
      <c r="K51" s="104"/>
      <c r="L51" s="104"/>
      <c r="M51" s="206" t="e">
        <f t="shared" si="5"/>
        <v>#DIV/0!</v>
      </c>
      <c r="N51" s="909"/>
      <c r="P51" s="86" t="b">
        <f t="shared" si="22"/>
        <v>1</v>
      </c>
      <c r="Q51" s="224" t="b">
        <f t="shared" si="7"/>
        <v>1</v>
      </c>
      <c r="R51" s="728">
        <f t="shared" si="8"/>
        <v>0</v>
      </c>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row>
    <row r="52" spans="1:102" s="85" customFormat="1" ht="27.5" x14ac:dyDescent="0.35">
      <c r="A52" s="790"/>
      <c r="B52" s="715" t="s">
        <v>78</v>
      </c>
      <c r="C52" s="713"/>
      <c r="D52" s="656"/>
      <c r="E52" s="657"/>
      <c r="F52" s="657"/>
      <c r="G52" s="153" t="e">
        <f t="shared" si="23"/>
        <v>#DIV/0!</v>
      </c>
      <c r="H52" s="657"/>
      <c r="I52" s="167" t="e">
        <f t="shared" si="14"/>
        <v>#DIV/0!</v>
      </c>
      <c r="J52" s="167" t="e">
        <f t="shared" si="9"/>
        <v>#DIV/0!</v>
      </c>
      <c r="K52" s="104"/>
      <c r="L52" s="104"/>
      <c r="M52" s="206" t="e">
        <f t="shared" si="5"/>
        <v>#DIV/0!</v>
      </c>
      <c r="N52" s="909"/>
      <c r="P52" s="86" t="b">
        <f t="shared" si="22"/>
        <v>1</v>
      </c>
      <c r="Q52" s="224" t="b">
        <f t="shared" si="7"/>
        <v>1</v>
      </c>
      <c r="R52" s="728">
        <f t="shared" si="8"/>
        <v>0</v>
      </c>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row>
    <row r="53" spans="1:102" s="85" customFormat="1" ht="27.5" x14ac:dyDescent="0.35">
      <c r="A53" s="790"/>
      <c r="B53" s="715" t="s">
        <v>116</v>
      </c>
      <c r="C53" s="713"/>
      <c r="D53" s="104">
        <v>16702.3</v>
      </c>
      <c r="E53" s="119">
        <v>16702.3</v>
      </c>
      <c r="F53" s="119">
        <v>716.66</v>
      </c>
      <c r="G53" s="148">
        <f t="shared" si="23"/>
        <v>4.2999999999999997E-2</v>
      </c>
      <c r="H53" s="119">
        <v>716.66</v>
      </c>
      <c r="I53" s="186">
        <f t="shared" si="14"/>
        <v>4.2999999999999997E-2</v>
      </c>
      <c r="J53" s="186">
        <f t="shared" si="9"/>
        <v>1</v>
      </c>
      <c r="K53" s="119">
        <v>16702.3</v>
      </c>
      <c r="L53" s="104"/>
      <c r="M53" s="129">
        <f t="shared" si="5"/>
        <v>1</v>
      </c>
      <c r="N53" s="909"/>
      <c r="P53" s="86" t="b">
        <f t="shared" si="22"/>
        <v>1</v>
      </c>
      <c r="Q53" s="224" t="b">
        <f t="shared" si="7"/>
        <v>1</v>
      </c>
      <c r="R53" s="728">
        <f t="shared" si="8"/>
        <v>0</v>
      </c>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row>
    <row r="54" spans="1:102" s="85" customFormat="1" ht="27.5" x14ac:dyDescent="0.35">
      <c r="A54" s="791"/>
      <c r="B54" s="715" t="s">
        <v>80</v>
      </c>
      <c r="C54" s="713"/>
      <c r="D54" s="656"/>
      <c r="E54" s="657"/>
      <c r="F54" s="657"/>
      <c r="G54" s="153" t="e">
        <f t="shared" si="23"/>
        <v>#DIV/0!</v>
      </c>
      <c r="H54" s="657"/>
      <c r="I54" s="167" t="e">
        <f t="shared" si="14"/>
        <v>#DIV/0!</v>
      </c>
      <c r="J54" s="167" t="e">
        <f t="shared" si="9"/>
        <v>#DIV/0!</v>
      </c>
      <c r="K54" s="104"/>
      <c r="L54" s="104"/>
      <c r="M54" s="206" t="e">
        <f t="shared" si="5"/>
        <v>#DIV/0!</v>
      </c>
      <c r="N54" s="910"/>
      <c r="P54" s="86" t="b">
        <f t="shared" si="22"/>
        <v>1</v>
      </c>
      <c r="Q54" s="224" t="b">
        <f t="shared" si="7"/>
        <v>1</v>
      </c>
      <c r="R54" s="728">
        <f t="shared" si="8"/>
        <v>0</v>
      </c>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row>
    <row r="55" spans="1:102" s="85" customFormat="1" ht="60" customHeight="1" x14ac:dyDescent="0.35">
      <c r="A55" s="789" t="s">
        <v>1107</v>
      </c>
      <c r="B55" s="96" t="s">
        <v>1108</v>
      </c>
      <c r="C55" s="117" t="s">
        <v>285</v>
      </c>
      <c r="D55" s="134">
        <f>SUM(D56:D59)</f>
        <v>120</v>
      </c>
      <c r="E55" s="99">
        <f>SUM(E56:E59)</f>
        <v>120</v>
      </c>
      <c r="F55" s="99">
        <f>SUM(F56:F59)</f>
        <v>0</v>
      </c>
      <c r="G55" s="177">
        <f>F55/E55</f>
        <v>0</v>
      </c>
      <c r="H55" s="99">
        <f>SUM(H56:H58)</f>
        <v>0</v>
      </c>
      <c r="I55" s="167">
        <f t="shared" si="14"/>
        <v>0</v>
      </c>
      <c r="J55" s="167" t="e">
        <f t="shared" si="9"/>
        <v>#DIV/0!</v>
      </c>
      <c r="K55" s="104">
        <f>SUM(K56:K59)</f>
        <v>120</v>
      </c>
      <c r="L55" s="104">
        <f>SUM(L56:L59)</f>
        <v>0</v>
      </c>
      <c r="M55" s="129">
        <f t="shared" si="5"/>
        <v>1</v>
      </c>
      <c r="N55" s="911"/>
      <c r="P55" s="86" t="b">
        <f t="shared" si="22"/>
        <v>1</v>
      </c>
      <c r="Q55" s="224" t="b">
        <f t="shared" si="7"/>
        <v>1</v>
      </c>
      <c r="R55" s="728">
        <f t="shared" si="8"/>
        <v>0</v>
      </c>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row>
    <row r="56" spans="1:102" s="85" customFormat="1" ht="33.75" customHeight="1" x14ac:dyDescent="0.35">
      <c r="A56" s="790"/>
      <c r="B56" s="715" t="s">
        <v>79</v>
      </c>
      <c r="C56" s="713"/>
      <c r="D56" s="656"/>
      <c r="E56" s="657"/>
      <c r="F56" s="657"/>
      <c r="G56" s="148"/>
      <c r="H56" s="657"/>
      <c r="I56" s="167" t="e">
        <f t="shared" si="14"/>
        <v>#DIV/0!</v>
      </c>
      <c r="J56" s="167" t="e">
        <f t="shared" si="9"/>
        <v>#DIV/0!</v>
      </c>
      <c r="K56" s="104"/>
      <c r="L56" s="104"/>
      <c r="M56" s="206" t="e">
        <f t="shared" si="5"/>
        <v>#DIV/0!</v>
      </c>
      <c r="N56" s="912"/>
      <c r="P56" s="86" t="b">
        <f t="shared" si="22"/>
        <v>1</v>
      </c>
      <c r="Q56" s="224" t="b">
        <f t="shared" si="7"/>
        <v>1</v>
      </c>
      <c r="R56" s="728">
        <f t="shared" si="8"/>
        <v>0</v>
      </c>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row>
    <row r="57" spans="1:102" s="85" customFormat="1" ht="30.75" customHeight="1" x14ac:dyDescent="0.35">
      <c r="A57" s="790"/>
      <c r="B57" s="715" t="s">
        <v>78</v>
      </c>
      <c r="C57" s="713"/>
      <c r="D57" s="656"/>
      <c r="E57" s="657"/>
      <c r="F57" s="657"/>
      <c r="G57" s="148"/>
      <c r="H57" s="657"/>
      <c r="I57" s="167" t="e">
        <f t="shared" si="14"/>
        <v>#DIV/0!</v>
      </c>
      <c r="J57" s="167" t="e">
        <f t="shared" si="9"/>
        <v>#DIV/0!</v>
      </c>
      <c r="K57" s="104"/>
      <c r="L57" s="104"/>
      <c r="M57" s="206" t="e">
        <f t="shared" si="5"/>
        <v>#DIV/0!</v>
      </c>
      <c r="N57" s="912"/>
      <c r="P57" s="86" t="b">
        <f t="shared" si="22"/>
        <v>1</v>
      </c>
      <c r="Q57" s="224" t="b">
        <f t="shared" si="7"/>
        <v>1</v>
      </c>
      <c r="R57" s="728">
        <f t="shared" si="8"/>
        <v>0</v>
      </c>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row>
    <row r="58" spans="1:102" s="85" customFormat="1" ht="32.25" customHeight="1" x14ac:dyDescent="0.35">
      <c r="A58" s="790"/>
      <c r="B58" s="715" t="s">
        <v>116</v>
      </c>
      <c r="C58" s="713"/>
      <c r="D58" s="104">
        <v>120</v>
      </c>
      <c r="E58" s="119">
        <v>120</v>
      </c>
      <c r="F58" s="657"/>
      <c r="G58" s="148"/>
      <c r="H58" s="657"/>
      <c r="I58" s="167">
        <f t="shared" si="14"/>
        <v>0</v>
      </c>
      <c r="J58" s="167" t="e">
        <f t="shared" si="9"/>
        <v>#DIV/0!</v>
      </c>
      <c r="K58" s="119">
        <v>120</v>
      </c>
      <c r="L58" s="104"/>
      <c r="M58" s="129">
        <f t="shared" si="5"/>
        <v>1</v>
      </c>
      <c r="N58" s="912"/>
      <c r="P58" s="86" t="b">
        <f t="shared" si="22"/>
        <v>1</v>
      </c>
      <c r="Q58" s="224" t="b">
        <f t="shared" si="7"/>
        <v>1</v>
      </c>
      <c r="R58" s="728">
        <f t="shared" si="8"/>
        <v>0</v>
      </c>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row>
    <row r="59" spans="1:102" s="85" customFormat="1" ht="29.25" customHeight="1" x14ac:dyDescent="0.35">
      <c r="A59" s="791"/>
      <c r="B59" s="715" t="s">
        <v>80</v>
      </c>
      <c r="C59" s="713"/>
      <c r="D59" s="656"/>
      <c r="E59" s="657"/>
      <c r="F59" s="657"/>
      <c r="G59" s="148"/>
      <c r="H59" s="657"/>
      <c r="I59" s="167" t="e">
        <f t="shared" si="14"/>
        <v>#DIV/0!</v>
      </c>
      <c r="J59" s="167" t="e">
        <f t="shared" si="9"/>
        <v>#DIV/0!</v>
      </c>
      <c r="K59" s="104"/>
      <c r="L59" s="104"/>
      <c r="M59" s="206" t="e">
        <f t="shared" si="5"/>
        <v>#DIV/0!</v>
      </c>
      <c r="N59" s="913"/>
      <c r="P59" s="86" t="b">
        <f t="shared" si="22"/>
        <v>1</v>
      </c>
      <c r="Q59" s="224" t="b">
        <f t="shared" si="7"/>
        <v>1</v>
      </c>
      <c r="R59" s="728">
        <f t="shared" si="8"/>
        <v>0</v>
      </c>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row>
    <row r="60" spans="1:102" s="85" customFormat="1" ht="132.75" customHeight="1" x14ac:dyDescent="0.35">
      <c r="A60" s="789" t="s">
        <v>1109</v>
      </c>
      <c r="B60" s="96" t="s">
        <v>1110</v>
      </c>
      <c r="C60" s="117" t="s">
        <v>285</v>
      </c>
      <c r="D60" s="134">
        <f>SUM(D61:D64)</f>
        <v>26337.09</v>
      </c>
      <c r="E60" s="99">
        <f>SUM(E61:E64)</f>
        <v>26337.09</v>
      </c>
      <c r="F60" s="99">
        <f>SUM(F61:F64)</f>
        <v>12757.8</v>
      </c>
      <c r="G60" s="177">
        <f>F60/E60</f>
        <v>0.48399999999999999</v>
      </c>
      <c r="H60" s="99">
        <f>SUM(H61:H63)</f>
        <v>5683.06</v>
      </c>
      <c r="I60" s="191">
        <f t="shared" si="14"/>
        <v>0.216</v>
      </c>
      <c r="J60" s="191">
        <f t="shared" si="9"/>
        <v>0.44500000000000001</v>
      </c>
      <c r="K60" s="134">
        <f>SUM(K61:K64)</f>
        <v>26337.09</v>
      </c>
      <c r="L60" s="134">
        <f>SUM(L61:L64)</f>
        <v>0</v>
      </c>
      <c r="M60" s="344">
        <f t="shared" si="5"/>
        <v>1</v>
      </c>
      <c r="N60" s="908" t="s">
        <v>1484</v>
      </c>
      <c r="P60" s="86" t="b">
        <f t="shared" si="22"/>
        <v>1</v>
      </c>
      <c r="Q60" s="224" t="b">
        <f t="shared" si="7"/>
        <v>0</v>
      </c>
      <c r="R60" s="728">
        <f t="shared" si="8"/>
        <v>0</v>
      </c>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row>
    <row r="61" spans="1:102" s="85" customFormat="1" ht="27.5" x14ac:dyDescent="0.35">
      <c r="A61" s="790"/>
      <c r="B61" s="715" t="s">
        <v>79</v>
      </c>
      <c r="C61" s="713"/>
      <c r="D61" s="104">
        <v>22707.7</v>
      </c>
      <c r="E61" s="119">
        <v>22707.7</v>
      </c>
      <c r="F61" s="119">
        <v>11053.8</v>
      </c>
      <c r="G61" s="148">
        <f>F61/E61</f>
        <v>0.48699999999999999</v>
      </c>
      <c r="H61" s="119">
        <v>4091.69</v>
      </c>
      <c r="I61" s="186">
        <f t="shared" si="14"/>
        <v>0.18</v>
      </c>
      <c r="J61" s="186">
        <f t="shared" si="9"/>
        <v>0.37</v>
      </c>
      <c r="K61" s="119">
        <v>22707.7</v>
      </c>
      <c r="L61" s="104"/>
      <c r="M61" s="129">
        <f t="shared" si="5"/>
        <v>1</v>
      </c>
      <c r="N61" s="909"/>
      <c r="P61" s="86" t="b">
        <f t="shared" si="22"/>
        <v>1</v>
      </c>
      <c r="Q61" s="224" t="b">
        <f t="shared" si="7"/>
        <v>0</v>
      </c>
      <c r="R61" s="728">
        <f t="shared" si="8"/>
        <v>0</v>
      </c>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row>
    <row r="62" spans="1:102" s="85" customFormat="1" ht="27.5" x14ac:dyDescent="0.35">
      <c r="A62" s="790"/>
      <c r="B62" s="715" t="s">
        <v>78</v>
      </c>
      <c r="C62" s="713"/>
      <c r="D62" s="104">
        <v>3629.39</v>
      </c>
      <c r="E62" s="119">
        <v>3629.39</v>
      </c>
      <c r="F62" s="119">
        <v>1704</v>
      </c>
      <c r="G62" s="148">
        <f>F62/E62</f>
        <v>0.47</v>
      </c>
      <c r="H62" s="119">
        <v>1591.37</v>
      </c>
      <c r="I62" s="186">
        <f t="shared" si="14"/>
        <v>0.438</v>
      </c>
      <c r="J62" s="186">
        <f t="shared" si="9"/>
        <v>0.93400000000000005</v>
      </c>
      <c r="K62" s="119">
        <v>3629.39</v>
      </c>
      <c r="L62" s="104"/>
      <c r="M62" s="129">
        <f t="shared" si="5"/>
        <v>1</v>
      </c>
      <c r="N62" s="909"/>
      <c r="P62" s="86" t="b">
        <f t="shared" si="22"/>
        <v>1</v>
      </c>
      <c r="Q62" s="224" t="b">
        <f t="shared" si="7"/>
        <v>0</v>
      </c>
      <c r="R62" s="728">
        <f t="shared" si="8"/>
        <v>0</v>
      </c>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row>
    <row r="63" spans="1:102" s="85" customFormat="1" ht="27.5" x14ac:dyDescent="0.35">
      <c r="A63" s="790"/>
      <c r="B63" s="715" t="s">
        <v>116</v>
      </c>
      <c r="C63" s="713"/>
      <c r="D63" s="656"/>
      <c r="E63" s="657"/>
      <c r="F63" s="657"/>
      <c r="G63" s="153" t="e">
        <f>F63/E63</f>
        <v>#DIV/0!</v>
      </c>
      <c r="H63" s="657"/>
      <c r="I63" s="167" t="e">
        <f t="shared" si="14"/>
        <v>#DIV/0!</v>
      </c>
      <c r="J63" s="167" t="e">
        <f t="shared" si="9"/>
        <v>#DIV/0!</v>
      </c>
      <c r="K63" s="104"/>
      <c r="L63" s="104"/>
      <c r="M63" s="206" t="e">
        <f t="shared" si="5"/>
        <v>#DIV/0!</v>
      </c>
      <c r="N63" s="909"/>
      <c r="P63" s="86" t="b">
        <f t="shared" si="22"/>
        <v>1</v>
      </c>
      <c r="Q63" s="224" t="b">
        <f t="shared" si="7"/>
        <v>1</v>
      </c>
      <c r="R63" s="728">
        <f t="shared" si="8"/>
        <v>0</v>
      </c>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row>
    <row r="64" spans="1:102" s="85" customFormat="1" ht="27.5" x14ac:dyDescent="0.35">
      <c r="A64" s="791"/>
      <c r="B64" s="715" t="s">
        <v>80</v>
      </c>
      <c r="C64" s="713"/>
      <c r="D64" s="656"/>
      <c r="E64" s="657"/>
      <c r="F64" s="657"/>
      <c r="G64" s="153" t="e">
        <f t="shared" ref="G64:G127" si="24">F64/E64</f>
        <v>#DIV/0!</v>
      </c>
      <c r="H64" s="657"/>
      <c r="I64" s="167" t="e">
        <f t="shared" si="14"/>
        <v>#DIV/0!</v>
      </c>
      <c r="J64" s="167" t="e">
        <f t="shared" si="9"/>
        <v>#DIV/0!</v>
      </c>
      <c r="K64" s="104"/>
      <c r="L64" s="104"/>
      <c r="M64" s="206" t="e">
        <f t="shared" si="5"/>
        <v>#DIV/0!</v>
      </c>
      <c r="N64" s="910"/>
      <c r="P64" s="86" t="b">
        <f t="shared" si="22"/>
        <v>1</v>
      </c>
      <c r="Q64" s="224" t="b">
        <f t="shared" si="7"/>
        <v>1</v>
      </c>
      <c r="R64" s="728">
        <f t="shared" si="8"/>
        <v>0</v>
      </c>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row>
    <row r="65" spans="1:102" s="85" customFormat="1" ht="120.75" customHeight="1" x14ac:dyDescent="0.35">
      <c r="A65" s="789" t="s">
        <v>1111</v>
      </c>
      <c r="B65" s="96" t="s">
        <v>1486</v>
      </c>
      <c r="C65" s="117" t="s">
        <v>285</v>
      </c>
      <c r="D65" s="134">
        <f>SUM(D66:D69)</f>
        <v>2790.1</v>
      </c>
      <c r="E65" s="134">
        <f>SUM(E66:E69)</f>
        <v>2790.1</v>
      </c>
      <c r="F65" s="134">
        <f>SUM(F66:F69)</f>
        <v>1704</v>
      </c>
      <c r="G65" s="177">
        <f t="shared" si="24"/>
        <v>0.61099999999999999</v>
      </c>
      <c r="H65" s="134">
        <f>SUM(H66:H69)</f>
        <v>81.33</v>
      </c>
      <c r="I65" s="191">
        <f t="shared" si="14"/>
        <v>2.9000000000000001E-2</v>
      </c>
      <c r="J65" s="191">
        <f t="shared" si="9"/>
        <v>4.8000000000000001E-2</v>
      </c>
      <c r="K65" s="134">
        <f>SUM(K66:K69)</f>
        <v>2790.1</v>
      </c>
      <c r="L65" s="134">
        <f>SUM(L66:L69)</f>
        <v>0</v>
      </c>
      <c r="M65" s="344">
        <f t="shared" si="5"/>
        <v>1</v>
      </c>
      <c r="N65" s="908" t="s">
        <v>1487</v>
      </c>
      <c r="P65" s="86" t="b">
        <f t="shared" si="22"/>
        <v>1</v>
      </c>
      <c r="Q65" s="224" t="b">
        <f t="shared" si="7"/>
        <v>0</v>
      </c>
      <c r="R65" s="728">
        <f t="shared" si="8"/>
        <v>0</v>
      </c>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row>
    <row r="66" spans="1:102" s="85" customFormat="1" ht="27.5" x14ac:dyDescent="0.35">
      <c r="A66" s="790"/>
      <c r="B66" s="715" t="s">
        <v>79</v>
      </c>
      <c r="C66" s="713"/>
      <c r="D66" s="104"/>
      <c r="E66" s="104"/>
      <c r="F66" s="104"/>
      <c r="G66" s="153" t="e">
        <f t="shared" si="24"/>
        <v>#DIV/0!</v>
      </c>
      <c r="H66" s="104"/>
      <c r="I66" s="167" t="e">
        <f t="shared" si="14"/>
        <v>#DIV/0!</v>
      </c>
      <c r="J66" s="167" t="e">
        <f t="shared" si="9"/>
        <v>#DIV/0!</v>
      </c>
      <c r="K66" s="104"/>
      <c r="L66" s="104"/>
      <c r="M66" s="206" t="e">
        <f t="shared" si="5"/>
        <v>#DIV/0!</v>
      </c>
      <c r="N66" s="909"/>
      <c r="P66" s="86" t="b">
        <f t="shared" si="22"/>
        <v>1</v>
      </c>
      <c r="Q66" s="224" t="b">
        <f t="shared" si="7"/>
        <v>1</v>
      </c>
      <c r="R66" s="728">
        <f t="shared" si="8"/>
        <v>0</v>
      </c>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row>
    <row r="67" spans="1:102" s="85" customFormat="1" ht="27.5" x14ac:dyDescent="0.35">
      <c r="A67" s="790"/>
      <c r="B67" s="715" t="s">
        <v>78</v>
      </c>
      <c r="C67" s="713"/>
      <c r="D67" s="104">
        <v>2790.1</v>
      </c>
      <c r="E67" s="104">
        <v>2790.1</v>
      </c>
      <c r="F67" s="104">
        <v>1704</v>
      </c>
      <c r="G67" s="148">
        <f t="shared" si="24"/>
        <v>0.61099999999999999</v>
      </c>
      <c r="H67" s="104">
        <v>81.33</v>
      </c>
      <c r="I67" s="186">
        <f t="shared" si="14"/>
        <v>2.9000000000000001E-2</v>
      </c>
      <c r="J67" s="186">
        <f t="shared" si="9"/>
        <v>4.8000000000000001E-2</v>
      </c>
      <c r="K67" s="104">
        <v>2790.1</v>
      </c>
      <c r="L67" s="104"/>
      <c r="M67" s="129">
        <f t="shared" si="5"/>
        <v>1</v>
      </c>
      <c r="N67" s="909"/>
      <c r="P67" s="86" t="b">
        <f t="shared" si="22"/>
        <v>1</v>
      </c>
      <c r="Q67" s="224" t="b">
        <f t="shared" si="7"/>
        <v>0</v>
      </c>
      <c r="R67" s="728">
        <f t="shared" si="8"/>
        <v>0</v>
      </c>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row>
    <row r="68" spans="1:102" s="85" customFormat="1" ht="27.5" x14ac:dyDescent="0.35">
      <c r="A68" s="790"/>
      <c r="B68" s="715" t="s">
        <v>116</v>
      </c>
      <c r="C68" s="713"/>
      <c r="D68" s="104"/>
      <c r="E68" s="104"/>
      <c r="F68" s="104"/>
      <c r="G68" s="153" t="e">
        <f t="shared" si="24"/>
        <v>#DIV/0!</v>
      </c>
      <c r="H68" s="104"/>
      <c r="I68" s="167" t="e">
        <f t="shared" si="14"/>
        <v>#DIV/0!</v>
      </c>
      <c r="J68" s="167" t="e">
        <f t="shared" si="9"/>
        <v>#DIV/0!</v>
      </c>
      <c r="K68" s="104"/>
      <c r="L68" s="104"/>
      <c r="M68" s="206" t="e">
        <f t="shared" si="5"/>
        <v>#DIV/0!</v>
      </c>
      <c r="N68" s="909"/>
      <c r="P68" s="86" t="b">
        <f t="shared" si="22"/>
        <v>1</v>
      </c>
      <c r="Q68" s="224" t="b">
        <f t="shared" si="7"/>
        <v>1</v>
      </c>
      <c r="R68" s="728">
        <f t="shared" si="8"/>
        <v>0</v>
      </c>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row>
    <row r="69" spans="1:102" s="85" customFormat="1" ht="27.5" x14ac:dyDescent="0.35">
      <c r="A69" s="791"/>
      <c r="B69" s="715" t="s">
        <v>80</v>
      </c>
      <c r="C69" s="713"/>
      <c r="D69" s="104"/>
      <c r="E69" s="104"/>
      <c r="F69" s="104"/>
      <c r="G69" s="153" t="e">
        <f t="shared" si="24"/>
        <v>#DIV/0!</v>
      </c>
      <c r="H69" s="104"/>
      <c r="I69" s="167" t="e">
        <f t="shared" si="14"/>
        <v>#DIV/0!</v>
      </c>
      <c r="J69" s="167" t="e">
        <f t="shared" si="9"/>
        <v>#DIV/0!</v>
      </c>
      <c r="K69" s="104"/>
      <c r="L69" s="104"/>
      <c r="M69" s="206" t="e">
        <f t="shared" si="5"/>
        <v>#DIV/0!</v>
      </c>
      <c r="N69" s="910"/>
      <c r="P69" s="86" t="b">
        <f t="shared" si="22"/>
        <v>1</v>
      </c>
      <c r="Q69" s="224" t="b">
        <f t="shared" si="7"/>
        <v>1</v>
      </c>
      <c r="R69" s="728">
        <f t="shared" si="8"/>
        <v>0</v>
      </c>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row>
    <row r="70" spans="1:102" s="85" customFormat="1" ht="128.25" customHeight="1" x14ac:dyDescent="0.35">
      <c r="A70" s="789" t="s">
        <v>1112</v>
      </c>
      <c r="B70" s="96" t="s">
        <v>1113</v>
      </c>
      <c r="C70" s="117" t="s">
        <v>285</v>
      </c>
      <c r="D70" s="134">
        <f>SUM(D71:D74)</f>
        <v>1007.93</v>
      </c>
      <c r="E70" s="134">
        <f>SUM(E71:E74)</f>
        <v>1057.93</v>
      </c>
      <c r="F70" s="134">
        <f>SUM(F71:F74)</f>
        <v>264.79000000000002</v>
      </c>
      <c r="G70" s="148">
        <f t="shared" si="24"/>
        <v>0.25</v>
      </c>
      <c r="H70" s="134">
        <f>SUM(H71:H74)</f>
        <v>264.79000000000002</v>
      </c>
      <c r="I70" s="191">
        <f t="shared" si="14"/>
        <v>0.25</v>
      </c>
      <c r="J70" s="191">
        <f t="shared" si="9"/>
        <v>1</v>
      </c>
      <c r="K70" s="134">
        <f>SUM(K71:K74)</f>
        <v>1057.93</v>
      </c>
      <c r="L70" s="134">
        <f>SUM(L71:L74)</f>
        <v>0</v>
      </c>
      <c r="M70" s="344">
        <f t="shared" si="5"/>
        <v>1</v>
      </c>
      <c r="N70" s="908" t="s">
        <v>1488</v>
      </c>
      <c r="P70" s="86" t="b">
        <f t="shared" si="22"/>
        <v>0</v>
      </c>
      <c r="Q70" s="224" t="b">
        <f t="shared" si="7"/>
        <v>1</v>
      </c>
      <c r="R70" s="728">
        <f t="shared" si="8"/>
        <v>0</v>
      </c>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row>
    <row r="71" spans="1:102" s="85" customFormat="1" ht="27.5" x14ac:dyDescent="0.35">
      <c r="A71" s="790"/>
      <c r="B71" s="715" t="s">
        <v>79</v>
      </c>
      <c r="C71" s="713"/>
      <c r="D71" s="104"/>
      <c r="E71" s="104"/>
      <c r="F71" s="104"/>
      <c r="G71" s="153" t="e">
        <f t="shared" si="24"/>
        <v>#DIV/0!</v>
      </c>
      <c r="H71" s="104"/>
      <c r="I71" s="167" t="e">
        <f t="shared" si="14"/>
        <v>#DIV/0!</v>
      </c>
      <c r="J71" s="167" t="e">
        <f t="shared" si="9"/>
        <v>#DIV/0!</v>
      </c>
      <c r="K71" s="104"/>
      <c r="L71" s="104"/>
      <c r="M71" s="206" t="e">
        <f t="shared" si="5"/>
        <v>#DIV/0!</v>
      </c>
      <c r="N71" s="909"/>
      <c r="P71" s="86" t="b">
        <f t="shared" si="22"/>
        <v>1</v>
      </c>
      <c r="Q71" s="224" t="b">
        <f t="shared" si="7"/>
        <v>1</v>
      </c>
      <c r="R71" s="728">
        <f t="shared" si="8"/>
        <v>0</v>
      </c>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row>
    <row r="72" spans="1:102" s="85" customFormat="1" ht="27.5" x14ac:dyDescent="0.35">
      <c r="A72" s="790"/>
      <c r="B72" s="715" t="s">
        <v>78</v>
      </c>
      <c r="C72" s="713"/>
      <c r="D72" s="104"/>
      <c r="E72" s="104"/>
      <c r="F72" s="104"/>
      <c r="G72" s="153" t="e">
        <f t="shared" si="24"/>
        <v>#DIV/0!</v>
      </c>
      <c r="H72" s="104"/>
      <c r="I72" s="167" t="e">
        <f t="shared" si="14"/>
        <v>#DIV/0!</v>
      </c>
      <c r="J72" s="167" t="e">
        <f t="shared" si="9"/>
        <v>#DIV/0!</v>
      </c>
      <c r="K72" s="104"/>
      <c r="L72" s="104"/>
      <c r="M72" s="206" t="e">
        <f t="shared" si="5"/>
        <v>#DIV/0!</v>
      </c>
      <c r="N72" s="909"/>
      <c r="P72" s="86" t="b">
        <f t="shared" si="22"/>
        <v>1</v>
      </c>
      <c r="Q72" s="224" t="b">
        <f t="shared" si="7"/>
        <v>1</v>
      </c>
      <c r="R72" s="728">
        <f t="shared" si="8"/>
        <v>0</v>
      </c>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row>
    <row r="73" spans="1:102" s="85" customFormat="1" ht="27.5" x14ac:dyDescent="0.35">
      <c r="A73" s="790"/>
      <c r="B73" s="715" t="s">
        <v>116</v>
      </c>
      <c r="C73" s="713"/>
      <c r="D73" s="104">
        <v>1007.93</v>
      </c>
      <c r="E73" s="104">
        <v>1057.93</v>
      </c>
      <c r="F73" s="104">
        <v>264.79000000000002</v>
      </c>
      <c r="G73" s="148">
        <f t="shared" si="24"/>
        <v>0.25</v>
      </c>
      <c r="H73" s="104">
        <v>264.79000000000002</v>
      </c>
      <c r="I73" s="186">
        <f t="shared" si="14"/>
        <v>0.25</v>
      </c>
      <c r="J73" s="186">
        <f t="shared" si="9"/>
        <v>1</v>
      </c>
      <c r="K73" s="104">
        <v>1057.93</v>
      </c>
      <c r="L73" s="104"/>
      <c r="M73" s="129">
        <f t="shared" si="5"/>
        <v>1</v>
      </c>
      <c r="N73" s="909"/>
      <c r="P73" s="86" t="b">
        <f t="shared" si="22"/>
        <v>0</v>
      </c>
      <c r="Q73" s="224" t="b">
        <f t="shared" si="7"/>
        <v>1</v>
      </c>
      <c r="R73" s="728">
        <f t="shared" si="8"/>
        <v>0</v>
      </c>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row>
    <row r="74" spans="1:102" s="85" customFormat="1" ht="27.5" x14ac:dyDescent="0.35">
      <c r="A74" s="791"/>
      <c r="B74" s="715" t="s">
        <v>80</v>
      </c>
      <c r="C74" s="713"/>
      <c r="D74" s="104"/>
      <c r="E74" s="104"/>
      <c r="F74" s="104"/>
      <c r="G74" s="153" t="e">
        <f t="shared" si="24"/>
        <v>#DIV/0!</v>
      </c>
      <c r="H74" s="104"/>
      <c r="I74" s="167" t="e">
        <f t="shared" si="14"/>
        <v>#DIV/0!</v>
      </c>
      <c r="J74" s="167" t="e">
        <f t="shared" si="9"/>
        <v>#DIV/0!</v>
      </c>
      <c r="K74" s="104"/>
      <c r="L74" s="104"/>
      <c r="M74" s="206" t="e">
        <f t="shared" si="5"/>
        <v>#DIV/0!</v>
      </c>
      <c r="N74" s="910"/>
      <c r="P74" s="86" t="b">
        <f t="shared" si="22"/>
        <v>1</v>
      </c>
      <c r="Q74" s="224" t="b">
        <f t="shared" si="7"/>
        <v>1</v>
      </c>
      <c r="R74" s="728">
        <f t="shared" si="8"/>
        <v>0</v>
      </c>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row>
    <row r="75" spans="1:102" s="85" customFormat="1" ht="98.25" customHeight="1" x14ac:dyDescent="0.35">
      <c r="A75" s="789" t="s">
        <v>1114</v>
      </c>
      <c r="B75" s="96" t="s">
        <v>1115</v>
      </c>
      <c r="C75" s="117" t="s">
        <v>285</v>
      </c>
      <c r="D75" s="134">
        <f>SUM(D76:D79)</f>
        <v>603</v>
      </c>
      <c r="E75" s="134">
        <f>SUM(E76:E79)</f>
        <v>603</v>
      </c>
      <c r="F75" s="134">
        <f>SUM(F76:F79)</f>
        <v>0</v>
      </c>
      <c r="G75" s="451">
        <f t="shared" si="24"/>
        <v>0</v>
      </c>
      <c r="H75" s="134"/>
      <c r="I75" s="185">
        <f t="shared" si="14"/>
        <v>0</v>
      </c>
      <c r="J75" s="185" t="e">
        <f t="shared" si="9"/>
        <v>#DIV/0!</v>
      </c>
      <c r="K75" s="134">
        <f>SUM(K76:K79)</f>
        <v>603</v>
      </c>
      <c r="L75" s="134">
        <f>SUM(L76:L79)</f>
        <v>0</v>
      </c>
      <c r="M75" s="344">
        <f t="shared" ref="M75:M253" si="25">K75/E75</f>
        <v>1</v>
      </c>
      <c r="N75" s="911"/>
      <c r="P75" s="86" t="b">
        <f t="shared" si="22"/>
        <v>1</v>
      </c>
      <c r="Q75" s="224" t="b">
        <f t="shared" ref="Q75:Q138" si="26">IF(F75=H75,TRUE,FALSE)</f>
        <v>1</v>
      </c>
      <c r="R75" s="728">
        <f t="shared" ref="R75:R138" si="27">E75-K75-L75</f>
        <v>0</v>
      </c>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row>
    <row r="76" spans="1:102" s="85" customFormat="1" ht="27.5" x14ac:dyDescent="0.35">
      <c r="A76" s="790"/>
      <c r="B76" s="715" t="s">
        <v>79</v>
      </c>
      <c r="C76" s="713"/>
      <c r="D76" s="104"/>
      <c r="E76" s="104"/>
      <c r="F76" s="104"/>
      <c r="G76" s="153" t="e">
        <f t="shared" si="24"/>
        <v>#DIV/0!</v>
      </c>
      <c r="H76" s="104"/>
      <c r="I76" s="167" t="e">
        <f t="shared" si="14"/>
        <v>#DIV/0!</v>
      </c>
      <c r="J76" s="167" t="e">
        <f t="shared" si="9"/>
        <v>#DIV/0!</v>
      </c>
      <c r="K76" s="104"/>
      <c r="L76" s="104"/>
      <c r="M76" s="206" t="e">
        <f t="shared" si="25"/>
        <v>#DIV/0!</v>
      </c>
      <c r="N76" s="912"/>
      <c r="P76" s="86" t="b">
        <f t="shared" si="22"/>
        <v>1</v>
      </c>
      <c r="Q76" s="224" t="b">
        <f t="shared" si="26"/>
        <v>1</v>
      </c>
      <c r="R76" s="728">
        <f t="shared" si="27"/>
        <v>0</v>
      </c>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row>
    <row r="77" spans="1:102" s="85" customFormat="1" ht="27.5" x14ac:dyDescent="0.35">
      <c r="A77" s="790"/>
      <c r="B77" s="715" t="s">
        <v>78</v>
      </c>
      <c r="C77" s="713"/>
      <c r="D77" s="104"/>
      <c r="E77" s="104"/>
      <c r="F77" s="104"/>
      <c r="G77" s="153" t="e">
        <f t="shared" si="24"/>
        <v>#DIV/0!</v>
      </c>
      <c r="H77" s="104"/>
      <c r="I77" s="167" t="e">
        <f t="shared" si="14"/>
        <v>#DIV/0!</v>
      </c>
      <c r="J77" s="167" t="e">
        <f t="shared" ref="J77:J174" si="28">H77/F77</f>
        <v>#DIV/0!</v>
      </c>
      <c r="K77" s="104"/>
      <c r="L77" s="104"/>
      <c r="M77" s="206" t="e">
        <f t="shared" si="25"/>
        <v>#DIV/0!</v>
      </c>
      <c r="N77" s="912"/>
      <c r="P77" s="86" t="b">
        <f t="shared" si="22"/>
        <v>1</v>
      </c>
      <c r="Q77" s="224" t="b">
        <f t="shared" si="26"/>
        <v>1</v>
      </c>
      <c r="R77" s="728">
        <f t="shared" si="27"/>
        <v>0</v>
      </c>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row>
    <row r="78" spans="1:102" s="85" customFormat="1" ht="27.5" x14ac:dyDescent="0.35">
      <c r="A78" s="790"/>
      <c r="B78" s="715" t="s">
        <v>116</v>
      </c>
      <c r="C78" s="713"/>
      <c r="D78" s="104">
        <v>603</v>
      </c>
      <c r="E78" s="104">
        <v>603</v>
      </c>
      <c r="F78" s="104"/>
      <c r="G78" s="153">
        <f t="shared" si="24"/>
        <v>0</v>
      </c>
      <c r="H78" s="104"/>
      <c r="I78" s="167">
        <f t="shared" si="14"/>
        <v>0</v>
      </c>
      <c r="J78" s="167" t="e">
        <f t="shared" si="28"/>
        <v>#DIV/0!</v>
      </c>
      <c r="K78" s="104">
        <v>603</v>
      </c>
      <c r="L78" s="104"/>
      <c r="M78" s="129">
        <f t="shared" si="25"/>
        <v>1</v>
      </c>
      <c r="N78" s="912"/>
      <c r="P78" s="86" t="b">
        <f t="shared" si="22"/>
        <v>1</v>
      </c>
      <c r="Q78" s="224" t="b">
        <f t="shared" si="26"/>
        <v>1</v>
      </c>
      <c r="R78" s="728">
        <f t="shared" si="27"/>
        <v>0</v>
      </c>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row>
    <row r="79" spans="1:102" s="85" customFormat="1" ht="21.75" customHeight="1" x14ac:dyDescent="0.35">
      <c r="A79" s="791"/>
      <c r="B79" s="715" t="s">
        <v>80</v>
      </c>
      <c r="C79" s="713"/>
      <c r="D79" s="104"/>
      <c r="E79" s="104"/>
      <c r="F79" s="104"/>
      <c r="G79" s="153" t="e">
        <f t="shared" si="24"/>
        <v>#DIV/0!</v>
      </c>
      <c r="H79" s="104"/>
      <c r="I79" s="167" t="e">
        <f t="shared" si="14"/>
        <v>#DIV/0!</v>
      </c>
      <c r="J79" s="167" t="e">
        <f t="shared" si="28"/>
        <v>#DIV/0!</v>
      </c>
      <c r="K79" s="104"/>
      <c r="L79" s="104"/>
      <c r="M79" s="206" t="e">
        <f t="shared" si="25"/>
        <v>#DIV/0!</v>
      </c>
      <c r="N79" s="913"/>
      <c r="P79" s="86" t="b">
        <f t="shared" si="22"/>
        <v>1</v>
      </c>
      <c r="Q79" s="224" t="b">
        <f t="shared" si="26"/>
        <v>1</v>
      </c>
      <c r="R79" s="728">
        <f t="shared" si="27"/>
        <v>0</v>
      </c>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row>
    <row r="80" spans="1:102" s="85" customFormat="1" ht="93" customHeight="1" x14ac:dyDescent="0.35">
      <c r="A80" s="1111" t="s">
        <v>1116</v>
      </c>
      <c r="B80" s="96" t="s">
        <v>1117</v>
      </c>
      <c r="C80" s="117" t="s">
        <v>285</v>
      </c>
      <c r="D80" s="104">
        <f>SUM(D81:D84)</f>
        <v>700</v>
      </c>
      <c r="E80" s="104">
        <f>SUM(E81:E84)</f>
        <v>700</v>
      </c>
      <c r="F80" s="104">
        <f>SUM(F81:F84)</f>
        <v>0</v>
      </c>
      <c r="G80" s="153">
        <f t="shared" si="24"/>
        <v>0</v>
      </c>
      <c r="H80" s="104"/>
      <c r="I80" s="167">
        <f t="shared" si="14"/>
        <v>0</v>
      </c>
      <c r="J80" s="167" t="e">
        <f t="shared" si="28"/>
        <v>#DIV/0!</v>
      </c>
      <c r="K80" s="104">
        <f>SUM(K81:K84)</f>
        <v>700</v>
      </c>
      <c r="L80" s="104"/>
      <c r="M80" s="129">
        <f t="shared" si="25"/>
        <v>1</v>
      </c>
      <c r="N80" s="858"/>
      <c r="P80" s="86" t="b">
        <f t="shared" si="22"/>
        <v>1</v>
      </c>
      <c r="Q80" s="224" t="b">
        <f t="shared" si="26"/>
        <v>1</v>
      </c>
      <c r="R80" s="728">
        <f t="shared" si="27"/>
        <v>0</v>
      </c>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row>
    <row r="81" spans="1:102" s="85" customFormat="1" ht="27.5" x14ac:dyDescent="0.35">
      <c r="A81" s="1112"/>
      <c r="B81" s="715" t="s">
        <v>79</v>
      </c>
      <c r="C81" s="713"/>
      <c r="D81" s="104"/>
      <c r="E81" s="104"/>
      <c r="F81" s="104"/>
      <c r="G81" s="153" t="e">
        <f t="shared" si="24"/>
        <v>#DIV/0!</v>
      </c>
      <c r="H81" s="104"/>
      <c r="I81" s="167" t="e">
        <f t="shared" si="14"/>
        <v>#DIV/0!</v>
      </c>
      <c r="J81" s="167" t="e">
        <f t="shared" si="28"/>
        <v>#DIV/0!</v>
      </c>
      <c r="K81" s="104"/>
      <c r="L81" s="104"/>
      <c r="M81" s="206" t="e">
        <f t="shared" si="25"/>
        <v>#DIV/0!</v>
      </c>
      <c r="N81" s="858"/>
      <c r="P81" s="86" t="b">
        <f t="shared" si="22"/>
        <v>1</v>
      </c>
      <c r="Q81" s="224" t="b">
        <f t="shared" si="26"/>
        <v>1</v>
      </c>
      <c r="R81" s="728">
        <f t="shared" si="27"/>
        <v>0</v>
      </c>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row>
    <row r="82" spans="1:102" s="85" customFormat="1" ht="27.5" x14ac:dyDescent="0.35">
      <c r="A82" s="1112"/>
      <c r="B82" s="715" t="s">
        <v>78</v>
      </c>
      <c r="C82" s="713"/>
      <c r="D82" s="104"/>
      <c r="E82" s="104"/>
      <c r="F82" s="104"/>
      <c r="G82" s="153" t="e">
        <f t="shared" si="24"/>
        <v>#DIV/0!</v>
      </c>
      <c r="H82" s="104"/>
      <c r="I82" s="167" t="e">
        <f t="shared" si="14"/>
        <v>#DIV/0!</v>
      </c>
      <c r="J82" s="167" t="e">
        <f t="shared" si="28"/>
        <v>#DIV/0!</v>
      </c>
      <c r="K82" s="104"/>
      <c r="L82" s="104"/>
      <c r="M82" s="206" t="e">
        <f t="shared" si="25"/>
        <v>#DIV/0!</v>
      </c>
      <c r="N82" s="858"/>
      <c r="P82" s="86" t="b">
        <f t="shared" si="22"/>
        <v>1</v>
      </c>
      <c r="Q82" s="224" t="b">
        <f t="shared" si="26"/>
        <v>1</v>
      </c>
      <c r="R82" s="728">
        <f t="shared" si="27"/>
        <v>0</v>
      </c>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row>
    <row r="83" spans="1:102" s="85" customFormat="1" ht="27.5" x14ac:dyDescent="0.35">
      <c r="A83" s="1112"/>
      <c r="B83" s="715" t="s">
        <v>116</v>
      </c>
      <c r="C83" s="713"/>
      <c r="D83" s="104">
        <v>700</v>
      </c>
      <c r="E83" s="104">
        <v>700</v>
      </c>
      <c r="F83" s="104"/>
      <c r="G83" s="153">
        <f t="shared" si="24"/>
        <v>0</v>
      </c>
      <c r="H83" s="104"/>
      <c r="I83" s="167">
        <f t="shared" si="14"/>
        <v>0</v>
      </c>
      <c r="J83" s="167" t="e">
        <f t="shared" si="28"/>
        <v>#DIV/0!</v>
      </c>
      <c r="K83" s="104">
        <v>700</v>
      </c>
      <c r="L83" s="104"/>
      <c r="M83" s="129">
        <f t="shared" si="25"/>
        <v>1</v>
      </c>
      <c r="N83" s="858"/>
      <c r="P83" s="86" t="b">
        <f t="shared" si="22"/>
        <v>1</v>
      </c>
      <c r="Q83" s="224" t="b">
        <f t="shared" si="26"/>
        <v>1</v>
      </c>
      <c r="R83" s="728">
        <f t="shared" si="27"/>
        <v>0</v>
      </c>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row>
    <row r="84" spans="1:102" s="85" customFormat="1" ht="27.5" x14ac:dyDescent="0.35">
      <c r="A84" s="1113"/>
      <c r="B84" s="715" t="s">
        <v>80</v>
      </c>
      <c r="C84" s="117"/>
      <c r="D84" s="134"/>
      <c r="E84" s="134"/>
      <c r="F84" s="134"/>
      <c r="G84" s="153" t="e">
        <f t="shared" si="24"/>
        <v>#DIV/0!</v>
      </c>
      <c r="H84" s="134"/>
      <c r="I84" s="167" t="e">
        <f t="shared" si="14"/>
        <v>#DIV/0!</v>
      </c>
      <c r="J84" s="167" t="e">
        <f t="shared" si="28"/>
        <v>#DIV/0!</v>
      </c>
      <c r="K84" s="134"/>
      <c r="L84" s="134"/>
      <c r="M84" s="206" t="e">
        <f t="shared" si="25"/>
        <v>#DIV/0!</v>
      </c>
      <c r="N84" s="858"/>
      <c r="P84" s="86" t="b">
        <f t="shared" si="22"/>
        <v>1</v>
      </c>
      <c r="Q84" s="224" t="b">
        <f t="shared" si="26"/>
        <v>1</v>
      </c>
      <c r="R84" s="728">
        <f t="shared" si="27"/>
        <v>0</v>
      </c>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row>
    <row r="85" spans="1:102" s="85" customFormat="1" ht="152.25" customHeight="1" x14ac:dyDescent="0.35">
      <c r="A85" s="1111" t="s">
        <v>1118</v>
      </c>
      <c r="B85" s="96" t="s">
        <v>1119</v>
      </c>
      <c r="C85" s="117" t="s">
        <v>285</v>
      </c>
      <c r="D85" s="104">
        <f>SUM(D86:D89)</f>
        <v>19477.419999999998</v>
      </c>
      <c r="E85" s="104">
        <f>SUM(E86:E89)</f>
        <v>19477.419999999998</v>
      </c>
      <c r="F85" s="104">
        <f>SUM(F86:F89)</f>
        <v>0</v>
      </c>
      <c r="G85" s="153">
        <f t="shared" si="24"/>
        <v>0</v>
      </c>
      <c r="H85" s="104"/>
      <c r="I85" s="167">
        <f t="shared" si="14"/>
        <v>0</v>
      </c>
      <c r="J85" s="167" t="e">
        <f t="shared" si="28"/>
        <v>#DIV/0!</v>
      </c>
      <c r="K85" s="104">
        <f>SUM(K86:K89)</f>
        <v>19477.419999999998</v>
      </c>
      <c r="L85" s="104"/>
      <c r="M85" s="129">
        <f t="shared" si="25"/>
        <v>1</v>
      </c>
      <c r="N85" s="923"/>
      <c r="P85" s="86" t="b">
        <f t="shared" si="22"/>
        <v>1</v>
      </c>
      <c r="Q85" s="224" t="b">
        <f t="shared" si="26"/>
        <v>1</v>
      </c>
      <c r="R85" s="728">
        <f t="shared" si="27"/>
        <v>0</v>
      </c>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row>
    <row r="86" spans="1:102" s="85" customFormat="1" ht="27.5" x14ac:dyDescent="0.35">
      <c r="A86" s="1112"/>
      <c r="B86" s="715" t="s">
        <v>79</v>
      </c>
      <c r="C86" s="713"/>
      <c r="D86" s="104"/>
      <c r="E86" s="104"/>
      <c r="F86" s="104"/>
      <c r="G86" s="153" t="e">
        <f t="shared" si="24"/>
        <v>#DIV/0!</v>
      </c>
      <c r="H86" s="104"/>
      <c r="I86" s="167" t="e">
        <f t="shared" si="14"/>
        <v>#DIV/0!</v>
      </c>
      <c r="J86" s="167" t="e">
        <f t="shared" si="28"/>
        <v>#DIV/0!</v>
      </c>
      <c r="K86" s="104"/>
      <c r="L86" s="104"/>
      <c r="M86" s="206" t="e">
        <f t="shared" si="25"/>
        <v>#DIV/0!</v>
      </c>
      <c r="N86" s="923"/>
      <c r="P86" s="86" t="b">
        <f t="shared" si="22"/>
        <v>1</v>
      </c>
      <c r="Q86" s="224" t="b">
        <f t="shared" si="26"/>
        <v>1</v>
      </c>
      <c r="R86" s="728">
        <f t="shared" si="27"/>
        <v>0</v>
      </c>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row>
    <row r="87" spans="1:102" s="85" customFormat="1" ht="27.5" x14ac:dyDescent="0.35">
      <c r="A87" s="1112"/>
      <c r="B87" s="715" t="s">
        <v>78</v>
      </c>
      <c r="C87" s="713"/>
      <c r="D87" s="104"/>
      <c r="E87" s="104"/>
      <c r="F87" s="104"/>
      <c r="G87" s="153" t="e">
        <f t="shared" si="24"/>
        <v>#DIV/0!</v>
      </c>
      <c r="H87" s="104"/>
      <c r="I87" s="167" t="e">
        <f t="shared" si="14"/>
        <v>#DIV/0!</v>
      </c>
      <c r="J87" s="167" t="e">
        <f t="shared" si="28"/>
        <v>#DIV/0!</v>
      </c>
      <c r="K87" s="104"/>
      <c r="L87" s="104"/>
      <c r="M87" s="206" t="e">
        <f t="shared" si="25"/>
        <v>#DIV/0!</v>
      </c>
      <c r="N87" s="923"/>
      <c r="P87" s="86" t="b">
        <f t="shared" si="22"/>
        <v>1</v>
      </c>
      <c r="Q87" s="224" t="b">
        <f t="shared" si="26"/>
        <v>1</v>
      </c>
      <c r="R87" s="728">
        <f t="shared" si="27"/>
        <v>0</v>
      </c>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row>
    <row r="88" spans="1:102" s="85" customFormat="1" ht="27.5" x14ac:dyDescent="0.35">
      <c r="A88" s="1112"/>
      <c r="B88" s="715" t="s">
        <v>116</v>
      </c>
      <c r="C88" s="713"/>
      <c r="D88" s="104">
        <v>19477.419999999998</v>
      </c>
      <c r="E88" s="104">
        <v>19477.419999999998</v>
      </c>
      <c r="F88" s="104"/>
      <c r="G88" s="153">
        <f t="shared" si="24"/>
        <v>0</v>
      </c>
      <c r="H88" s="104"/>
      <c r="I88" s="167">
        <f t="shared" si="14"/>
        <v>0</v>
      </c>
      <c r="J88" s="167" t="e">
        <f t="shared" si="28"/>
        <v>#DIV/0!</v>
      </c>
      <c r="K88" s="104">
        <v>19477.419999999998</v>
      </c>
      <c r="L88" s="104"/>
      <c r="M88" s="129">
        <f t="shared" si="25"/>
        <v>1</v>
      </c>
      <c r="N88" s="923"/>
      <c r="P88" s="86" t="b">
        <f t="shared" si="22"/>
        <v>1</v>
      </c>
      <c r="Q88" s="224" t="b">
        <f t="shared" si="26"/>
        <v>1</v>
      </c>
      <c r="R88" s="728">
        <f t="shared" si="27"/>
        <v>0</v>
      </c>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row>
    <row r="89" spans="1:102" s="85" customFormat="1" ht="27.5" x14ac:dyDescent="0.35">
      <c r="A89" s="1113"/>
      <c r="B89" s="715" t="s">
        <v>80</v>
      </c>
      <c r="C89" s="117"/>
      <c r="D89" s="134"/>
      <c r="E89" s="134"/>
      <c r="F89" s="134"/>
      <c r="G89" s="153" t="e">
        <f t="shared" si="24"/>
        <v>#DIV/0!</v>
      </c>
      <c r="H89" s="134"/>
      <c r="I89" s="167" t="e">
        <f t="shared" si="14"/>
        <v>#DIV/0!</v>
      </c>
      <c r="J89" s="167" t="e">
        <f t="shared" si="28"/>
        <v>#DIV/0!</v>
      </c>
      <c r="K89" s="104"/>
      <c r="L89" s="104"/>
      <c r="M89" s="206" t="e">
        <f t="shared" si="25"/>
        <v>#DIV/0!</v>
      </c>
      <c r="N89" s="923"/>
      <c r="P89" s="86" t="b">
        <f t="shared" si="22"/>
        <v>1</v>
      </c>
      <c r="Q89" s="224" t="b">
        <f t="shared" si="26"/>
        <v>1</v>
      </c>
      <c r="R89" s="728">
        <f t="shared" si="27"/>
        <v>0</v>
      </c>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row>
    <row r="90" spans="1:102" s="85" customFormat="1" ht="87" customHeight="1" x14ac:dyDescent="0.35">
      <c r="A90" s="1111" t="s">
        <v>1120</v>
      </c>
      <c r="B90" s="96" t="s">
        <v>1121</v>
      </c>
      <c r="C90" s="117" t="s">
        <v>285</v>
      </c>
      <c r="D90" s="134">
        <f>SUM(D91:D94)</f>
        <v>44169.64</v>
      </c>
      <c r="E90" s="134">
        <f>SUM(E91:E94)</f>
        <v>44169.64</v>
      </c>
      <c r="F90" s="134">
        <f>SUM(F91:F94)</f>
        <v>2759.72</v>
      </c>
      <c r="G90" s="177">
        <f t="shared" si="24"/>
        <v>6.2E-2</v>
      </c>
      <c r="H90" s="134">
        <f>SUM(H91:H94)</f>
        <v>2759.72</v>
      </c>
      <c r="I90" s="191">
        <f t="shared" si="14"/>
        <v>6.2E-2</v>
      </c>
      <c r="J90" s="191">
        <f t="shared" si="28"/>
        <v>1</v>
      </c>
      <c r="K90" s="134">
        <f>SUM(K91:K94)</f>
        <v>44169.64</v>
      </c>
      <c r="L90" s="134"/>
      <c r="M90" s="344">
        <f t="shared" si="25"/>
        <v>1</v>
      </c>
      <c r="N90" s="905" t="s">
        <v>1489</v>
      </c>
      <c r="P90" s="86" t="b">
        <f t="shared" si="22"/>
        <v>1</v>
      </c>
      <c r="Q90" s="224" t="b">
        <f t="shared" si="26"/>
        <v>1</v>
      </c>
      <c r="R90" s="728">
        <f t="shared" si="27"/>
        <v>0</v>
      </c>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row>
    <row r="91" spans="1:102" s="85" customFormat="1" ht="27.5" x14ac:dyDescent="0.35">
      <c r="A91" s="1112"/>
      <c r="B91" s="715" t="s">
        <v>79</v>
      </c>
      <c r="C91" s="713"/>
      <c r="D91" s="104"/>
      <c r="E91" s="104"/>
      <c r="F91" s="104"/>
      <c r="G91" s="153" t="e">
        <f t="shared" si="24"/>
        <v>#DIV/0!</v>
      </c>
      <c r="H91" s="104"/>
      <c r="I91" s="167" t="e">
        <f t="shared" si="14"/>
        <v>#DIV/0!</v>
      </c>
      <c r="J91" s="167" t="e">
        <f t="shared" si="28"/>
        <v>#DIV/0!</v>
      </c>
      <c r="K91" s="104"/>
      <c r="L91" s="104"/>
      <c r="M91" s="206" t="e">
        <f t="shared" si="25"/>
        <v>#DIV/0!</v>
      </c>
      <c r="N91" s="906"/>
      <c r="P91" s="86" t="b">
        <f t="shared" si="22"/>
        <v>1</v>
      </c>
      <c r="Q91" s="224" t="b">
        <f t="shared" si="26"/>
        <v>1</v>
      </c>
      <c r="R91" s="728">
        <f t="shared" si="27"/>
        <v>0</v>
      </c>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row>
    <row r="92" spans="1:102" s="85" customFormat="1" ht="27.5" x14ac:dyDescent="0.35">
      <c r="A92" s="1112"/>
      <c r="B92" s="715" t="s">
        <v>78</v>
      </c>
      <c r="C92" s="382"/>
      <c r="D92" s="104"/>
      <c r="E92" s="104"/>
      <c r="F92" s="104"/>
      <c r="G92" s="153" t="e">
        <f t="shared" si="24"/>
        <v>#DIV/0!</v>
      </c>
      <c r="H92" s="104"/>
      <c r="I92" s="167" t="e">
        <f t="shared" si="14"/>
        <v>#DIV/0!</v>
      </c>
      <c r="J92" s="167" t="e">
        <f t="shared" si="28"/>
        <v>#DIV/0!</v>
      </c>
      <c r="K92" s="104"/>
      <c r="L92" s="104"/>
      <c r="M92" s="206" t="e">
        <f t="shared" si="25"/>
        <v>#DIV/0!</v>
      </c>
      <c r="N92" s="906"/>
      <c r="P92" s="86" t="b">
        <f t="shared" si="22"/>
        <v>1</v>
      </c>
      <c r="Q92" s="224" t="b">
        <f t="shared" si="26"/>
        <v>1</v>
      </c>
      <c r="R92" s="728">
        <f t="shared" si="27"/>
        <v>0</v>
      </c>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row>
    <row r="93" spans="1:102" s="85" customFormat="1" ht="27.5" x14ac:dyDescent="0.35">
      <c r="A93" s="1112"/>
      <c r="B93" s="715" t="s">
        <v>116</v>
      </c>
      <c r="C93" s="713"/>
      <c r="D93" s="104">
        <v>44169.64</v>
      </c>
      <c r="E93" s="104">
        <v>44169.64</v>
      </c>
      <c r="F93" s="104">
        <v>2759.72</v>
      </c>
      <c r="G93" s="148">
        <f t="shared" si="24"/>
        <v>6.2E-2</v>
      </c>
      <c r="H93" s="104">
        <v>2759.72</v>
      </c>
      <c r="I93" s="186">
        <f t="shared" si="14"/>
        <v>6.2E-2</v>
      </c>
      <c r="J93" s="186">
        <f t="shared" si="28"/>
        <v>1</v>
      </c>
      <c r="K93" s="104">
        <v>44169.64</v>
      </c>
      <c r="L93" s="104"/>
      <c r="M93" s="129">
        <f t="shared" si="25"/>
        <v>1</v>
      </c>
      <c r="N93" s="906"/>
      <c r="P93" s="86" t="b">
        <f t="shared" si="22"/>
        <v>1</v>
      </c>
      <c r="Q93" s="224" t="b">
        <f t="shared" si="26"/>
        <v>1</v>
      </c>
      <c r="R93" s="728">
        <f t="shared" si="27"/>
        <v>0</v>
      </c>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row>
    <row r="94" spans="1:102" s="85" customFormat="1" ht="27.5" x14ac:dyDescent="0.35">
      <c r="A94" s="1112"/>
      <c r="B94" s="659" t="s">
        <v>80</v>
      </c>
      <c r="C94" s="713"/>
      <c r="D94" s="104"/>
      <c r="E94" s="104"/>
      <c r="F94" s="104"/>
      <c r="G94" s="153" t="e">
        <f t="shared" si="24"/>
        <v>#DIV/0!</v>
      </c>
      <c r="H94" s="104"/>
      <c r="I94" s="167" t="e">
        <f t="shared" si="14"/>
        <v>#DIV/0!</v>
      </c>
      <c r="J94" s="167" t="e">
        <f t="shared" si="28"/>
        <v>#DIV/0!</v>
      </c>
      <c r="K94" s="104"/>
      <c r="L94" s="104"/>
      <c r="M94" s="206" t="e">
        <f t="shared" si="25"/>
        <v>#DIV/0!</v>
      </c>
      <c r="N94" s="907"/>
      <c r="P94" s="86" t="b">
        <f t="shared" si="22"/>
        <v>1</v>
      </c>
      <c r="Q94" s="224" t="b">
        <f t="shared" si="26"/>
        <v>1</v>
      </c>
      <c r="R94" s="728">
        <f t="shared" si="27"/>
        <v>0</v>
      </c>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row>
    <row r="95" spans="1:102" s="85" customFormat="1" ht="55.5" customHeight="1" x14ac:dyDescent="0.35">
      <c r="A95" s="1109" t="s">
        <v>519</v>
      </c>
      <c r="B95" s="96" t="s">
        <v>1122</v>
      </c>
      <c r="C95" s="117" t="s">
        <v>649</v>
      </c>
      <c r="D95" s="104">
        <f>SUM(D96:D99)</f>
        <v>392889.62</v>
      </c>
      <c r="E95" s="104">
        <f>SUM(E96:E99)</f>
        <v>392889.62</v>
      </c>
      <c r="F95" s="104">
        <f>SUM(F96:F99)</f>
        <v>55351.67</v>
      </c>
      <c r="G95" s="148">
        <f t="shared" si="24"/>
        <v>0.14099999999999999</v>
      </c>
      <c r="H95" s="104">
        <f>SUM(H96:H99)</f>
        <v>54170.39</v>
      </c>
      <c r="I95" s="186">
        <f t="shared" si="14"/>
        <v>0.13800000000000001</v>
      </c>
      <c r="J95" s="186">
        <f t="shared" si="28"/>
        <v>0.97899999999999998</v>
      </c>
      <c r="K95" s="104">
        <f>SUM(K96:K99)</f>
        <v>392889.62</v>
      </c>
      <c r="L95" s="104">
        <f>SUM(L96:L99)</f>
        <v>0</v>
      </c>
      <c r="M95" s="129">
        <f t="shared" si="25"/>
        <v>1</v>
      </c>
      <c r="N95" s="1019"/>
      <c r="P95" s="86" t="b">
        <f t="shared" si="22"/>
        <v>1</v>
      </c>
      <c r="Q95" s="224" t="b">
        <f t="shared" si="26"/>
        <v>0</v>
      </c>
      <c r="R95" s="728">
        <f t="shared" si="27"/>
        <v>0</v>
      </c>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row>
    <row r="96" spans="1:102" s="85" customFormat="1" ht="33.75" customHeight="1" x14ac:dyDescent="0.35">
      <c r="A96" s="1109"/>
      <c r="B96" s="715" t="s">
        <v>79</v>
      </c>
      <c r="C96" s="713"/>
      <c r="D96" s="104">
        <f>D101+D106+D116+D121+D126+D131+D136+D141</f>
        <v>0</v>
      </c>
      <c r="E96" s="104">
        <f t="shared" ref="E96:F96" si="29">E101+E106+E116+E121+E126+E131+E136+E141</f>
        <v>0</v>
      </c>
      <c r="F96" s="104">
        <f t="shared" si="29"/>
        <v>0</v>
      </c>
      <c r="G96" s="153" t="e">
        <f t="shared" si="24"/>
        <v>#DIV/0!</v>
      </c>
      <c r="H96" s="104">
        <f t="shared" ref="H96:H98" si="30">H101+H106+H116+H121+H126+H131+H136+H141</f>
        <v>0</v>
      </c>
      <c r="I96" s="167" t="e">
        <f t="shared" si="14"/>
        <v>#DIV/0!</v>
      </c>
      <c r="J96" s="167" t="e">
        <f t="shared" si="28"/>
        <v>#DIV/0!</v>
      </c>
      <c r="K96" s="104">
        <f t="shared" ref="K96:L98" si="31">K101+K106+K116+K121+K126+K131+K136+K141</f>
        <v>0</v>
      </c>
      <c r="L96" s="104">
        <f t="shared" si="31"/>
        <v>0</v>
      </c>
      <c r="M96" s="206" t="e">
        <f t="shared" si="25"/>
        <v>#DIV/0!</v>
      </c>
      <c r="N96" s="1020"/>
      <c r="P96" s="86" t="b">
        <f t="shared" si="22"/>
        <v>1</v>
      </c>
      <c r="Q96" s="224" t="b">
        <f t="shared" si="26"/>
        <v>1</v>
      </c>
      <c r="R96" s="728">
        <f t="shared" si="27"/>
        <v>0</v>
      </c>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row>
    <row r="97" spans="1:102" s="85" customFormat="1" ht="33.75" customHeight="1" x14ac:dyDescent="0.35">
      <c r="A97" s="1109"/>
      <c r="B97" s="715" t="s">
        <v>78</v>
      </c>
      <c r="C97" s="713"/>
      <c r="D97" s="104">
        <f t="shared" ref="D97:L99" si="32">D102+D107+D117+D122+D127+D132+D137+D142</f>
        <v>6252.55</v>
      </c>
      <c r="E97" s="104">
        <f t="shared" si="32"/>
        <v>6252.55</v>
      </c>
      <c r="F97" s="104">
        <f t="shared" si="32"/>
        <v>1720.46</v>
      </c>
      <c r="G97" s="148">
        <f t="shared" si="24"/>
        <v>0.27500000000000002</v>
      </c>
      <c r="H97" s="104">
        <f t="shared" si="30"/>
        <v>539.17999999999995</v>
      </c>
      <c r="I97" s="186">
        <f t="shared" si="14"/>
        <v>8.5999999999999993E-2</v>
      </c>
      <c r="J97" s="186">
        <f t="shared" si="28"/>
        <v>0.313</v>
      </c>
      <c r="K97" s="104">
        <f t="shared" si="31"/>
        <v>6252.55</v>
      </c>
      <c r="L97" s="104">
        <f t="shared" si="31"/>
        <v>0</v>
      </c>
      <c r="M97" s="129">
        <f t="shared" si="25"/>
        <v>1</v>
      </c>
      <c r="N97" s="1020"/>
      <c r="P97" s="86" t="b">
        <f t="shared" si="22"/>
        <v>1</v>
      </c>
      <c r="Q97" s="224" t="b">
        <f t="shared" si="26"/>
        <v>0</v>
      </c>
      <c r="R97" s="728">
        <f t="shared" si="27"/>
        <v>0</v>
      </c>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row>
    <row r="98" spans="1:102" s="85" customFormat="1" ht="29.25" customHeight="1" x14ac:dyDescent="0.35">
      <c r="A98" s="1109"/>
      <c r="B98" s="715" t="s">
        <v>116</v>
      </c>
      <c r="C98" s="713"/>
      <c r="D98" s="104">
        <f t="shared" si="32"/>
        <v>386637.07</v>
      </c>
      <c r="E98" s="104">
        <f t="shared" si="32"/>
        <v>386637.07</v>
      </c>
      <c r="F98" s="104">
        <f t="shared" si="32"/>
        <v>53631.21</v>
      </c>
      <c r="G98" s="148">
        <f t="shared" si="24"/>
        <v>0.13900000000000001</v>
      </c>
      <c r="H98" s="104">
        <f t="shared" si="30"/>
        <v>53631.21</v>
      </c>
      <c r="I98" s="186">
        <f t="shared" si="14"/>
        <v>0.13900000000000001</v>
      </c>
      <c r="J98" s="186">
        <f t="shared" si="28"/>
        <v>1</v>
      </c>
      <c r="K98" s="104">
        <f t="shared" si="31"/>
        <v>386637.07</v>
      </c>
      <c r="L98" s="104">
        <f t="shared" si="31"/>
        <v>0</v>
      </c>
      <c r="M98" s="129">
        <f t="shared" si="25"/>
        <v>1</v>
      </c>
      <c r="N98" s="1020"/>
      <c r="P98" s="86" t="b">
        <f t="shared" si="22"/>
        <v>1</v>
      </c>
      <c r="Q98" s="224" t="b">
        <f t="shared" si="26"/>
        <v>1</v>
      </c>
      <c r="R98" s="728">
        <f t="shared" si="27"/>
        <v>0</v>
      </c>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row>
    <row r="99" spans="1:102" s="85" customFormat="1" ht="32.25" customHeight="1" x14ac:dyDescent="0.35">
      <c r="A99" s="1109"/>
      <c r="B99" s="715" t="s">
        <v>80</v>
      </c>
      <c r="C99" s="713"/>
      <c r="D99" s="104">
        <f t="shared" si="32"/>
        <v>0</v>
      </c>
      <c r="E99" s="104">
        <f t="shared" si="32"/>
        <v>0</v>
      </c>
      <c r="F99" s="104">
        <f t="shared" si="32"/>
        <v>0</v>
      </c>
      <c r="G99" s="153" t="e">
        <f t="shared" si="24"/>
        <v>#DIV/0!</v>
      </c>
      <c r="H99" s="116">
        <f t="shared" si="32"/>
        <v>0</v>
      </c>
      <c r="I99" s="167" t="e">
        <f t="shared" si="14"/>
        <v>#DIV/0!</v>
      </c>
      <c r="J99" s="167" t="e">
        <f t="shared" si="28"/>
        <v>#DIV/0!</v>
      </c>
      <c r="K99" s="104">
        <f t="shared" si="32"/>
        <v>0</v>
      </c>
      <c r="L99" s="104">
        <f t="shared" si="32"/>
        <v>0</v>
      </c>
      <c r="M99" s="206" t="e">
        <f t="shared" si="25"/>
        <v>#DIV/0!</v>
      </c>
      <c r="N99" s="1021"/>
      <c r="P99" s="86" t="b">
        <f t="shared" si="22"/>
        <v>1</v>
      </c>
      <c r="Q99" s="224" t="b">
        <f t="shared" si="26"/>
        <v>1</v>
      </c>
      <c r="R99" s="728">
        <f t="shared" si="27"/>
        <v>0</v>
      </c>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row>
    <row r="100" spans="1:102" s="85" customFormat="1" ht="76.5" customHeight="1" x14ac:dyDescent="0.35">
      <c r="A100" s="1114" t="s">
        <v>1123</v>
      </c>
      <c r="B100" s="117" t="s">
        <v>1124</v>
      </c>
      <c r="C100" s="117" t="s">
        <v>285</v>
      </c>
      <c r="D100" s="134">
        <f>SUM(D101:D104)</f>
        <v>255116.49</v>
      </c>
      <c r="E100" s="134">
        <f>SUM(E101:E104)</f>
        <v>255116.49</v>
      </c>
      <c r="F100" s="134">
        <f>SUM(F101:F104)</f>
        <v>32911.11</v>
      </c>
      <c r="G100" s="186">
        <f t="shared" si="24"/>
        <v>0.129</v>
      </c>
      <c r="H100" s="104">
        <f>SUM(H101:H104)</f>
        <v>32911.11</v>
      </c>
      <c r="I100" s="186">
        <f t="shared" si="14"/>
        <v>0.129</v>
      </c>
      <c r="J100" s="186">
        <f t="shared" si="28"/>
        <v>1</v>
      </c>
      <c r="K100" s="104">
        <f>SUM(K101:K104)</f>
        <v>255116.49</v>
      </c>
      <c r="L100" s="104">
        <f>SUM(L101:L104)</f>
        <v>0</v>
      </c>
      <c r="M100" s="129">
        <f t="shared" si="25"/>
        <v>1</v>
      </c>
      <c r="N100" s="866" t="s">
        <v>1125</v>
      </c>
      <c r="P100" s="86" t="b">
        <f t="shared" si="22"/>
        <v>1</v>
      </c>
      <c r="Q100" s="224" t="b">
        <f t="shared" si="26"/>
        <v>1</v>
      </c>
      <c r="R100" s="728">
        <f t="shared" si="27"/>
        <v>0</v>
      </c>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row>
    <row r="101" spans="1:102" s="85" customFormat="1" ht="27.5" x14ac:dyDescent="0.35">
      <c r="A101" s="1115"/>
      <c r="B101" s="713" t="s">
        <v>79</v>
      </c>
      <c r="C101" s="713"/>
      <c r="D101" s="104"/>
      <c r="E101" s="104"/>
      <c r="F101" s="104"/>
      <c r="G101" s="167" t="e">
        <f t="shared" si="24"/>
        <v>#DIV/0!</v>
      </c>
      <c r="H101" s="104"/>
      <c r="I101" s="167" t="e">
        <f t="shared" si="14"/>
        <v>#DIV/0!</v>
      </c>
      <c r="J101" s="167" t="e">
        <f t="shared" si="28"/>
        <v>#DIV/0!</v>
      </c>
      <c r="K101" s="104"/>
      <c r="L101" s="104"/>
      <c r="M101" s="206" t="e">
        <f t="shared" si="25"/>
        <v>#DIV/0!</v>
      </c>
      <c r="N101" s="867"/>
      <c r="P101" s="86" t="b">
        <f t="shared" si="22"/>
        <v>1</v>
      </c>
      <c r="Q101" s="224" t="b">
        <f t="shared" si="26"/>
        <v>1</v>
      </c>
      <c r="R101" s="728">
        <f t="shared" si="27"/>
        <v>0</v>
      </c>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row>
    <row r="102" spans="1:102" s="85" customFormat="1" ht="27.5" x14ac:dyDescent="0.35">
      <c r="A102" s="1115"/>
      <c r="B102" s="713" t="s">
        <v>78</v>
      </c>
      <c r="C102" s="713"/>
      <c r="D102" s="104"/>
      <c r="E102" s="104"/>
      <c r="F102" s="104"/>
      <c r="G102" s="167" t="e">
        <f t="shared" si="24"/>
        <v>#DIV/0!</v>
      </c>
      <c r="H102" s="104"/>
      <c r="I102" s="167" t="e">
        <f t="shared" si="14"/>
        <v>#DIV/0!</v>
      </c>
      <c r="J102" s="167" t="e">
        <f t="shared" si="28"/>
        <v>#DIV/0!</v>
      </c>
      <c r="K102" s="104"/>
      <c r="L102" s="104"/>
      <c r="M102" s="206" t="e">
        <f t="shared" si="25"/>
        <v>#DIV/0!</v>
      </c>
      <c r="N102" s="867"/>
      <c r="P102" s="86" t="b">
        <f t="shared" si="22"/>
        <v>1</v>
      </c>
      <c r="Q102" s="224" t="b">
        <f t="shared" si="26"/>
        <v>1</v>
      </c>
      <c r="R102" s="728">
        <f t="shared" si="27"/>
        <v>0</v>
      </c>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row>
    <row r="103" spans="1:102" s="85" customFormat="1" ht="27.5" x14ac:dyDescent="0.35">
      <c r="A103" s="1115"/>
      <c r="B103" s="713" t="s">
        <v>116</v>
      </c>
      <c r="C103" s="713"/>
      <c r="D103" s="104">
        <v>255116.49</v>
      </c>
      <c r="E103" s="104">
        <v>255116.49</v>
      </c>
      <c r="F103" s="104">
        <v>32911.11</v>
      </c>
      <c r="G103" s="186">
        <f t="shared" si="24"/>
        <v>0.129</v>
      </c>
      <c r="H103" s="104">
        <v>32911.11</v>
      </c>
      <c r="I103" s="186">
        <f t="shared" si="14"/>
        <v>0.129</v>
      </c>
      <c r="J103" s="186">
        <f t="shared" si="28"/>
        <v>1</v>
      </c>
      <c r="K103" s="104">
        <v>255116.49</v>
      </c>
      <c r="L103" s="104"/>
      <c r="M103" s="129">
        <f t="shared" si="25"/>
        <v>1</v>
      </c>
      <c r="N103" s="867"/>
      <c r="P103" s="86" t="b">
        <f t="shared" si="22"/>
        <v>1</v>
      </c>
      <c r="Q103" s="224" t="b">
        <f t="shared" si="26"/>
        <v>1</v>
      </c>
      <c r="R103" s="728">
        <f t="shared" si="27"/>
        <v>0</v>
      </c>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row>
    <row r="104" spans="1:102" s="85" customFormat="1" ht="27.5" x14ac:dyDescent="0.35">
      <c r="A104" s="1116"/>
      <c r="B104" s="713" t="s">
        <v>80</v>
      </c>
      <c r="C104" s="713"/>
      <c r="D104" s="104"/>
      <c r="E104" s="104"/>
      <c r="F104" s="104"/>
      <c r="G104" s="167" t="e">
        <f t="shared" si="24"/>
        <v>#DIV/0!</v>
      </c>
      <c r="H104" s="104"/>
      <c r="I104" s="167" t="e">
        <f t="shared" si="14"/>
        <v>#DIV/0!</v>
      </c>
      <c r="J104" s="167" t="e">
        <f t="shared" si="28"/>
        <v>#DIV/0!</v>
      </c>
      <c r="K104" s="104"/>
      <c r="L104" s="104"/>
      <c r="M104" s="206" t="e">
        <f t="shared" si="25"/>
        <v>#DIV/0!</v>
      </c>
      <c r="N104" s="868"/>
      <c r="P104" s="86" t="b">
        <f t="shared" ref="P104:P167" si="33">E104=D104</f>
        <v>1</v>
      </c>
      <c r="Q104" s="224" t="b">
        <f t="shared" si="26"/>
        <v>1</v>
      </c>
      <c r="R104" s="728">
        <f t="shared" si="27"/>
        <v>0</v>
      </c>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row>
    <row r="105" spans="1:102" s="85" customFormat="1" ht="90" customHeight="1" x14ac:dyDescent="0.35">
      <c r="A105" s="1114" t="s">
        <v>1126</v>
      </c>
      <c r="B105" s="117" t="s">
        <v>1127</v>
      </c>
      <c r="C105" s="117" t="s">
        <v>285</v>
      </c>
      <c r="D105" s="660">
        <f>SUM(D106:D109)</f>
        <v>830.15</v>
      </c>
      <c r="E105" s="660">
        <f>SUM(E106:E109)</f>
        <v>830.15</v>
      </c>
      <c r="F105" s="660">
        <f>SUM(F106:F109)</f>
        <v>260.87</v>
      </c>
      <c r="G105" s="186">
        <f t="shared" si="24"/>
        <v>0.314</v>
      </c>
      <c r="H105" s="104">
        <f>SUM(H106:H109)</f>
        <v>81.900000000000006</v>
      </c>
      <c r="I105" s="345">
        <f t="shared" si="14"/>
        <v>9.9000000000000005E-2</v>
      </c>
      <c r="J105" s="345">
        <f t="shared" si="28"/>
        <v>0.314</v>
      </c>
      <c r="K105" s="104">
        <f>SUM(K106:K109)</f>
        <v>830.15</v>
      </c>
      <c r="L105" s="104"/>
      <c r="M105" s="129">
        <f t="shared" si="25"/>
        <v>1</v>
      </c>
      <c r="N105" s="914"/>
      <c r="P105" s="86" t="b">
        <f t="shared" si="33"/>
        <v>1</v>
      </c>
      <c r="Q105" s="224" t="b">
        <f t="shared" si="26"/>
        <v>0</v>
      </c>
      <c r="R105" s="728">
        <f t="shared" si="27"/>
        <v>0</v>
      </c>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row>
    <row r="106" spans="1:102" s="85" customFormat="1" ht="27.5" x14ac:dyDescent="0.35">
      <c r="A106" s="1115"/>
      <c r="B106" s="713" t="s">
        <v>79</v>
      </c>
      <c r="C106" s="714"/>
      <c r="D106" s="660">
        <f>D111</f>
        <v>0</v>
      </c>
      <c r="E106" s="660">
        <f>E111</f>
        <v>0</v>
      </c>
      <c r="F106" s="660">
        <f>F111</f>
        <v>0</v>
      </c>
      <c r="G106" s="167" t="e">
        <f t="shared" si="24"/>
        <v>#DIV/0!</v>
      </c>
      <c r="H106" s="660">
        <f>H111</f>
        <v>0</v>
      </c>
      <c r="I106" s="167" t="e">
        <f t="shared" si="14"/>
        <v>#DIV/0!</v>
      </c>
      <c r="J106" s="167" t="e">
        <f t="shared" si="28"/>
        <v>#DIV/0!</v>
      </c>
      <c r="K106" s="660">
        <f t="shared" ref="K106:L109" si="34">K111</f>
        <v>0</v>
      </c>
      <c r="L106" s="660">
        <f t="shared" si="34"/>
        <v>0</v>
      </c>
      <c r="M106" s="206" t="e">
        <f t="shared" si="25"/>
        <v>#DIV/0!</v>
      </c>
      <c r="N106" s="915"/>
      <c r="P106" s="86" t="b">
        <f t="shared" si="33"/>
        <v>1</v>
      </c>
      <c r="Q106" s="224" t="b">
        <f t="shared" si="26"/>
        <v>1</v>
      </c>
      <c r="R106" s="728">
        <f t="shared" si="27"/>
        <v>0</v>
      </c>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row>
    <row r="107" spans="1:102" s="85" customFormat="1" ht="27.5" x14ac:dyDescent="0.35">
      <c r="A107" s="1115"/>
      <c r="B107" s="713" t="s">
        <v>78</v>
      </c>
      <c r="C107" s="714"/>
      <c r="D107" s="660">
        <f t="shared" ref="D107:F109" si="35">D112</f>
        <v>830.15</v>
      </c>
      <c r="E107" s="660">
        <f t="shared" si="35"/>
        <v>830.15</v>
      </c>
      <c r="F107" s="660">
        <f t="shared" si="35"/>
        <v>260.87</v>
      </c>
      <c r="G107" s="186">
        <f t="shared" si="24"/>
        <v>0.314</v>
      </c>
      <c r="H107" s="660">
        <f>H112</f>
        <v>81.900000000000006</v>
      </c>
      <c r="I107" s="345">
        <f t="shared" si="14"/>
        <v>9.9000000000000005E-2</v>
      </c>
      <c r="J107" s="345">
        <f t="shared" si="28"/>
        <v>0.314</v>
      </c>
      <c r="K107" s="660">
        <f t="shared" si="34"/>
        <v>830.15</v>
      </c>
      <c r="L107" s="660">
        <f t="shared" si="34"/>
        <v>0</v>
      </c>
      <c r="M107" s="129">
        <f t="shared" si="25"/>
        <v>1</v>
      </c>
      <c r="N107" s="915"/>
      <c r="P107" s="86" t="b">
        <f t="shared" si="33"/>
        <v>1</v>
      </c>
      <c r="Q107" s="224" t="b">
        <f t="shared" si="26"/>
        <v>0</v>
      </c>
      <c r="R107" s="728">
        <f t="shared" si="27"/>
        <v>0</v>
      </c>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row>
    <row r="108" spans="1:102" s="85" customFormat="1" ht="27.5" x14ac:dyDescent="0.35">
      <c r="A108" s="1115"/>
      <c r="B108" s="713" t="s">
        <v>116</v>
      </c>
      <c r="C108" s="714"/>
      <c r="D108" s="660">
        <f t="shared" si="35"/>
        <v>0</v>
      </c>
      <c r="E108" s="660">
        <f t="shared" si="35"/>
        <v>0</v>
      </c>
      <c r="F108" s="660">
        <f t="shared" si="35"/>
        <v>0</v>
      </c>
      <c r="G108" s="167" t="e">
        <f t="shared" si="24"/>
        <v>#DIV/0!</v>
      </c>
      <c r="H108" s="660">
        <f>H113</f>
        <v>0</v>
      </c>
      <c r="I108" s="167" t="e">
        <f t="shared" si="14"/>
        <v>#DIV/0!</v>
      </c>
      <c r="J108" s="167" t="e">
        <f t="shared" si="28"/>
        <v>#DIV/0!</v>
      </c>
      <c r="K108" s="660">
        <f t="shared" si="34"/>
        <v>0</v>
      </c>
      <c r="L108" s="660">
        <f t="shared" si="34"/>
        <v>0</v>
      </c>
      <c r="M108" s="206" t="e">
        <f t="shared" si="25"/>
        <v>#DIV/0!</v>
      </c>
      <c r="N108" s="915"/>
      <c r="P108" s="86" t="b">
        <f t="shared" si="33"/>
        <v>1</v>
      </c>
      <c r="Q108" s="224" t="b">
        <f t="shared" si="26"/>
        <v>1</v>
      </c>
      <c r="R108" s="728">
        <f t="shared" si="27"/>
        <v>0</v>
      </c>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row>
    <row r="109" spans="1:102" s="85" customFormat="1" ht="27.5" x14ac:dyDescent="0.35">
      <c r="A109" s="1116"/>
      <c r="B109" s="713" t="s">
        <v>80</v>
      </c>
      <c r="C109" s="714"/>
      <c r="D109" s="660">
        <f t="shared" si="35"/>
        <v>0</v>
      </c>
      <c r="E109" s="660">
        <f t="shared" si="35"/>
        <v>0</v>
      </c>
      <c r="F109" s="660">
        <f t="shared" si="35"/>
        <v>0</v>
      </c>
      <c r="G109" s="167" t="e">
        <f t="shared" si="24"/>
        <v>#DIV/0!</v>
      </c>
      <c r="H109" s="660">
        <f>H114</f>
        <v>0</v>
      </c>
      <c r="I109" s="167" t="e">
        <f t="shared" si="14"/>
        <v>#DIV/0!</v>
      </c>
      <c r="J109" s="167" t="e">
        <f t="shared" si="28"/>
        <v>#DIV/0!</v>
      </c>
      <c r="K109" s="660">
        <f t="shared" si="34"/>
        <v>0</v>
      </c>
      <c r="L109" s="660">
        <f t="shared" si="34"/>
        <v>0</v>
      </c>
      <c r="M109" s="206" t="e">
        <f t="shared" si="25"/>
        <v>#DIV/0!</v>
      </c>
      <c r="N109" s="916"/>
      <c r="P109" s="86" t="b">
        <f t="shared" si="33"/>
        <v>1</v>
      </c>
      <c r="Q109" s="224" t="b">
        <f t="shared" si="26"/>
        <v>1</v>
      </c>
      <c r="R109" s="728">
        <f t="shared" si="27"/>
        <v>0</v>
      </c>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row>
    <row r="110" spans="1:102" s="165" customFormat="1" ht="117.75" customHeight="1" x14ac:dyDescent="0.35">
      <c r="A110" s="1114" t="s">
        <v>1128</v>
      </c>
      <c r="B110" s="117" t="s">
        <v>1129</v>
      </c>
      <c r="C110" s="117" t="s">
        <v>285</v>
      </c>
      <c r="D110" s="712">
        <f>SUM(D111:D114)</f>
        <v>830.15</v>
      </c>
      <c r="E110" s="712">
        <f>SUM(E111:E114)</f>
        <v>830.15</v>
      </c>
      <c r="F110" s="712">
        <f>SUM(F111:F114)</f>
        <v>260.87</v>
      </c>
      <c r="G110" s="186">
        <f t="shared" si="24"/>
        <v>0.314</v>
      </c>
      <c r="H110" s="712">
        <f>SUM(H111:H114)</f>
        <v>81.900000000000006</v>
      </c>
      <c r="I110" s="345">
        <f t="shared" si="14"/>
        <v>9.9000000000000005E-2</v>
      </c>
      <c r="J110" s="345">
        <f t="shared" si="28"/>
        <v>0.314</v>
      </c>
      <c r="K110" s="712">
        <f>SUM(K111:K114)</f>
        <v>830.15</v>
      </c>
      <c r="L110" s="712">
        <f>SUM(L111:L114)</f>
        <v>0</v>
      </c>
      <c r="M110" s="206">
        <f t="shared" si="25"/>
        <v>1</v>
      </c>
      <c r="N110" s="866" t="s">
        <v>1490</v>
      </c>
      <c r="O110" s="165" t="b">
        <f t="shared" ref="O110:O119" si="36">F110=H110</f>
        <v>0</v>
      </c>
      <c r="P110" s="86" t="b">
        <f t="shared" si="33"/>
        <v>1</v>
      </c>
      <c r="Q110" s="224" t="b">
        <f t="shared" si="26"/>
        <v>0</v>
      </c>
      <c r="R110" s="728">
        <f t="shared" si="27"/>
        <v>0</v>
      </c>
    </row>
    <row r="111" spans="1:102" s="132" customFormat="1" ht="18.75" customHeight="1" x14ac:dyDescent="0.35">
      <c r="A111" s="1115"/>
      <c r="B111" s="713" t="s">
        <v>79</v>
      </c>
      <c r="C111" s="714"/>
      <c r="D111" s="718"/>
      <c r="E111" s="718"/>
      <c r="F111" s="718"/>
      <c r="G111" s="167" t="e">
        <f t="shared" si="24"/>
        <v>#DIV/0!</v>
      </c>
      <c r="H111" s="712"/>
      <c r="I111" s="167" t="e">
        <f t="shared" si="14"/>
        <v>#DIV/0!</v>
      </c>
      <c r="J111" s="167" t="e">
        <f t="shared" si="28"/>
        <v>#DIV/0!</v>
      </c>
      <c r="K111" s="718"/>
      <c r="L111" s="718"/>
      <c r="M111" s="206" t="e">
        <f t="shared" si="25"/>
        <v>#DIV/0!</v>
      </c>
      <c r="N111" s="867"/>
      <c r="P111" s="86" t="b">
        <f t="shared" si="33"/>
        <v>1</v>
      </c>
      <c r="Q111" s="224" t="b">
        <f t="shared" si="26"/>
        <v>1</v>
      </c>
      <c r="R111" s="728">
        <f t="shared" si="27"/>
        <v>0</v>
      </c>
    </row>
    <row r="112" spans="1:102" s="132" customFormat="1" ht="18.75" customHeight="1" x14ac:dyDescent="0.35">
      <c r="A112" s="1115"/>
      <c r="B112" s="713" t="s">
        <v>78</v>
      </c>
      <c r="C112" s="714"/>
      <c r="D112" s="660">
        <v>830.15</v>
      </c>
      <c r="E112" s="104">
        <v>830.15</v>
      </c>
      <c r="F112" s="104">
        <v>260.87</v>
      </c>
      <c r="G112" s="186">
        <f t="shared" si="24"/>
        <v>0.314</v>
      </c>
      <c r="H112" s="712">
        <v>81.900000000000006</v>
      </c>
      <c r="I112" s="345">
        <f t="shared" si="14"/>
        <v>9.9000000000000005E-2</v>
      </c>
      <c r="J112" s="345">
        <f t="shared" si="28"/>
        <v>0.314</v>
      </c>
      <c r="K112" s="104">
        <v>830.15</v>
      </c>
      <c r="L112" s="718"/>
      <c r="M112" s="206">
        <f t="shared" si="25"/>
        <v>1</v>
      </c>
      <c r="N112" s="867"/>
      <c r="P112" s="86" t="b">
        <f t="shared" si="33"/>
        <v>1</v>
      </c>
      <c r="Q112" s="224" t="b">
        <f t="shared" si="26"/>
        <v>0</v>
      </c>
      <c r="R112" s="728">
        <f t="shared" si="27"/>
        <v>0</v>
      </c>
    </row>
    <row r="113" spans="1:18" s="132" customFormat="1" ht="18.75" customHeight="1" x14ac:dyDescent="0.35">
      <c r="A113" s="1115"/>
      <c r="B113" s="713" t="s">
        <v>116</v>
      </c>
      <c r="C113" s="714"/>
      <c r="D113" s="660"/>
      <c r="E113" s="104"/>
      <c r="F113" s="104"/>
      <c r="G113" s="167" t="e">
        <f t="shared" si="24"/>
        <v>#DIV/0!</v>
      </c>
      <c r="H113" s="712"/>
      <c r="I113" s="167" t="e">
        <f t="shared" si="14"/>
        <v>#DIV/0!</v>
      </c>
      <c r="J113" s="167" t="e">
        <f t="shared" si="28"/>
        <v>#DIV/0!</v>
      </c>
      <c r="K113" s="718"/>
      <c r="L113" s="718"/>
      <c r="M113" s="206" t="e">
        <f t="shared" si="25"/>
        <v>#DIV/0!</v>
      </c>
      <c r="N113" s="867"/>
      <c r="P113" s="86" t="b">
        <f t="shared" si="33"/>
        <v>1</v>
      </c>
      <c r="Q113" s="224" t="b">
        <f t="shared" si="26"/>
        <v>1</v>
      </c>
      <c r="R113" s="728">
        <f t="shared" si="27"/>
        <v>0</v>
      </c>
    </row>
    <row r="114" spans="1:18" s="132" customFormat="1" ht="18.75" customHeight="1" x14ac:dyDescent="0.35">
      <c r="A114" s="1116"/>
      <c r="B114" s="713" t="s">
        <v>80</v>
      </c>
      <c r="C114" s="714"/>
      <c r="D114" s="718"/>
      <c r="E114" s="718"/>
      <c r="F114" s="718"/>
      <c r="G114" s="167" t="e">
        <f t="shared" si="24"/>
        <v>#DIV/0!</v>
      </c>
      <c r="H114" s="712"/>
      <c r="I114" s="167" t="e">
        <f t="shared" si="14"/>
        <v>#DIV/0!</v>
      </c>
      <c r="J114" s="167" t="e">
        <f t="shared" si="28"/>
        <v>#DIV/0!</v>
      </c>
      <c r="K114" s="718"/>
      <c r="L114" s="718"/>
      <c r="M114" s="206" t="e">
        <f t="shared" si="25"/>
        <v>#DIV/0!</v>
      </c>
      <c r="N114" s="868"/>
      <c r="P114" s="86" t="b">
        <f t="shared" si="33"/>
        <v>1</v>
      </c>
      <c r="Q114" s="224" t="b">
        <f t="shared" si="26"/>
        <v>1</v>
      </c>
      <c r="R114" s="728">
        <f t="shared" si="27"/>
        <v>0</v>
      </c>
    </row>
    <row r="115" spans="1:18" s="92" customFormat="1" ht="36" x14ac:dyDescent="0.35">
      <c r="A115" s="1114" t="s">
        <v>1130</v>
      </c>
      <c r="B115" s="117" t="s">
        <v>1131</v>
      </c>
      <c r="C115" s="117" t="s">
        <v>285</v>
      </c>
      <c r="D115" s="660">
        <f>SUM(D116:D119)</f>
        <v>3789.2</v>
      </c>
      <c r="E115" s="660">
        <f>SUM(E116:E119)</f>
        <v>3789.2</v>
      </c>
      <c r="F115" s="660">
        <f>SUM(F116:F119)</f>
        <v>1344.67</v>
      </c>
      <c r="G115" s="661">
        <f t="shared" si="24"/>
        <v>0.35499999999999998</v>
      </c>
      <c r="H115" s="660">
        <f>SUM(H116:H119)</f>
        <v>342.36</v>
      </c>
      <c r="I115" s="661">
        <f t="shared" si="14"/>
        <v>0.09</v>
      </c>
      <c r="J115" s="661">
        <f t="shared" si="28"/>
        <v>0.255</v>
      </c>
      <c r="K115" s="660">
        <f>SUM(K116:K119)</f>
        <v>3789.2</v>
      </c>
      <c r="L115" s="660">
        <f>SUM(L116:L119)</f>
        <v>0</v>
      </c>
      <c r="M115" s="662">
        <f t="shared" si="25"/>
        <v>1</v>
      </c>
      <c r="N115" s="914"/>
      <c r="O115" s="91" t="b">
        <f t="shared" si="36"/>
        <v>0</v>
      </c>
      <c r="P115" s="86" t="b">
        <f t="shared" si="33"/>
        <v>1</v>
      </c>
      <c r="Q115" s="224" t="b">
        <f t="shared" si="26"/>
        <v>0</v>
      </c>
      <c r="R115" s="728">
        <f t="shared" si="27"/>
        <v>0</v>
      </c>
    </row>
    <row r="116" spans="1:18" s="93" customFormat="1" ht="27.5" x14ac:dyDescent="0.35">
      <c r="A116" s="1115"/>
      <c r="B116" s="713" t="s">
        <v>79</v>
      </c>
      <c r="C116" s="714"/>
      <c r="D116" s="660"/>
      <c r="E116" s="104"/>
      <c r="F116" s="104"/>
      <c r="G116" s="167" t="e">
        <f t="shared" si="24"/>
        <v>#DIV/0!</v>
      </c>
      <c r="H116" s="104"/>
      <c r="I116" s="167" t="e">
        <f t="shared" si="14"/>
        <v>#DIV/0!</v>
      </c>
      <c r="J116" s="167" t="e">
        <f t="shared" si="28"/>
        <v>#DIV/0!</v>
      </c>
      <c r="K116" s="104"/>
      <c r="L116" s="104"/>
      <c r="M116" s="206" t="e">
        <f t="shared" si="25"/>
        <v>#DIV/0!</v>
      </c>
      <c r="N116" s="915"/>
      <c r="O116" s="91" t="b">
        <f t="shared" si="36"/>
        <v>1</v>
      </c>
      <c r="P116" s="86" t="b">
        <f t="shared" si="33"/>
        <v>1</v>
      </c>
      <c r="Q116" s="224" t="b">
        <f t="shared" si="26"/>
        <v>1</v>
      </c>
      <c r="R116" s="728">
        <f t="shared" si="27"/>
        <v>0</v>
      </c>
    </row>
    <row r="117" spans="1:18" s="93" customFormat="1" ht="27.5" x14ac:dyDescent="0.35">
      <c r="A117" s="1115"/>
      <c r="B117" s="713" t="s">
        <v>78</v>
      </c>
      <c r="C117" s="714"/>
      <c r="D117" s="660">
        <v>3789.2</v>
      </c>
      <c r="E117" s="660">
        <v>3789.2</v>
      </c>
      <c r="F117" s="104">
        <v>1344.67</v>
      </c>
      <c r="G117" s="186">
        <f t="shared" si="24"/>
        <v>0.35499999999999998</v>
      </c>
      <c r="H117" s="104">
        <v>342.36</v>
      </c>
      <c r="I117" s="186">
        <f t="shared" si="14"/>
        <v>0.09</v>
      </c>
      <c r="J117" s="186">
        <f t="shared" si="28"/>
        <v>0.255</v>
      </c>
      <c r="K117" s="660">
        <v>3789.2</v>
      </c>
      <c r="L117" s="104"/>
      <c r="M117" s="129">
        <f t="shared" si="25"/>
        <v>1</v>
      </c>
      <c r="N117" s="915"/>
      <c r="O117" s="91" t="b">
        <f t="shared" si="36"/>
        <v>0</v>
      </c>
      <c r="P117" s="86" t="b">
        <f t="shared" si="33"/>
        <v>1</v>
      </c>
      <c r="Q117" s="224" t="b">
        <f t="shared" si="26"/>
        <v>0</v>
      </c>
      <c r="R117" s="728">
        <f t="shared" si="27"/>
        <v>0</v>
      </c>
    </row>
    <row r="118" spans="1:18" s="93" customFormat="1" ht="27.5" x14ac:dyDescent="0.35">
      <c r="A118" s="1115"/>
      <c r="B118" s="713" t="s">
        <v>116</v>
      </c>
      <c r="C118" s="714"/>
      <c r="D118" s="660"/>
      <c r="E118" s="104"/>
      <c r="F118" s="104"/>
      <c r="G118" s="167" t="e">
        <f t="shared" si="24"/>
        <v>#DIV/0!</v>
      </c>
      <c r="H118" s="104"/>
      <c r="I118" s="167" t="e">
        <f t="shared" si="14"/>
        <v>#DIV/0!</v>
      </c>
      <c r="J118" s="167" t="e">
        <f t="shared" si="28"/>
        <v>#DIV/0!</v>
      </c>
      <c r="K118" s="104"/>
      <c r="L118" s="104"/>
      <c r="M118" s="206" t="e">
        <f t="shared" si="25"/>
        <v>#DIV/0!</v>
      </c>
      <c r="N118" s="915"/>
      <c r="O118" s="93" t="b">
        <f t="shared" si="36"/>
        <v>1</v>
      </c>
      <c r="P118" s="86" t="b">
        <f t="shared" si="33"/>
        <v>1</v>
      </c>
      <c r="Q118" s="224" t="b">
        <f t="shared" si="26"/>
        <v>1</v>
      </c>
      <c r="R118" s="728">
        <f t="shared" si="27"/>
        <v>0</v>
      </c>
    </row>
    <row r="119" spans="1:18" s="93" customFormat="1" ht="27.5" collapsed="1" x14ac:dyDescent="0.35">
      <c r="A119" s="1116"/>
      <c r="B119" s="713" t="s">
        <v>80</v>
      </c>
      <c r="C119" s="714"/>
      <c r="D119" s="660"/>
      <c r="E119" s="104"/>
      <c r="F119" s="104"/>
      <c r="G119" s="167" t="e">
        <f t="shared" si="24"/>
        <v>#DIV/0!</v>
      </c>
      <c r="H119" s="104"/>
      <c r="I119" s="167" t="e">
        <f t="shared" si="14"/>
        <v>#DIV/0!</v>
      </c>
      <c r="J119" s="167" t="e">
        <f t="shared" si="28"/>
        <v>#DIV/0!</v>
      </c>
      <c r="K119" s="104"/>
      <c r="L119" s="104"/>
      <c r="M119" s="206" t="e">
        <f t="shared" si="25"/>
        <v>#DIV/0!</v>
      </c>
      <c r="N119" s="916"/>
      <c r="O119" s="91" t="b">
        <f t="shared" si="36"/>
        <v>1</v>
      </c>
      <c r="P119" s="86" t="b">
        <f t="shared" si="33"/>
        <v>1</v>
      </c>
      <c r="Q119" s="224" t="b">
        <f t="shared" si="26"/>
        <v>1</v>
      </c>
      <c r="R119" s="728">
        <f t="shared" si="27"/>
        <v>0</v>
      </c>
    </row>
    <row r="120" spans="1:18" s="136" customFormat="1" ht="89.25" customHeight="1" x14ac:dyDescent="0.35">
      <c r="A120" s="1114" t="s">
        <v>1132</v>
      </c>
      <c r="B120" s="117" t="s">
        <v>1133</v>
      </c>
      <c r="C120" s="117" t="s">
        <v>285</v>
      </c>
      <c r="D120" s="660">
        <f>SUM(D121:D124)</f>
        <v>118.5</v>
      </c>
      <c r="E120" s="660">
        <f>SUM(E121:E124)</f>
        <v>118.5</v>
      </c>
      <c r="F120" s="660">
        <f>SUM(F121:F124)</f>
        <v>3.32</v>
      </c>
      <c r="G120" s="186">
        <f t="shared" si="24"/>
        <v>2.8000000000000001E-2</v>
      </c>
      <c r="H120" s="104">
        <f>SUM(H121:H124)</f>
        <v>3.32</v>
      </c>
      <c r="I120" s="345">
        <f t="shared" si="14"/>
        <v>2.8000000000000001E-2</v>
      </c>
      <c r="J120" s="345">
        <f t="shared" si="28"/>
        <v>1</v>
      </c>
      <c r="K120" s="104">
        <f>SUM(K121:K124)</f>
        <v>118.5</v>
      </c>
      <c r="L120" s="104">
        <f>SUM(L121:L124)</f>
        <v>0</v>
      </c>
      <c r="M120" s="129">
        <f t="shared" si="25"/>
        <v>1</v>
      </c>
      <c r="N120" s="866" t="s">
        <v>1490</v>
      </c>
      <c r="P120" s="86" t="b">
        <f t="shared" si="33"/>
        <v>1</v>
      </c>
      <c r="Q120" s="224" t="b">
        <f t="shared" si="26"/>
        <v>1</v>
      </c>
      <c r="R120" s="728">
        <f t="shared" si="27"/>
        <v>0</v>
      </c>
    </row>
    <row r="121" spans="1:18" s="84" customFormat="1" ht="18.75" customHeight="1" x14ac:dyDescent="0.35">
      <c r="A121" s="1115"/>
      <c r="B121" s="713" t="s">
        <v>79</v>
      </c>
      <c r="C121" s="714"/>
      <c r="D121" s="660"/>
      <c r="E121" s="104"/>
      <c r="F121" s="104"/>
      <c r="G121" s="167" t="e">
        <f t="shared" si="24"/>
        <v>#DIV/0!</v>
      </c>
      <c r="H121" s="104"/>
      <c r="I121" s="167" t="e">
        <f t="shared" si="14"/>
        <v>#DIV/0!</v>
      </c>
      <c r="J121" s="167" t="e">
        <f t="shared" si="28"/>
        <v>#DIV/0!</v>
      </c>
      <c r="K121" s="104"/>
      <c r="L121" s="104"/>
      <c r="M121" s="206" t="e">
        <f t="shared" si="25"/>
        <v>#DIV/0!</v>
      </c>
      <c r="N121" s="867"/>
      <c r="O121" s="86"/>
      <c r="P121" s="86" t="b">
        <f t="shared" si="33"/>
        <v>1</v>
      </c>
      <c r="Q121" s="224" t="b">
        <f t="shared" si="26"/>
        <v>1</v>
      </c>
      <c r="R121" s="728">
        <f t="shared" si="27"/>
        <v>0</v>
      </c>
    </row>
    <row r="122" spans="1:18" s="84" customFormat="1" ht="27.5" x14ac:dyDescent="0.35">
      <c r="A122" s="1115"/>
      <c r="B122" s="713" t="s">
        <v>78</v>
      </c>
      <c r="C122" s="714"/>
      <c r="D122" s="660">
        <v>118.5</v>
      </c>
      <c r="E122" s="660">
        <v>118.5</v>
      </c>
      <c r="F122" s="104">
        <v>3.32</v>
      </c>
      <c r="G122" s="186">
        <f t="shared" si="24"/>
        <v>2.8000000000000001E-2</v>
      </c>
      <c r="H122" s="104">
        <v>3.32</v>
      </c>
      <c r="I122" s="345">
        <f t="shared" si="14"/>
        <v>2.8000000000000001E-2</v>
      </c>
      <c r="J122" s="345">
        <f t="shared" si="28"/>
        <v>1</v>
      </c>
      <c r="K122" s="660">
        <v>118.5</v>
      </c>
      <c r="L122" s="104"/>
      <c r="M122" s="129">
        <f t="shared" si="25"/>
        <v>1</v>
      </c>
      <c r="N122" s="867"/>
      <c r="O122" s="86"/>
      <c r="P122" s="86" t="b">
        <f t="shared" si="33"/>
        <v>1</v>
      </c>
      <c r="Q122" s="224" t="b">
        <f t="shared" si="26"/>
        <v>1</v>
      </c>
      <c r="R122" s="728">
        <f t="shared" si="27"/>
        <v>0</v>
      </c>
    </row>
    <row r="123" spans="1:18" s="84" customFormat="1" ht="18.75" customHeight="1" x14ac:dyDescent="0.35">
      <c r="A123" s="1115"/>
      <c r="B123" s="713" t="s">
        <v>116</v>
      </c>
      <c r="C123" s="714"/>
      <c r="D123" s="660"/>
      <c r="E123" s="104"/>
      <c r="F123" s="104"/>
      <c r="G123" s="167" t="e">
        <f t="shared" si="24"/>
        <v>#DIV/0!</v>
      </c>
      <c r="H123" s="104"/>
      <c r="I123" s="167" t="e">
        <f t="shared" si="14"/>
        <v>#DIV/0!</v>
      </c>
      <c r="J123" s="167" t="e">
        <f t="shared" si="28"/>
        <v>#DIV/0!</v>
      </c>
      <c r="K123" s="104"/>
      <c r="L123" s="104"/>
      <c r="M123" s="206" t="e">
        <f t="shared" si="25"/>
        <v>#DIV/0!</v>
      </c>
      <c r="N123" s="867"/>
      <c r="O123" s="86"/>
      <c r="P123" s="86" t="b">
        <f t="shared" si="33"/>
        <v>1</v>
      </c>
      <c r="Q123" s="224" t="b">
        <f t="shared" si="26"/>
        <v>1</v>
      </c>
      <c r="R123" s="728">
        <f t="shared" si="27"/>
        <v>0</v>
      </c>
    </row>
    <row r="124" spans="1:18" s="84" customFormat="1" ht="27.5" x14ac:dyDescent="0.35">
      <c r="A124" s="1116"/>
      <c r="B124" s="713" t="s">
        <v>80</v>
      </c>
      <c r="C124" s="714"/>
      <c r="D124" s="660"/>
      <c r="E124" s="104"/>
      <c r="F124" s="104"/>
      <c r="G124" s="167" t="e">
        <f t="shared" si="24"/>
        <v>#DIV/0!</v>
      </c>
      <c r="H124" s="104"/>
      <c r="I124" s="167" t="e">
        <f t="shared" si="14"/>
        <v>#DIV/0!</v>
      </c>
      <c r="J124" s="167" t="e">
        <f t="shared" si="28"/>
        <v>#DIV/0!</v>
      </c>
      <c r="K124" s="104"/>
      <c r="L124" s="104"/>
      <c r="M124" s="206" t="e">
        <f t="shared" si="25"/>
        <v>#DIV/0!</v>
      </c>
      <c r="N124" s="868"/>
      <c r="O124" s="86"/>
      <c r="P124" s="86" t="b">
        <f t="shared" si="33"/>
        <v>1</v>
      </c>
      <c r="Q124" s="224" t="b">
        <f t="shared" si="26"/>
        <v>1</v>
      </c>
      <c r="R124" s="728">
        <f t="shared" si="27"/>
        <v>0</v>
      </c>
    </row>
    <row r="125" spans="1:18" s="136" customFormat="1" ht="52.5" customHeight="1" x14ac:dyDescent="0.35">
      <c r="A125" s="1114" t="s">
        <v>1134</v>
      </c>
      <c r="B125" s="117" t="s">
        <v>1135</v>
      </c>
      <c r="C125" s="117" t="s">
        <v>285</v>
      </c>
      <c r="D125" s="660">
        <f>SUM(D126:D129)</f>
        <v>181.7</v>
      </c>
      <c r="E125" s="660">
        <f>SUM(E126:E129)</f>
        <v>181.7</v>
      </c>
      <c r="F125" s="660">
        <f>SUM(F126:F129)</f>
        <v>0</v>
      </c>
      <c r="G125" s="167">
        <f t="shared" si="24"/>
        <v>0</v>
      </c>
      <c r="H125" s="104"/>
      <c r="I125" s="167">
        <f t="shared" si="14"/>
        <v>0</v>
      </c>
      <c r="J125" s="167" t="e">
        <f t="shared" si="28"/>
        <v>#DIV/0!</v>
      </c>
      <c r="K125" s="104">
        <f>SUM(K126:K129)</f>
        <v>181.7</v>
      </c>
      <c r="L125" s="104">
        <f>SUM(L126:L129)</f>
        <v>0</v>
      </c>
      <c r="M125" s="129">
        <f t="shared" si="25"/>
        <v>1</v>
      </c>
      <c r="N125" s="914"/>
      <c r="P125" s="86" t="b">
        <f t="shared" si="33"/>
        <v>1</v>
      </c>
      <c r="Q125" s="224" t="b">
        <f t="shared" si="26"/>
        <v>1</v>
      </c>
      <c r="R125" s="728">
        <f t="shared" si="27"/>
        <v>0</v>
      </c>
    </row>
    <row r="126" spans="1:18" s="84" customFormat="1" ht="27.5" x14ac:dyDescent="0.35">
      <c r="A126" s="1115"/>
      <c r="B126" s="713" t="s">
        <v>79</v>
      </c>
      <c r="C126" s="714"/>
      <c r="D126" s="660"/>
      <c r="E126" s="104"/>
      <c r="F126" s="104"/>
      <c r="G126" s="167" t="e">
        <f t="shared" si="24"/>
        <v>#DIV/0!</v>
      </c>
      <c r="H126" s="104"/>
      <c r="I126" s="167" t="e">
        <f t="shared" si="14"/>
        <v>#DIV/0!</v>
      </c>
      <c r="J126" s="167" t="e">
        <f t="shared" si="28"/>
        <v>#DIV/0!</v>
      </c>
      <c r="K126" s="104"/>
      <c r="L126" s="104"/>
      <c r="M126" s="206" t="e">
        <f t="shared" si="25"/>
        <v>#DIV/0!</v>
      </c>
      <c r="N126" s="915"/>
      <c r="O126" s="86"/>
      <c r="P126" s="86" t="b">
        <f t="shared" si="33"/>
        <v>1</v>
      </c>
      <c r="Q126" s="224" t="b">
        <f t="shared" si="26"/>
        <v>1</v>
      </c>
      <c r="R126" s="728">
        <f t="shared" si="27"/>
        <v>0</v>
      </c>
    </row>
    <row r="127" spans="1:18" s="84" customFormat="1" ht="18.75" customHeight="1" x14ac:dyDescent="0.35">
      <c r="A127" s="1115"/>
      <c r="B127" s="713" t="s">
        <v>78</v>
      </c>
      <c r="C127" s="714"/>
      <c r="D127" s="660">
        <v>181.7</v>
      </c>
      <c r="E127" s="660">
        <v>181.7</v>
      </c>
      <c r="F127" s="104"/>
      <c r="G127" s="167">
        <f t="shared" si="24"/>
        <v>0</v>
      </c>
      <c r="H127" s="104"/>
      <c r="I127" s="167">
        <f t="shared" si="14"/>
        <v>0</v>
      </c>
      <c r="J127" s="167" t="e">
        <f t="shared" si="28"/>
        <v>#DIV/0!</v>
      </c>
      <c r="K127" s="660">
        <v>181.7</v>
      </c>
      <c r="L127" s="104"/>
      <c r="M127" s="129">
        <f t="shared" si="25"/>
        <v>1</v>
      </c>
      <c r="N127" s="915"/>
      <c r="O127" s="86"/>
      <c r="P127" s="86" t="b">
        <f t="shared" si="33"/>
        <v>1</v>
      </c>
      <c r="Q127" s="224" t="b">
        <f t="shared" si="26"/>
        <v>1</v>
      </c>
      <c r="R127" s="728">
        <f t="shared" si="27"/>
        <v>0</v>
      </c>
    </row>
    <row r="128" spans="1:18" s="84" customFormat="1" ht="27.5" x14ac:dyDescent="0.35">
      <c r="A128" s="1115"/>
      <c r="B128" s="713" t="s">
        <v>116</v>
      </c>
      <c r="C128" s="714"/>
      <c r="D128" s="660"/>
      <c r="E128" s="104"/>
      <c r="F128" s="104"/>
      <c r="G128" s="167" t="e">
        <f t="shared" ref="G128:G191" si="37">F128/E128</f>
        <v>#DIV/0!</v>
      </c>
      <c r="H128" s="104"/>
      <c r="I128" s="167" t="e">
        <f t="shared" si="14"/>
        <v>#DIV/0!</v>
      </c>
      <c r="J128" s="167" t="e">
        <f t="shared" si="28"/>
        <v>#DIV/0!</v>
      </c>
      <c r="K128" s="104"/>
      <c r="L128" s="104"/>
      <c r="M128" s="206" t="e">
        <f t="shared" si="25"/>
        <v>#DIV/0!</v>
      </c>
      <c r="N128" s="915"/>
      <c r="O128" s="86"/>
      <c r="P128" s="86" t="b">
        <f t="shared" si="33"/>
        <v>1</v>
      </c>
      <c r="Q128" s="224" t="b">
        <f t="shared" si="26"/>
        <v>1</v>
      </c>
      <c r="R128" s="728">
        <f t="shared" si="27"/>
        <v>0</v>
      </c>
    </row>
    <row r="129" spans="1:18" s="84" customFormat="1" ht="27.5" x14ac:dyDescent="0.35">
      <c r="A129" s="1116"/>
      <c r="B129" s="713" t="s">
        <v>80</v>
      </c>
      <c r="C129" s="714"/>
      <c r="D129" s="660"/>
      <c r="E129" s="104"/>
      <c r="F129" s="104"/>
      <c r="G129" s="167" t="e">
        <f t="shared" si="37"/>
        <v>#DIV/0!</v>
      </c>
      <c r="H129" s="104"/>
      <c r="I129" s="167" t="e">
        <f t="shared" si="14"/>
        <v>#DIV/0!</v>
      </c>
      <c r="J129" s="167" t="e">
        <f t="shared" si="28"/>
        <v>#DIV/0!</v>
      </c>
      <c r="K129" s="104"/>
      <c r="L129" s="104"/>
      <c r="M129" s="206" t="e">
        <f t="shared" si="25"/>
        <v>#DIV/0!</v>
      </c>
      <c r="N129" s="916"/>
      <c r="O129" s="86"/>
      <c r="P129" s="86" t="b">
        <f t="shared" si="33"/>
        <v>1</v>
      </c>
      <c r="Q129" s="224" t="b">
        <f t="shared" si="26"/>
        <v>1</v>
      </c>
      <c r="R129" s="728">
        <f t="shared" si="27"/>
        <v>0</v>
      </c>
    </row>
    <row r="130" spans="1:18" s="136" customFormat="1" ht="129" customHeight="1" x14ac:dyDescent="0.35">
      <c r="A130" s="1114" t="s">
        <v>1136</v>
      </c>
      <c r="B130" s="117" t="s">
        <v>1137</v>
      </c>
      <c r="C130" s="117" t="s">
        <v>285</v>
      </c>
      <c r="D130" s="660">
        <f>SUM(D131:D134)</f>
        <v>1320.7</v>
      </c>
      <c r="E130" s="660">
        <f>SUM(E131:E134)</f>
        <v>1320.7</v>
      </c>
      <c r="F130" s="660">
        <f>SUM(F131:F134)</f>
        <v>111.6</v>
      </c>
      <c r="G130" s="186">
        <f t="shared" si="37"/>
        <v>8.5000000000000006E-2</v>
      </c>
      <c r="H130" s="104">
        <f>SUM(H131:H134)</f>
        <v>111.6</v>
      </c>
      <c r="I130" s="186">
        <f t="shared" si="14"/>
        <v>8.5000000000000006E-2</v>
      </c>
      <c r="J130" s="186">
        <f t="shared" si="28"/>
        <v>1</v>
      </c>
      <c r="K130" s="104">
        <f>SUM(K131:K134)</f>
        <v>1320.7</v>
      </c>
      <c r="L130" s="104">
        <f>SUM(L131:L134)</f>
        <v>0</v>
      </c>
      <c r="M130" s="129">
        <f t="shared" si="25"/>
        <v>1</v>
      </c>
      <c r="N130" s="866" t="s">
        <v>1490</v>
      </c>
      <c r="P130" s="86" t="b">
        <f t="shared" si="33"/>
        <v>1</v>
      </c>
      <c r="Q130" s="224" t="b">
        <f t="shared" si="26"/>
        <v>1</v>
      </c>
      <c r="R130" s="728">
        <f t="shared" si="27"/>
        <v>0</v>
      </c>
    </row>
    <row r="131" spans="1:18" s="84" customFormat="1" ht="27.5" x14ac:dyDescent="0.35">
      <c r="A131" s="1115"/>
      <c r="B131" s="713" t="s">
        <v>79</v>
      </c>
      <c r="C131" s="714"/>
      <c r="D131" s="660"/>
      <c r="E131" s="104"/>
      <c r="F131" s="104"/>
      <c r="G131" s="167" t="e">
        <f t="shared" si="37"/>
        <v>#DIV/0!</v>
      </c>
      <c r="H131" s="104"/>
      <c r="I131" s="167" t="e">
        <f t="shared" si="14"/>
        <v>#DIV/0!</v>
      </c>
      <c r="J131" s="167" t="e">
        <f t="shared" si="28"/>
        <v>#DIV/0!</v>
      </c>
      <c r="K131" s="104"/>
      <c r="L131" s="104"/>
      <c r="M131" s="206" t="e">
        <f t="shared" si="25"/>
        <v>#DIV/0!</v>
      </c>
      <c r="N131" s="867"/>
      <c r="O131" s="86"/>
      <c r="P131" s="86" t="b">
        <f t="shared" si="33"/>
        <v>1</v>
      </c>
      <c r="Q131" s="224" t="b">
        <f t="shared" si="26"/>
        <v>1</v>
      </c>
      <c r="R131" s="728">
        <f t="shared" si="27"/>
        <v>0</v>
      </c>
    </row>
    <row r="132" spans="1:18" s="84" customFormat="1" ht="27.5" x14ac:dyDescent="0.35">
      <c r="A132" s="1115"/>
      <c r="B132" s="713" t="s">
        <v>78</v>
      </c>
      <c r="C132" s="714"/>
      <c r="D132" s="660">
        <v>1320.7</v>
      </c>
      <c r="E132" s="660">
        <v>1320.7</v>
      </c>
      <c r="F132" s="104">
        <v>111.6</v>
      </c>
      <c r="G132" s="186">
        <f t="shared" si="37"/>
        <v>8.5000000000000006E-2</v>
      </c>
      <c r="H132" s="104">
        <v>111.6</v>
      </c>
      <c r="I132" s="186">
        <f t="shared" si="14"/>
        <v>8.5000000000000006E-2</v>
      </c>
      <c r="J132" s="186">
        <f t="shared" si="28"/>
        <v>1</v>
      </c>
      <c r="K132" s="660">
        <v>1320.7</v>
      </c>
      <c r="L132" s="104"/>
      <c r="M132" s="129">
        <f t="shared" si="25"/>
        <v>1</v>
      </c>
      <c r="N132" s="867"/>
      <c r="O132" s="86"/>
      <c r="P132" s="86" t="b">
        <f t="shared" si="33"/>
        <v>1</v>
      </c>
      <c r="Q132" s="224" t="b">
        <f t="shared" si="26"/>
        <v>1</v>
      </c>
      <c r="R132" s="728">
        <f t="shared" si="27"/>
        <v>0</v>
      </c>
    </row>
    <row r="133" spans="1:18" s="84" customFormat="1" ht="27.5" x14ac:dyDescent="0.35">
      <c r="A133" s="1115"/>
      <c r="B133" s="713" t="s">
        <v>116</v>
      </c>
      <c r="C133" s="714"/>
      <c r="D133" s="660"/>
      <c r="E133" s="104"/>
      <c r="F133" s="104"/>
      <c r="G133" s="167" t="e">
        <f t="shared" si="37"/>
        <v>#DIV/0!</v>
      </c>
      <c r="H133" s="104"/>
      <c r="I133" s="167" t="e">
        <f t="shared" si="14"/>
        <v>#DIV/0!</v>
      </c>
      <c r="J133" s="167" t="e">
        <f t="shared" si="28"/>
        <v>#DIV/0!</v>
      </c>
      <c r="K133" s="104"/>
      <c r="L133" s="104"/>
      <c r="M133" s="206" t="e">
        <f t="shared" si="25"/>
        <v>#DIV/0!</v>
      </c>
      <c r="N133" s="867"/>
      <c r="O133" s="86"/>
      <c r="P133" s="86" t="b">
        <f t="shared" si="33"/>
        <v>1</v>
      </c>
      <c r="Q133" s="224" t="b">
        <f t="shared" si="26"/>
        <v>1</v>
      </c>
      <c r="R133" s="728">
        <f t="shared" si="27"/>
        <v>0</v>
      </c>
    </row>
    <row r="134" spans="1:18" s="84" customFormat="1" ht="27.5" x14ac:dyDescent="0.35">
      <c r="A134" s="1116"/>
      <c r="B134" s="713" t="s">
        <v>80</v>
      </c>
      <c r="C134" s="714"/>
      <c r="D134" s="660"/>
      <c r="E134" s="104"/>
      <c r="F134" s="104"/>
      <c r="G134" s="167" t="e">
        <f t="shared" si="37"/>
        <v>#DIV/0!</v>
      </c>
      <c r="H134" s="104"/>
      <c r="I134" s="167" t="e">
        <f t="shared" si="14"/>
        <v>#DIV/0!</v>
      </c>
      <c r="J134" s="167" t="e">
        <f t="shared" si="28"/>
        <v>#DIV/0!</v>
      </c>
      <c r="K134" s="104"/>
      <c r="L134" s="104"/>
      <c r="M134" s="206" t="e">
        <f t="shared" si="25"/>
        <v>#DIV/0!</v>
      </c>
      <c r="N134" s="868"/>
      <c r="O134" s="86"/>
      <c r="P134" s="86" t="b">
        <f t="shared" si="33"/>
        <v>1</v>
      </c>
      <c r="Q134" s="224" t="b">
        <f t="shared" si="26"/>
        <v>1</v>
      </c>
      <c r="R134" s="728">
        <f t="shared" si="27"/>
        <v>0</v>
      </c>
    </row>
    <row r="135" spans="1:18" s="84" customFormat="1" ht="228" customHeight="1" x14ac:dyDescent="0.35">
      <c r="A135" s="1114" t="s">
        <v>1138</v>
      </c>
      <c r="B135" s="117" t="s">
        <v>1139</v>
      </c>
      <c r="C135" s="117" t="s">
        <v>285</v>
      </c>
      <c r="D135" s="660">
        <f>SUM(D136:D139)</f>
        <v>12.3</v>
      </c>
      <c r="E135" s="660">
        <f>SUM(E136:E139)</f>
        <v>12.3</v>
      </c>
      <c r="F135" s="660">
        <f>SUM(F136:F139)</f>
        <v>0</v>
      </c>
      <c r="G135" s="167">
        <f t="shared" si="37"/>
        <v>0</v>
      </c>
      <c r="H135" s="104"/>
      <c r="I135" s="167">
        <f t="shared" si="14"/>
        <v>0</v>
      </c>
      <c r="J135" s="167" t="e">
        <f t="shared" si="28"/>
        <v>#DIV/0!</v>
      </c>
      <c r="K135" s="104">
        <f>SUM(K136:K139)</f>
        <v>12.3</v>
      </c>
      <c r="L135" s="104">
        <f>SUM(L136:L139)</f>
        <v>0</v>
      </c>
      <c r="M135" s="129">
        <f t="shared" si="25"/>
        <v>1</v>
      </c>
      <c r="N135" s="866" t="s">
        <v>1491</v>
      </c>
      <c r="O135" s="86"/>
      <c r="P135" s="86" t="b">
        <f t="shared" si="33"/>
        <v>1</v>
      </c>
      <c r="Q135" s="224" t="b">
        <f t="shared" si="26"/>
        <v>1</v>
      </c>
      <c r="R135" s="728">
        <f t="shared" si="27"/>
        <v>0</v>
      </c>
    </row>
    <row r="136" spans="1:18" s="84" customFormat="1" ht="27.5" x14ac:dyDescent="0.35">
      <c r="A136" s="1115"/>
      <c r="B136" s="713" t="s">
        <v>79</v>
      </c>
      <c r="C136" s="714"/>
      <c r="D136" s="660"/>
      <c r="E136" s="104"/>
      <c r="F136" s="104"/>
      <c r="G136" s="167" t="e">
        <f t="shared" si="37"/>
        <v>#DIV/0!</v>
      </c>
      <c r="H136" s="104"/>
      <c r="I136" s="167" t="e">
        <f t="shared" si="14"/>
        <v>#DIV/0!</v>
      </c>
      <c r="J136" s="167" t="e">
        <f t="shared" si="28"/>
        <v>#DIV/0!</v>
      </c>
      <c r="K136" s="104"/>
      <c r="L136" s="104"/>
      <c r="M136" s="206" t="e">
        <f t="shared" si="25"/>
        <v>#DIV/0!</v>
      </c>
      <c r="N136" s="867"/>
      <c r="O136" s="86"/>
      <c r="P136" s="86" t="b">
        <f t="shared" si="33"/>
        <v>1</v>
      </c>
      <c r="Q136" s="224" t="b">
        <f t="shared" si="26"/>
        <v>1</v>
      </c>
      <c r="R136" s="728">
        <f t="shared" si="27"/>
        <v>0</v>
      </c>
    </row>
    <row r="137" spans="1:18" s="84" customFormat="1" ht="27.5" x14ac:dyDescent="0.35">
      <c r="A137" s="1115"/>
      <c r="B137" s="713" t="s">
        <v>78</v>
      </c>
      <c r="C137" s="714"/>
      <c r="D137" s="660">
        <v>12.3</v>
      </c>
      <c r="E137" s="660">
        <v>12.3</v>
      </c>
      <c r="F137" s="104"/>
      <c r="G137" s="167">
        <f t="shared" si="37"/>
        <v>0</v>
      </c>
      <c r="H137" s="104"/>
      <c r="I137" s="167">
        <f t="shared" si="14"/>
        <v>0</v>
      </c>
      <c r="J137" s="167" t="e">
        <f t="shared" si="28"/>
        <v>#DIV/0!</v>
      </c>
      <c r="K137" s="660">
        <v>12.3</v>
      </c>
      <c r="L137" s="104"/>
      <c r="M137" s="129">
        <f t="shared" si="25"/>
        <v>1</v>
      </c>
      <c r="N137" s="867"/>
      <c r="O137" s="86"/>
      <c r="P137" s="86" t="b">
        <f t="shared" si="33"/>
        <v>1</v>
      </c>
      <c r="Q137" s="224" t="b">
        <f t="shared" si="26"/>
        <v>1</v>
      </c>
      <c r="R137" s="728">
        <f t="shared" si="27"/>
        <v>0</v>
      </c>
    </row>
    <row r="138" spans="1:18" s="84" customFormat="1" ht="27.5" x14ac:dyDescent="0.35">
      <c r="A138" s="1115"/>
      <c r="B138" s="713" t="s">
        <v>116</v>
      </c>
      <c r="C138" s="714"/>
      <c r="D138" s="660"/>
      <c r="E138" s="104"/>
      <c r="F138" s="104"/>
      <c r="G138" s="167" t="e">
        <f t="shared" si="37"/>
        <v>#DIV/0!</v>
      </c>
      <c r="H138" s="104"/>
      <c r="I138" s="167" t="e">
        <f t="shared" si="14"/>
        <v>#DIV/0!</v>
      </c>
      <c r="J138" s="167" t="e">
        <f t="shared" si="28"/>
        <v>#DIV/0!</v>
      </c>
      <c r="K138" s="104"/>
      <c r="L138" s="104"/>
      <c r="M138" s="206" t="e">
        <f t="shared" si="25"/>
        <v>#DIV/0!</v>
      </c>
      <c r="N138" s="867"/>
      <c r="O138" s="86"/>
      <c r="P138" s="86" t="b">
        <f t="shared" si="33"/>
        <v>1</v>
      </c>
      <c r="Q138" s="224" t="b">
        <f t="shared" si="26"/>
        <v>1</v>
      </c>
      <c r="R138" s="728">
        <f t="shared" si="27"/>
        <v>0</v>
      </c>
    </row>
    <row r="139" spans="1:18" s="84" customFormat="1" ht="27.5" x14ac:dyDescent="0.35">
      <c r="A139" s="1116"/>
      <c r="B139" s="713" t="s">
        <v>80</v>
      </c>
      <c r="C139" s="714"/>
      <c r="D139" s="660"/>
      <c r="E139" s="104"/>
      <c r="F139" s="104"/>
      <c r="G139" s="167" t="e">
        <f t="shared" si="37"/>
        <v>#DIV/0!</v>
      </c>
      <c r="H139" s="104"/>
      <c r="I139" s="167" t="e">
        <f t="shared" si="14"/>
        <v>#DIV/0!</v>
      </c>
      <c r="J139" s="167" t="e">
        <f t="shared" si="28"/>
        <v>#DIV/0!</v>
      </c>
      <c r="K139" s="104"/>
      <c r="L139" s="104"/>
      <c r="M139" s="206" t="e">
        <f t="shared" si="25"/>
        <v>#DIV/0!</v>
      </c>
      <c r="N139" s="868"/>
      <c r="O139" s="86"/>
      <c r="P139" s="86" t="b">
        <f t="shared" si="33"/>
        <v>1</v>
      </c>
      <c r="Q139" s="224" t="b">
        <f t="shared" ref="Q139:Q202" si="38">IF(F139=H139,TRUE,FALSE)</f>
        <v>1</v>
      </c>
      <c r="R139" s="728">
        <f t="shared" ref="R139:R202" si="39">E139-K139-L139</f>
        <v>0</v>
      </c>
    </row>
    <row r="140" spans="1:18" s="84" customFormat="1" ht="54" x14ac:dyDescent="0.35">
      <c r="A140" s="1114" t="s">
        <v>1140</v>
      </c>
      <c r="B140" s="117" t="s">
        <v>1141</v>
      </c>
      <c r="C140" s="117" t="s">
        <v>285</v>
      </c>
      <c r="D140" s="660">
        <f>SUM(D141:D144)</f>
        <v>131520.57999999999</v>
      </c>
      <c r="E140" s="660">
        <f>SUM(E141:E144)</f>
        <v>131520.57999999999</v>
      </c>
      <c r="F140" s="660">
        <f>SUM(F141:F144)</f>
        <v>20720.099999999999</v>
      </c>
      <c r="G140" s="186">
        <f t="shared" si="37"/>
        <v>0.158</v>
      </c>
      <c r="H140" s="104">
        <f>SUM(H141:H144)</f>
        <v>20720.099999999999</v>
      </c>
      <c r="I140" s="186">
        <f t="shared" si="14"/>
        <v>0.158</v>
      </c>
      <c r="J140" s="186">
        <f t="shared" si="28"/>
        <v>1</v>
      </c>
      <c r="K140" s="104">
        <f>SUM(K141:K144)</f>
        <v>131520.57999999999</v>
      </c>
      <c r="L140" s="104">
        <f>SUM(L141:L144)</f>
        <v>0</v>
      </c>
      <c r="M140" s="129">
        <f t="shared" si="25"/>
        <v>1</v>
      </c>
      <c r="N140" s="866" t="s">
        <v>1492</v>
      </c>
      <c r="P140" s="86" t="b">
        <f t="shared" si="33"/>
        <v>1</v>
      </c>
      <c r="Q140" s="224" t="b">
        <f t="shared" si="38"/>
        <v>1</v>
      </c>
      <c r="R140" s="728">
        <f t="shared" si="39"/>
        <v>0</v>
      </c>
    </row>
    <row r="141" spans="1:18" s="84" customFormat="1" ht="27.5" x14ac:dyDescent="0.35">
      <c r="A141" s="1115"/>
      <c r="B141" s="713" t="s">
        <v>79</v>
      </c>
      <c r="C141" s="714"/>
      <c r="D141" s="660"/>
      <c r="E141" s="104"/>
      <c r="F141" s="104"/>
      <c r="G141" s="167" t="e">
        <f t="shared" si="37"/>
        <v>#DIV/0!</v>
      </c>
      <c r="H141" s="104"/>
      <c r="I141" s="167" t="e">
        <f t="shared" si="14"/>
        <v>#DIV/0!</v>
      </c>
      <c r="J141" s="167" t="e">
        <f t="shared" si="28"/>
        <v>#DIV/0!</v>
      </c>
      <c r="K141" s="104"/>
      <c r="L141" s="104"/>
      <c r="M141" s="206" t="e">
        <f t="shared" si="25"/>
        <v>#DIV/0!</v>
      </c>
      <c r="N141" s="867"/>
      <c r="O141" s="86"/>
      <c r="P141" s="86" t="b">
        <f t="shared" si="33"/>
        <v>1</v>
      </c>
      <c r="Q141" s="224" t="b">
        <f t="shared" si="38"/>
        <v>1</v>
      </c>
      <c r="R141" s="728">
        <f t="shared" si="39"/>
        <v>0</v>
      </c>
    </row>
    <row r="142" spans="1:18" s="84" customFormat="1" ht="27.5" x14ac:dyDescent="0.35">
      <c r="A142" s="1115"/>
      <c r="B142" s="713" t="s">
        <v>78</v>
      </c>
      <c r="C142" s="714"/>
      <c r="D142" s="660"/>
      <c r="E142" s="104"/>
      <c r="F142" s="104"/>
      <c r="G142" s="167" t="e">
        <f t="shared" si="37"/>
        <v>#DIV/0!</v>
      </c>
      <c r="H142" s="104"/>
      <c r="I142" s="167" t="e">
        <f t="shared" si="14"/>
        <v>#DIV/0!</v>
      </c>
      <c r="J142" s="167" t="e">
        <f t="shared" si="28"/>
        <v>#DIV/0!</v>
      </c>
      <c r="K142" s="104"/>
      <c r="L142" s="104"/>
      <c r="M142" s="206" t="e">
        <f t="shared" si="25"/>
        <v>#DIV/0!</v>
      </c>
      <c r="N142" s="867"/>
      <c r="O142" s="86"/>
      <c r="P142" s="86" t="b">
        <f t="shared" si="33"/>
        <v>1</v>
      </c>
      <c r="Q142" s="224" t="b">
        <f t="shared" si="38"/>
        <v>1</v>
      </c>
      <c r="R142" s="728">
        <f t="shared" si="39"/>
        <v>0</v>
      </c>
    </row>
    <row r="143" spans="1:18" s="84" customFormat="1" ht="27.5" x14ac:dyDescent="0.35">
      <c r="A143" s="1115"/>
      <c r="B143" s="713" t="s">
        <v>116</v>
      </c>
      <c r="C143" s="714"/>
      <c r="D143" s="660">
        <v>131520.57999999999</v>
      </c>
      <c r="E143" s="660">
        <v>131520.57999999999</v>
      </c>
      <c r="F143" s="104">
        <v>20720.099999999999</v>
      </c>
      <c r="G143" s="186">
        <f t="shared" si="37"/>
        <v>0.158</v>
      </c>
      <c r="H143" s="104">
        <v>20720.099999999999</v>
      </c>
      <c r="I143" s="186">
        <f t="shared" si="14"/>
        <v>0.158</v>
      </c>
      <c r="J143" s="186">
        <f t="shared" si="28"/>
        <v>1</v>
      </c>
      <c r="K143" s="660">
        <v>131520.57999999999</v>
      </c>
      <c r="L143" s="104"/>
      <c r="M143" s="129">
        <f t="shared" si="25"/>
        <v>1</v>
      </c>
      <c r="N143" s="867"/>
      <c r="O143" s="86"/>
      <c r="P143" s="86" t="b">
        <f t="shared" si="33"/>
        <v>1</v>
      </c>
      <c r="Q143" s="224" t="b">
        <f t="shared" si="38"/>
        <v>1</v>
      </c>
      <c r="R143" s="728">
        <f t="shared" si="39"/>
        <v>0</v>
      </c>
    </row>
    <row r="144" spans="1:18" s="84" customFormat="1" ht="27.5" x14ac:dyDescent="0.35">
      <c r="A144" s="1116"/>
      <c r="B144" s="713" t="s">
        <v>80</v>
      </c>
      <c r="C144" s="714"/>
      <c r="D144" s="660"/>
      <c r="E144" s="104"/>
      <c r="F144" s="104"/>
      <c r="G144" s="167" t="e">
        <f t="shared" si="37"/>
        <v>#DIV/0!</v>
      </c>
      <c r="H144" s="104"/>
      <c r="I144" s="167" t="e">
        <f t="shared" si="14"/>
        <v>#DIV/0!</v>
      </c>
      <c r="J144" s="167" t="e">
        <f t="shared" si="28"/>
        <v>#DIV/0!</v>
      </c>
      <c r="K144" s="104"/>
      <c r="L144" s="104"/>
      <c r="M144" s="206" t="e">
        <f t="shared" si="25"/>
        <v>#DIV/0!</v>
      </c>
      <c r="N144" s="868"/>
      <c r="O144" s="86"/>
      <c r="P144" s="86" t="b">
        <f t="shared" si="33"/>
        <v>1</v>
      </c>
      <c r="Q144" s="224" t="b">
        <f t="shared" si="38"/>
        <v>1</v>
      </c>
      <c r="R144" s="728">
        <f t="shared" si="39"/>
        <v>0</v>
      </c>
    </row>
    <row r="145" spans="1:18" s="139" customFormat="1" ht="85.5" customHeight="1" x14ac:dyDescent="0.35">
      <c r="A145" s="1114" t="s">
        <v>520</v>
      </c>
      <c r="B145" s="96" t="s">
        <v>1363</v>
      </c>
      <c r="C145" s="117" t="s">
        <v>649</v>
      </c>
      <c r="D145" s="660">
        <f>SUM(D146:D149)</f>
        <v>140100.1</v>
      </c>
      <c r="E145" s="660">
        <f>SUM(E146:E149)</f>
        <v>152882.4</v>
      </c>
      <c r="F145" s="660">
        <f>SUM(F146:F149)</f>
        <v>28259.32</v>
      </c>
      <c r="G145" s="148">
        <f t="shared" si="37"/>
        <v>0.185</v>
      </c>
      <c r="H145" s="104">
        <f>SUM(H146:H149)</f>
        <v>28259.32</v>
      </c>
      <c r="I145" s="186">
        <f t="shared" si="14"/>
        <v>0.185</v>
      </c>
      <c r="J145" s="186">
        <f t="shared" si="28"/>
        <v>1</v>
      </c>
      <c r="K145" s="104">
        <f>SUM(K146:K149)</f>
        <v>152882.4</v>
      </c>
      <c r="L145" s="104">
        <f>SUM(L146:L149)</f>
        <v>0</v>
      </c>
      <c r="M145" s="129">
        <f t="shared" si="25"/>
        <v>1</v>
      </c>
      <c r="N145" s="920"/>
      <c r="P145" s="86" t="b">
        <f t="shared" si="33"/>
        <v>0</v>
      </c>
      <c r="Q145" s="224" t="b">
        <f t="shared" si="38"/>
        <v>1</v>
      </c>
      <c r="R145" s="728">
        <f t="shared" si="39"/>
        <v>0</v>
      </c>
    </row>
    <row r="146" spans="1:18" s="84" customFormat="1" ht="27.5" x14ac:dyDescent="0.35">
      <c r="A146" s="1115"/>
      <c r="B146" s="715" t="s">
        <v>79</v>
      </c>
      <c r="C146" s="714"/>
      <c r="D146" s="660">
        <f>D151</f>
        <v>0</v>
      </c>
      <c r="E146" s="660">
        <f>E151</f>
        <v>0</v>
      </c>
      <c r="F146" s="660">
        <f>F151</f>
        <v>0</v>
      </c>
      <c r="G146" s="153" t="e">
        <f t="shared" si="37"/>
        <v>#DIV/0!</v>
      </c>
      <c r="H146" s="104"/>
      <c r="I146" s="167" t="e">
        <f t="shared" si="14"/>
        <v>#DIV/0!</v>
      </c>
      <c r="J146" s="167" t="e">
        <f t="shared" si="28"/>
        <v>#DIV/0!</v>
      </c>
      <c r="K146" s="104">
        <f>K151</f>
        <v>0</v>
      </c>
      <c r="L146" s="104"/>
      <c r="M146" s="206" t="e">
        <f t="shared" si="25"/>
        <v>#DIV/0!</v>
      </c>
      <c r="N146" s="921"/>
      <c r="O146" s="86"/>
      <c r="P146" s="86" t="b">
        <f t="shared" si="33"/>
        <v>1</v>
      </c>
      <c r="Q146" s="224" t="b">
        <f t="shared" si="38"/>
        <v>1</v>
      </c>
      <c r="R146" s="728">
        <f t="shared" si="39"/>
        <v>0</v>
      </c>
    </row>
    <row r="147" spans="1:18" s="84" customFormat="1" ht="27.5" x14ac:dyDescent="0.35">
      <c r="A147" s="1115"/>
      <c r="B147" s="715" t="s">
        <v>78</v>
      </c>
      <c r="C147" s="714"/>
      <c r="D147" s="660">
        <f t="shared" ref="D147:F149" si="40">D152</f>
        <v>0</v>
      </c>
      <c r="E147" s="660">
        <f t="shared" si="40"/>
        <v>12782.3</v>
      </c>
      <c r="F147" s="660">
        <f t="shared" si="40"/>
        <v>0</v>
      </c>
      <c r="G147" s="153">
        <f t="shared" si="37"/>
        <v>0</v>
      </c>
      <c r="H147" s="104"/>
      <c r="I147" s="167">
        <f t="shared" si="14"/>
        <v>0</v>
      </c>
      <c r="J147" s="167" t="e">
        <f t="shared" si="28"/>
        <v>#DIV/0!</v>
      </c>
      <c r="K147" s="660">
        <f t="shared" ref="K147" si="41">K152</f>
        <v>12782.3</v>
      </c>
      <c r="L147" s="104"/>
      <c r="M147" s="206">
        <f t="shared" si="25"/>
        <v>1</v>
      </c>
      <c r="N147" s="921"/>
      <c r="O147" s="86"/>
      <c r="P147" s="86" t="b">
        <f t="shared" si="33"/>
        <v>0</v>
      </c>
      <c r="Q147" s="224" t="b">
        <f t="shared" si="38"/>
        <v>1</v>
      </c>
      <c r="R147" s="728">
        <f t="shared" si="39"/>
        <v>0</v>
      </c>
    </row>
    <row r="148" spans="1:18" s="84" customFormat="1" ht="27.5" x14ac:dyDescent="0.35">
      <c r="A148" s="1115"/>
      <c r="B148" s="715" t="s">
        <v>116</v>
      </c>
      <c r="C148" s="714"/>
      <c r="D148" s="660">
        <f t="shared" si="40"/>
        <v>140100.1</v>
      </c>
      <c r="E148" s="660">
        <f t="shared" si="40"/>
        <v>140100.1</v>
      </c>
      <c r="F148" s="660">
        <v>28259.32</v>
      </c>
      <c r="G148" s="148">
        <f t="shared" si="37"/>
        <v>0.20200000000000001</v>
      </c>
      <c r="H148" s="660">
        <v>28259.32</v>
      </c>
      <c r="I148" s="186">
        <f t="shared" si="14"/>
        <v>0.20200000000000001</v>
      </c>
      <c r="J148" s="186">
        <f t="shared" si="28"/>
        <v>1</v>
      </c>
      <c r="K148" s="104">
        <f>K153</f>
        <v>140100.1</v>
      </c>
      <c r="L148" s="104"/>
      <c r="M148" s="129">
        <f t="shared" si="25"/>
        <v>1</v>
      </c>
      <c r="N148" s="921"/>
      <c r="O148" s="86"/>
      <c r="P148" s="86" t="b">
        <f t="shared" si="33"/>
        <v>1</v>
      </c>
      <c r="Q148" s="224" t="b">
        <f t="shared" si="38"/>
        <v>1</v>
      </c>
      <c r="R148" s="728">
        <f t="shared" si="39"/>
        <v>0</v>
      </c>
    </row>
    <row r="149" spans="1:18" s="84" customFormat="1" ht="27.5" x14ac:dyDescent="0.35">
      <c r="A149" s="1116"/>
      <c r="B149" s="715" t="s">
        <v>80</v>
      </c>
      <c r="C149" s="714"/>
      <c r="D149" s="660">
        <f t="shared" si="40"/>
        <v>0</v>
      </c>
      <c r="E149" s="660">
        <f t="shared" si="40"/>
        <v>0</v>
      </c>
      <c r="F149" s="660">
        <f t="shared" si="40"/>
        <v>0</v>
      </c>
      <c r="G149" s="153" t="e">
        <f t="shared" si="37"/>
        <v>#DIV/0!</v>
      </c>
      <c r="H149" s="104"/>
      <c r="I149" s="167" t="e">
        <f t="shared" si="14"/>
        <v>#DIV/0!</v>
      </c>
      <c r="J149" s="167" t="e">
        <f t="shared" si="28"/>
        <v>#DIV/0!</v>
      </c>
      <c r="K149" s="104">
        <f>K154</f>
        <v>0</v>
      </c>
      <c r="L149" s="104"/>
      <c r="M149" s="206" t="e">
        <f t="shared" si="25"/>
        <v>#DIV/0!</v>
      </c>
      <c r="N149" s="922"/>
      <c r="O149" s="86"/>
      <c r="P149" s="86" t="b">
        <f t="shared" si="33"/>
        <v>1</v>
      </c>
      <c r="Q149" s="224" t="b">
        <f t="shared" si="38"/>
        <v>1</v>
      </c>
      <c r="R149" s="728">
        <f t="shared" si="39"/>
        <v>0</v>
      </c>
    </row>
    <row r="150" spans="1:18" s="139" customFormat="1" ht="124.5" customHeight="1" x14ac:dyDescent="0.35">
      <c r="A150" s="1114" t="s">
        <v>1142</v>
      </c>
      <c r="B150" s="96" t="s">
        <v>1143</v>
      </c>
      <c r="C150" s="117" t="s">
        <v>285</v>
      </c>
      <c r="D150" s="660">
        <f>SUM(D151:D154)</f>
        <v>140100.1</v>
      </c>
      <c r="E150" s="660">
        <f>SUM(E151:E154)</f>
        <v>152882.4</v>
      </c>
      <c r="F150" s="660">
        <f>SUM(F151:F154)</f>
        <v>28259.32</v>
      </c>
      <c r="G150" s="148">
        <f t="shared" si="37"/>
        <v>0.185</v>
      </c>
      <c r="H150" s="104">
        <f>SUM(H151:H154)</f>
        <v>28259.32</v>
      </c>
      <c r="I150" s="186">
        <f t="shared" si="14"/>
        <v>0.185</v>
      </c>
      <c r="J150" s="186">
        <f t="shared" si="28"/>
        <v>1</v>
      </c>
      <c r="K150" s="104">
        <f>SUM(K151:K154)</f>
        <v>152882.4</v>
      </c>
      <c r="L150" s="104">
        <f>SUM(L151:L154)</f>
        <v>0</v>
      </c>
      <c r="M150" s="129">
        <f t="shared" si="25"/>
        <v>1</v>
      </c>
      <c r="N150" s="1036" t="s">
        <v>1574</v>
      </c>
      <c r="P150" s="86" t="b">
        <f t="shared" si="33"/>
        <v>0</v>
      </c>
      <c r="Q150" s="224" t="b">
        <f t="shared" si="38"/>
        <v>1</v>
      </c>
      <c r="R150" s="728">
        <f t="shared" si="39"/>
        <v>0</v>
      </c>
    </row>
    <row r="151" spans="1:18" s="84" customFormat="1" ht="27.5" x14ac:dyDescent="0.35">
      <c r="A151" s="1115"/>
      <c r="B151" s="715" t="s">
        <v>79</v>
      </c>
      <c r="C151" s="714"/>
      <c r="D151" s="660"/>
      <c r="E151" s="104"/>
      <c r="F151" s="104"/>
      <c r="G151" s="153" t="e">
        <f t="shared" si="37"/>
        <v>#DIV/0!</v>
      </c>
      <c r="H151" s="104"/>
      <c r="I151" s="167" t="e">
        <f t="shared" si="14"/>
        <v>#DIV/0!</v>
      </c>
      <c r="J151" s="167" t="e">
        <f t="shared" si="28"/>
        <v>#DIV/0!</v>
      </c>
      <c r="K151" s="104"/>
      <c r="L151" s="104"/>
      <c r="M151" s="206" t="e">
        <f t="shared" si="25"/>
        <v>#DIV/0!</v>
      </c>
      <c r="N151" s="1037"/>
      <c r="O151" s="86"/>
      <c r="P151" s="86" t="b">
        <f t="shared" si="33"/>
        <v>1</v>
      </c>
      <c r="Q151" s="224" t="b">
        <f t="shared" si="38"/>
        <v>1</v>
      </c>
      <c r="R151" s="728">
        <f t="shared" si="39"/>
        <v>0</v>
      </c>
    </row>
    <row r="152" spans="1:18" s="84" customFormat="1" ht="27.5" x14ac:dyDescent="0.35">
      <c r="A152" s="1115"/>
      <c r="B152" s="715" t="s">
        <v>78</v>
      </c>
      <c r="C152" s="714"/>
      <c r="D152" s="660"/>
      <c r="E152" s="104">
        <v>12782.3</v>
      </c>
      <c r="F152" s="104"/>
      <c r="G152" s="153">
        <f t="shared" si="37"/>
        <v>0</v>
      </c>
      <c r="H152" s="104"/>
      <c r="I152" s="167">
        <f t="shared" si="14"/>
        <v>0</v>
      </c>
      <c r="J152" s="167" t="e">
        <f t="shared" si="28"/>
        <v>#DIV/0!</v>
      </c>
      <c r="K152" s="104">
        <v>12782.3</v>
      </c>
      <c r="L152" s="104"/>
      <c r="M152" s="206">
        <f t="shared" si="25"/>
        <v>1</v>
      </c>
      <c r="N152" s="1037"/>
      <c r="O152" s="86"/>
      <c r="P152" s="86" t="b">
        <f t="shared" si="33"/>
        <v>0</v>
      </c>
      <c r="Q152" s="224" t="b">
        <f t="shared" si="38"/>
        <v>1</v>
      </c>
      <c r="R152" s="728">
        <f t="shared" si="39"/>
        <v>0</v>
      </c>
    </row>
    <row r="153" spans="1:18" s="84" customFormat="1" ht="27.5" x14ac:dyDescent="0.35">
      <c r="A153" s="1115"/>
      <c r="B153" s="715" t="s">
        <v>116</v>
      </c>
      <c r="C153" s="714"/>
      <c r="D153" s="660">
        <v>140100.1</v>
      </c>
      <c r="E153" s="104">
        <v>140100.1</v>
      </c>
      <c r="F153" s="104">
        <v>28259.32</v>
      </c>
      <c r="G153" s="148">
        <f t="shared" si="37"/>
        <v>0.20200000000000001</v>
      </c>
      <c r="H153" s="104">
        <v>28259.32</v>
      </c>
      <c r="I153" s="186">
        <f t="shared" si="14"/>
        <v>0.20200000000000001</v>
      </c>
      <c r="J153" s="186">
        <f t="shared" si="28"/>
        <v>1</v>
      </c>
      <c r="K153" s="104">
        <v>140100.1</v>
      </c>
      <c r="L153" s="104"/>
      <c r="M153" s="129">
        <f t="shared" si="25"/>
        <v>1</v>
      </c>
      <c r="N153" s="1037"/>
      <c r="O153" s="86"/>
      <c r="P153" s="86" t="b">
        <f t="shared" si="33"/>
        <v>1</v>
      </c>
      <c r="Q153" s="224" t="b">
        <f t="shared" si="38"/>
        <v>1</v>
      </c>
      <c r="R153" s="728">
        <f t="shared" si="39"/>
        <v>0</v>
      </c>
    </row>
    <row r="154" spans="1:18" s="84" customFormat="1" ht="27.5" x14ac:dyDescent="0.35">
      <c r="A154" s="1116"/>
      <c r="B154" s="715" t="s">
        <v>80</v>
      </c>
      <c r="C154" s="714"/>
      <c r="D154" s="660"/>
      <c r="E154" s="104"/>
      <c r="F154" s="104"/>
      <c r="G154" s="153" t="e">
        <f t="shared" si="37"/>
        <v>#DIV/0!</v>
      </c>
      <c r="H154" s="104"/>
      <c r="I154" s="167" t="e">
        <f t="shared" si="14"/>
        <v>#DIV/0!</v>
      </c>
      <c r="J154" s="167" t="e">
        <f t="shared" si="28"/>
        <v>#DIV/0!</v>
      </c>
      <c r="K154" s="104"/>
      <c r="L154" s="104"/>
      <c r="M154" s="206" t="e">
        <f t="shared" si="25"/>
        <v>#DIV/0!</v>
      </c>
      <c r="N154" s="1038"/>
      <c r="O154" s="86"/>
      <c r="P154" s="86" t="b">
        <f t="shared" si="33"/>
        <v>1</v>
      </c>
      <c r="Q154" s="224" t="b">
        <f t="shared" si="38"/>
        <v>1</v>
      </c>
      <c r="R154" s="728">
        <f t="shared" si="39"/>
        <v>0</v>
      </c>
    </row>
    <row r="155" spans="1:18" s="139" customFormat="1" ht="35" x14ac:dyDescent="0.35">
      <c r="A155" s="1172" t="s">
        <v>404</v>
      </c>
      <c r="B155" s="137" t="s">
        <v>1331</v>
      </c>
      <c r="C155" s="137" t="s">
        <v>229</v>
      </c>
      <c r="D155" s="663">
        <f>SUM(D156:D159)</f>
        <v>6078</v>
      </c>
      <c r="E155" s="142">
        <f>SUM(E156:E159)</f>
        <v>16607</v>
      </c>
      <c r="F155" s="142">
        <f>SUM(F156:F159)</f>
        <v>300</v>
      </c>
      <c r="G155" s="178">
        <f t="shared" si="37"/>
        <v>1.7999999999999999E-2</v>
      </c>
      <c r="H155" s="142">
        <f>SUM(H156:H159)</f>
        <v>300</v>
      </c>
      <c r="I155" s="182">
        <f t="shared" si="14"/>
        <v>1.7999999999999999E-2</v>
      </c>
      <c r="J155" s="177">
        <f t="shared" si="28"/>
        <v>1</v>
      </c>
      <c r="K155" s="142">
        <f>SUM(K156:K159)</f>
        <v>16607</v>
      </c>
      <c r="L155" s="142">
        <f>SUM(L156:L159)</f>
        <v>0</v>
      </c>
      <c r="M155" s="138">
        <f t="shared" si="25"/>
        <v>1</v>
      </c>
      <c r="N155" s="869"/>
      <c r="P155" s="86" t="b">
        <f t="shared" si="33"/>
        <v>0</v>
      </c>
      <c r="Q155" s="224" t="b">
        <f t="shared" si="38"/>
        <v>1</v>
      </c>
      <c r="R155" s="728">
        <f t="shared" si="39"/>
        <v>0</v>
      </c>
    </row>
    <row r="156" spans="1:18" s="84" customFormat="1" ht="18.75" customHeight="1" x14ac:dyDescent="0.35">
      <c r="A156" s="1172"/>
      <c r="B156" s="713" t="s">
        <v>79</v>
      </c>
      <c r="C156" s="155"/>
      <c r="D156" s="104">
        <f>D161+D166+D171+D176</f>
        <v>0</v>
      </c>
      <c r="E156" s="104">
        <f t="shared" ref="E156:L159" si="42">E161+E166+E171+E176</f>
        <v>0</v>
      </c>
      <c r="F156" s="104">
        <f t="shared" si="42"/>
        <v>0</v>
      </c>
      <c r="G156" s="153" t="e">
        <f t="shared" si="37"/>
        <v>#DIV/0!</v>
      </c>
      <c r="H156" s="104">
        <f t="shared" si="42"/>
        <v>0</v>
      </c>
      <c r="I156" s="167" t="e">
        <f t="shared" si="14"/>
        <v>#DIV/0!</v>
      </c>
      <c r="J156" s="153" t="e">
        <f t="shared" si="28"/>
        <v>#DIV/0!</v>
      </c>
      <c r="K156" s="104">
        <f t="shared" si="42"/>
        <v>0</v>
      </c>
      <c r="L156" s="104">
        <f t="shared" si="42"/>
        <v>0</v>
      </c>
      <c r="M156" s="109" t="e">
        <f t="shared" si="25"/>
        <v>#DIV/0!</v>
      </c>
      <c r="N156" s="869"/>
      <c r="O156" s="86"/>
      <c r="P156" s="86" t="b">
        <f t="shared" si="33"/>
        <v>1</v>
      </c>
      <c r="Q156" s="224" t="b">
        <f t="shared" si="38"/>
        <v>1</v>
      </c>
      <c r="R156" s="728">
        <f t="shared" si="39"/>
        <v>0</v>
      </c>
    </row>
    <row r="157" spans="1:18" s="84" customFormat="1" ht="18.75" customHeight="1" x14ac:dyDescent="0.35">
      <c r="A157" s="1172"/>
      <c r="B157" s="713" t="s">
        <v>78</v>
      </c>
      <c r="C157" s="155"/>
      <c r="D157" s="104">
        <f t="shared" ref="D157:F159" si="43">D162+D167+D172+D177</f>
        <v>0</v>
      </c>
      <c r="E157" s="104">
        <f t="shared" si="43"/>
        <v>10529</v>
      </c>
      <c r="F157" s="104">
        <f t="shared" si="43"/>
        <v>0</v>
      </c>
      <c r="G157" s="153">
        <f t="shared" si="37"/>
        <v>0</v>
      </c>
      <c r="H157" s="104">
        <f>H162+H167+H172+H177</f>
        <v>0</v>
      </c>
      <c r="I157" s="167">
        <f t="shared" si="14"/>
        <v>0</v>
      </c>
      <c r="J157" s="153" t="e">
        <f t="shared" si="28"/>
        <v>#DIV/0!</v>
      </c>
      <c r="K157" s="104">
        <f t="shared" si="42"/>
        <v>10529</v>
      </c>
      <c r="L157" s="104">
        <f t="shared" si="42"/>
        <v>0</v>
      </c>
      <c r="M157" s="109">
        <f t="shared" si="25"/>
        <v>1</v>
      </c>
      <c r="N157" s="869"/>
      <c r="O157" s="86"/>
      <c r="P157" s="86" t="b">
        <f t="shared" si="33"/>
        <v>0</v>
      </c>
      <c r="Q157" s="224" t="b">
        <f t="shared" si="38"/>
        <v>1</v>
      </c>
      <c r="R157" s="728">
        <f t="shared" si="39"/>
        <v>0</v>
      </c>
    </row>
    <row r="158" spans="1:18" s="84" customFormat="1" ht="18.75" customHeight="1" x14ac:dyDescent="0.35">
      <c r="A158" s="1172"/>
      <c r="B158" s="713" t="s">
        <v>116</v>
      </c>
      <c r="C158" s="155"/>
      <c r="D158" s="104">
        <f t="shared" si="43"/>
        <v>6078</v>
      </c>
      <c r="E158" s="104">
        <f t="shared" si="43"/>
        <v>6078</v>
      </c>
      <c r="F158" s="104">
        <f t="shared" si="43"/>
        <v>300</v>
      </c>
      <c r="G158" s="148">
        <f t="shared" si="37"/>
        <v>4.9000000000000002E-2</v>
      </c>
      <c r="H158" s="104">
        <f>H163+H168+H173+H178</f>
        <v>300</v>
      </c>
      <c r="I158" s="186">
        <f t="shared" si="14"/>
        <v>4.9000000000000002E-2</v>
      </c>
      <c r="J158" s="148">
        <f t="shared" si="28"/>
        <v>1</v>
      </c>
      <c r="K158" s="104">
        <f t="shared" si="42"/>
        <v>6078</v>
      </c>
      <c r="L158" s="104">
        <f t="shared" si="42"/>
        <v>0</v>
      </c>
      <c r="M158" s="108">
        <f t="shared" si="25"/>
        <v>1</v>
      </c>
      <c r="N158" s="869"/>
      <c r="O158" s="86"/>
      <c r="P158" s="86" t="b">
        <f t="shared" si="33"/>
        <v>1</v>
      </c>
      <c r="Q158" s="224" t="b">
        <f t="shared" si="38"/>
        <v>1</v>
      </c>
      <c r="R158" s="728">
        <f t="shared" si="39"/>
        <v>0</v>
      </c>
    </row>
    <row r="159" spans="1:18" s="84" customFormat="1" ht="18.75" customHeight="1" x14ac:dyDescent="0.35">
      <c r="A159" s="1172"/>
      <c r="B159" s="713" t="s">
        <v>80</v>
      </c>
      <c r="C159" s="155"/>
      <c r="D159" s="104">
        <f t="shared" si="43"/>
        <v>0</v>
      </c>
      <c r="E159" s="104">
        <f t="shared" si="43"/>
        <v>0</v>
      </c>
      <c r="F159" s="104">
        <f t="shared" si="43"/>
        <v>0</v>
      </c>
      <c r="G159" s="153" t="e">
        <f t="shared" si="37"/>
        <v>#DIV/0!</v>
      </c>
      <c r="H159" s="104">
        <f>H164+H169+H174+H179</f>
        <v>0</v>
      </c>
      <c r="I159" s="167" t="e">
        <f t="shared" si="14"/>
        <v>#DIV/0!</v>
      </c>
      <c r="J159" s="153" t="e">
        <f t="shared" si="28"/>
        <v>#DIV/0!</v>
      </c>
      <c r="K159" s="104">
        <f t="shared" si="42"/>
        <v>0</v>
      </c>
      <c r="L159" s="104">
        <f t="shared" si="42"/>
        <v>0</v>
      </c>
      <c r="M159" s="109" t="e">
        <f t="shared" si="25"/>
        <v>#DIV/0!</v>
      </c>
      <c r="N159" s="869"/>
      <c r="O159" s="86"/>
      <c r="P159" s="86" t="b">
        <f t="shared" si="33"/>
        <v>1</v>
      </c>
      <c r="Q159" s="224" t="b">
        <f t="shared" si="38"/>
        <v>1</v>
      </c>
      <c r="R159" s="728">
        <f t="shared" si="39"/>
        <v>0</v>
      </c>
    </row>
    <row r="160" spans="1:18" s="136" customFormat="1" ht="90" customHeight="1" x14ac:dyDescent="0.35">
      <c r="A160" s="1173" t="s">
        <v>522</v>
      </c>
      <c r="B160" s="117" t="s">
        <v>521</v>
      </c>
      <c r="C160" s="117" t="s">
        <v>285</v>
      </c>
      <c r="D160" s="99">
        <f>SUM(D161:D164)</f>
        <v>1700</v>
      </c>
      <c r="E160" s="99">
        <f>SUM(E161:E164)</f>
        <v>1960.3</v>
      </c>
      <c r="F160" s="99">
        <f>SUM(F161:F164)</f>
        <v>0</v>
      </c>
      <c r="G160" s="177">
        <f t="shared" si="37"/>
        <v>0</v>
      </c>
      <c r="H160" s="99">
        <f>SUM(H161:H164)</f>
        <v>0</v>
      </c>
      <c r="I160" s="191">
        <f t="shared" si="14"/>
        <v>0</v>
      </c>
      <c r="J160" s="451" t="e">
        <f t="shared" si="28"/>
        <v>#DIV/0!</v>
      </c>
      <c r="K160" s="134">
        <f>SUM(K161:K164)</f>
        <v>1960.3</v>
      </c>
      <c r="L160" s="134">
        <f>SUM(L161:L164)</f>
        <v>0</v>
      </c>
      <c r="M160" s="135">
        <f t="shared" si="25"/>
        <v>1</v>
      </c>
      <c r="N160" s="859" t="s">
        <v>1493</v>
      </c>
      <c r="P160" s="86" t="b">
        <f t="shared" si="33"/>
        <v>0</v>
      </c>
      <c r="Q160" s="224" t="b">
        <f t="shared" si="38"/>
        <v>1</v>
      </c>
      <c r="R160" s="728">
        <f t="shared" si="39"/>
        <v>0</v>
      </c>
    </row>
    <row r="161" spans="1:18" s="84" customFormat="1" ht="28.5" customHeight="1" x14ac:dyDescent="0.35">
      <c r="A161" s="1174"/>
      <c r="B161" s="713" t="s">
        <v>79</v>
      </c>
      <c r="C161" s="107"/>
      <c r="D161" s="119"/>
      <c r="E161" s="119"/>
      <c r="F161" s="119"/>
      <c r="G161" s="153" t="e">
        <f t="shared" si="37"/>
        <v>#DIV/0!</v>
      </c>
      <c r="H161" s="119"/>
      <c r="I161" s="167" t="e">
        <f t="shared" si="14"/>
        <v>#DIV/0!</v>
      </c>
      <c r="J161" s="153" t="e">
        <f t="shared" si="28"/>
        <v>#DIV/0!</v>
      </c>
      <c r="K161" s="104">
        <f>E161</f>
        <v>0</v>
      </c>
      <c r="L161" s="104">
        <f>E161-K161</f>
        <v>0</v>
      </c>
      <c r="M161" s="109" t="e">
        <f t="shared" si="25"/>
        <v>#DIV/0!</v>
      </c>
      <c r="N161" s="860"/>
      <c r="O161" s="86"/>
      <c r="P161" s="86" t="b">
        <f t="shared" si="33"/>
        <v>1</v>
      </c>
      <c r="Q161" s="224" t="b">
        <f t="shared" si="38"/>
        <v>1</v>
      </c>
      <c r="R161" s="728">
        <f t="shared" si="39"/>
        <v>0</v>
      </c>
    </row>
    <row r="162" spans="1:18" s="84" customFormat="1" ht="24.75" customHeight="1" x14ac:dyDescent="0.35">
      <c r="A162" s="1174"/>
      <c r="B162" s="713" t="s">
        <v>78</v>
      </c>
      <c r="C162" s="107"/>
      <c r="D162" s="119"/>
      <c r="E162" s="119">
        <v>260.3</v>
      </c>
      <c r="F162" s="119"/>
      <c r="G162" s="153">
        <f t="shared" si="37"/>
        <v>0</v>
      </c>
      <c r="H162" s="119"/>
      <c r="I162" s="167">
        <f t="shared" si="14"/>
        <v>0</v>
      </c>
      <c r="J162" s="153" t="e">
        <f t="shared" si="28"/>
        <v>#DIV/0!</v>
      </c>
      <c r="K162" s="104">
        <v>260.3</v>
      </c>
      <c r="L162" s="104">
        <f>E162-K162</f>
        <v>0</v>
      </c>
      <c r="M162" s="109">
        <f t="shared" si="25"/>
        <v>1</v>
      </c>
      <c r="N162" s="860"/>
      <c r="O162" s="86"/>
      <c r="P162" s="86" t="b">
        <f t="shared" si="33"/>
        <v>0</v>
      </c>
      <c r="Q162" s="224" t="b">
        <f t="shared" si="38"/>
        <v>1</v>
      </c>
      <c r="R162" s="728">
        <f t="shared" si="39"/>
        <v>0</v>
      </c>
    </row>
    <row r="163" spans="1:18" s="84" customFormat="1" ht="24.75" customHeight="1" x14ac:dyDescent="0.35">
      <c r="A163" s="1174"/>
      <c r="B163" s="713" t="s">
        <v>116</v>
      </c>
      <c r="C163" s="107"/>
      <c r="D163" s="119">
        <v>1700</v>
      </c>
      <c r="E163" s="119">
        <v>1700</v>
      </c>
      <c r="F163" s="119"/>
      <c r="G163" s="148">
        <f t="shared" si="37"/>
        <v>0</v>
      </c>
      <c r="H163" s="119"/>
      <c r="I163" s="186">
        <f t="shared" si="14"/>
        <v>0</v>
      </c>
      <c r="J163" s="153" t="e">
        <f t="shared" si="28"/>
        <v>#DIV/0!</v>
      </c>
      <c r="K163" s="119">
        <v>1700</v>
      </c>
      <c r="L163" s="104">
        <f>E163-K163</f>
        <v>0</v>
      </c>
      <c r="M163" s="108">
        <f t="shared" si="25"/>
        <v>1</v>
      </c>
      <c r="N163" s="860"/>
      <c r="O163" s="86"/>
      <c r="P163" s="86" t="b">
        <f t="shared" si="33"/>
        <v>1</v>
      </c>
      <c r="Q163" s="224" t="b">
        <f t="shared" si="38"/>
        <v>1</v>
      </c>
      <c r="R163" s="728">
        <f t="shared" si="39"/>
        <v>0</v>
      </c>
    </row>
    <row r="164" spans="1:18" s="84" customFormat="1" ht="28.5" customHeight="1" x14ac:dyDescent="0.35">
      <c r="A164" s="1175"/>
      <c r="B164" s="713" t="s">
        <v>80</v>
      </c>
      <c r="C164" s="107"/>
      <c r="D164" s="98"/>
      <c r="E164" s="98"/>
      <c r="F164" s="98"/>
      <c r="G164" s="153" t="e">
        <f t="shared" si="37"/>
        <v>#DIV/0!</v>
      </c>
      <c r="H164" s="98"/>
      <c r="I164" s="167" t="e">
        <f t="shared" si="14"/>
        <v>#DIV/0!</v>
      </c>
      <c r="J164" s="153" t="e">
        <f t="shared" si="28"/>
        <v>#DIV/0!</v>
      </c>
      <c r="K164" s="104">
        <f>E164</f>
        <v>0</v>
      </c>
      <c r="L164" s="104">
        <f>E164-K164</f>
        <v>0</v>
      </c>
      <c r="M164" s="109" t="e">
        <f t="shared" si="25"/>
        <v>#DIV/0!</v>
      </c>
      <c r="N164" s="861"/>
      <c r="O164" s="86"/>
      <c r="P164" s="86" t="b">
        <f t="shared" si="33"/>
        <v>1</v>
      </c>
      <c r="Q164" s="224" t="b">
        <f t="shared" si="38"/>
        <v>1</v>
      </c>
      <c r="R164" s="728">
        <f t="shared" si="39"/>
        <v>0</v>
      </c>
    </row>
    <row r="165" spans="1:18" s="136" customFormat="1" ht="56.25" customHeight="1" x14ac:dyDescent="0.35">
      <c r="A165" s="1168" t="s">
        <v>524</v>
      </c>
      <c r="B165" s="117" t="s">
        <v>523</v>
      </c>
      <c r="C165" s="117" t="s">
        <v>285</v>
      </c>
      <c r="D165" s="99">
        <f>SUM(D166:D169)</f>
        <v>600</v>
      </c>
      <c r="E165" s="99">
        <f>SUM(E166:E169)</f>
        <v>735.3</v>
      </c>
      <c r="F165" s="99">
        <f>SUM(F166:F169)</f>
        <v>0</v>
      </c>
      <c r="G165" s="148">
        <f t="shared" si="37"/>
        <v>0</v>
      </c>
      <c r="H165" s="119">
        <f>SUM(H166:H169)</f>
        <v>0</v>
      </c>
      <c r="I165" s="167">
        <f t="shared" si="14"/>
        <v>0</v>
      </c>
      <c r="J165" s="153" t="e">
        <f t="shared" si="28"/>
        <v>#DIV/0!</v>
      </c>
      <c r="K165" s="134">
        <f>SUM(K166:K169)</f>
        <v>735.3</v>
      </c>
      <c r="L165" s="134">
        <f>SUM(L166:L169)</f>
        <v>0</v>
      </c>
      <c r="M165" s="135">
        <f t="shared" si="25"/>
        <v>1</v>
      </c>
      <c r="N165" s="1018" t="s">
        <v>1494</v>
      </c>
      <c r="P165" s="86" t="b">
        <f t="shared" si="33"/>
        <v>0</v>
      </c>
      <c r="Q165" s="224" t="b">
        <f t="shared" si="38"/>
        <v>1</v>
      </c>
      <c r="R165" s="728">
        <f t="shared" si="39"/>
        <v>0</v>
      </c>
    </row>
    <row r="166" spans="1:18" s="84" customFormat="1" ht="27.5" x14ac:dyDescent="0.35">
      <c r="A166" s="1168"/>
      <c r="B166" s="713" t="s">
        <v>79</v>
      </c>
      <c r="C166" s="107"/>
      <c r="D166" s="119"/>
      <c r="E166" s="119"/>
      <c r="F166" s="98"/>
      <c r="G166" s="153" t="e">
        <f t="shared" si="37"/>
        <v>#DIV/0!</v>
      </c>
      <c r="H166" s="119"/>
      <c r="I166" s="167" t="e">
        <f t="shared" si="14"/>
        <v>#DIV/0!</v>
      </c>
      <c r="J166" s="153" t="e">
        <f t="shared" si="28"/>
        <v>#DIV/0!</v>
      </c>
      <c r="K166" s="104">
        <f>E166</f>
        <v>0</v>
      </c>
      <c r="L166" s="104">
        <f>E166-K166</f>
        <v>0</v>
      </c>
      <c r="M166" s="109" t="e">
        <f t="shared" si="25"/>
        <v>#DIV/0!</v>
      </c>
      <c r="N166" s="929"/>
      <c r="O166" s="86"/>
      <c r="P166" s="86" t="b">
        <f t="shared" si="33"/>
        <v>1</v>
      </c>
      <c r="Q166" s="224" t="b">
        <f t="shared" si="38"/>
        <v>1</v>
      </c>
      <c r="R166" s="728">
        <f t="shared" si="39"/>
        <v>0</v>
      </c>
    </row>
    <row r="167" spans="1:18" s="84" customFormat="1" ht="27.5" x14ac:dyDescent="0.35">
      <c r="A167" s="1168"/>
      <c r="B167" s="713" t="s">
        <v>78</v>
      </c>
      <c r="C167" s="107"/>
      <c r="D167" s="119"/>
      <c r="E167" s="119">
        <v>135.30000000000001</v>
      </c>
      <c r="F167" s="119"/>
      <c r="G167" s="153">
        <f t="shared" si="37"/>
        <v>0</v>
      </c>
      <c r="H167" s="119"/>
      <c r="I167" s="167">
        <f t="shared" si="14"/>
        <v>0</v>
      </c>
      <c r="J167" s="153" t="e">
        <f t="shared" si="28"/>
        <v>#DIV/0!</v>
      </c>
      <c r="K167" s="104">
        <f>E167</f>
        <v>135.30000000000001</v>
      </c>
      <c r="L167" s="104">
        <f>E167-K167</f>
        <v>0</v>
      </c>
      <c r="M167" s="109">
        <f t="shared" si="25"/>
        <v>1</v>
      </c>
      <c r="N167" s="929"/>
      <c r="O167" s="86"/>
      <c r="P167" s="86" t="b">
        <f t="shared" si="33"/>
        <v>0</v>
      </c>
      <c r="Q167" s="224" t="b">
        <f t="shared" si="38"/>
        <v>1</v>
      </c>
      <c r="R167" s="728">
        <f t="shared" si="39"/>
        <v>0</v>
      </c>
    </row>
    <row r="168" spans="1:18" s="84" customFormat="1" ht="27.5" x14ac:dyDescent="0.35">
      <c r="A168" s="1168"/>
      <c r="B168" s="713" t="s">
        <v>116</v>
      </c>
      <c r="C168" s="107"/>
      <c r="D168" s="119">
        <v>600</v>
      </c>
      <c r="E168" s="119">
        <v>600</v>
      </c>
      <c r="F168" s="119"/>
      <c r="G168" s="181">
        <f t="shared" si="37"/>
        <v>0</v>
      </c>
      <c r="H168" s="119"/>
      <c r="I168" s="167">
        <f t="shared" si="14"/>
        <v>0</v>
      </c>
      <c r="J168" s="153" t="e">
        <f t="shared" si="28"/>
        <v>#DIV/0!</v>
      </c>
      <c r="K168" s="104">
        <f>E168</f>
        <v>600</v>
      </c>
      <c r="L168" s="104">
        <f>E168-K168</f>
        <v>0</v>
      </c>
      <c r="M168" s="108">
        <f t="shared" si="25"/>
        <v>1</v>
      </c>
      <c r="N168" s="929"/>
      <c r="O168" s="86"/>
      <c r="P168" s="86" t="b">
        <f t="shared" ref="P168:P231" si="44">E168=D168</f>
        <v>1</v>
      </c>
      <c r="Q168" s="224" t="b">
        <f t="shared" si="38"/>
        <v>1</v>
      </c>
      <c r="R168" s="728">
        <f t="shared" si="39"/>
        <v>0</v>
      </c>
    </row>
    <row r="169" spans="1:18" s="84" customFormat="1" ht="27.5" x14ac:dyDescent="0.35">
      <c r="A169" s="1168"/>
      <c r="B169" s="713" t="s">
        <v>80</v>
      </c>
      <c r="C169" s="107"/>
      <c r="D169" s="119"/>
      <c r="E169" s="119"/>
      <c r="F169" s="98"/>
      <c r="G169" s="153" t="e">
        <f t="shared" si="37"/>
        <v>#DIV/0!</v>
      </c>
      <c r="H169" s="119"/>
      <c r="I169" s="167" t="e">
        <f t="shared" si="14"/>
        <v>#DIV/0!</v>
      </c>
      <c r="J169" s="153" t="e">
        <f t="shared" si="28"/>
        <v>#DIV/0!</v>
      </c>
      <c r="K169" s="104">
        <f>E169</f>
        <v>0</v>
      </c>
      <c r="L169" s="104">
        <f>E169-K169</f>
        <v>0</v>
      </c>
      <c r="M169" s="109" t="e">
        <f t="shared" si="25"/>
        <v>#DIV/0!</v>
      </c>
      <c r="N169" s="929"/>
      <c r="O169" s="86"/>
      <c r="P169" s="86" t="b">
        <f t="shared" si="44"/>
        <v>1</v>
      </c>
      <c r="Q169" s="224" t="b">
        <f t="shared" si="38"/>
        <v>1</v>
      </c>
      <c r="R169" s="728">
        <f t="shared" si="39"/>
        <v>0</v>
      </c>
    </row>
    <row r="170" spans="1:18" s="136" customFormat="1" ht="97.5" customHeight="1" x14ac:dyDescent="0.35">
      <c r="A170" s="1131" t="s">
        <v>526</v>
      </c>
      <c r="B170" s="117" t="s">
        <v>525</v>
      </c>
      <c r="C170" s="117" t="s">
        <v>285</v>
      </c>
      <c r="D170" s="99">
        <f>SUM(D171:D174)</f>
        <v>500</v>
      </c>
      <c r="E170" s="99">
        <f>SUM(E171:E174)</f>
        <v>860.8</v>
      </c>
      <c r="F170" s="99">
        <f>SUM(F171:F174)</f>
        <v>0</v>
      </c>
      <c r="G170" s="177">
        <f t="shared" si="37"/>
        <v>0</v>
      </c>
      <c r="H170" s="119">
        <f>SUM(H171:H174)</f>
        <v>0</v>
      </c>
      <c r="I170" s="186">
        <f t="shared" si="14"/>
        <v>0</v>
      </c>
      <c r="J170" s="153" t="e">
        <f t="shared" si="28"/>
        <v>#DIV/0!</v>
      </c>
      <c r="K170" s="134">
        <f>SUM(K171:K174)</f>
        <v>860.8</v>
      </c>
      <c r="L170" s="134">
        <f>SUM(L171:L174)</f>
        <v>0</v>
      </c>
      <c r="M170" s="135">
        <f t="shared" si="25"/>
        <v>1</v>
      </c>
      <c r="N170" s="927" t="s">
        <v>1495</v>
      </c>
      <c r="P170" s="86" t="b">
        <f t="shared" si="44"/>
        <v>0</v>
      </c>
      <c r="Q170" s="224" t="b">
        <f t="shared" si="38"/>
        <v>1</v>
      </c>
      <c r="R170" s="728">
        <f t="shared" si="39"/>
        <v>0</v>
      </c>
    </row>
    <row r="171" spans="1:18" s="84" customFormat="1" ht="27.5" x14ac:dyDescent="0.35">
      <c r="A171" s="1131"/>
      <c r="B171" s="713" t="s">
        <v>79</v>
      </c>
      <c r="C171" s="107"/>
      <c r="D171" s="119"/>
      <c r="E171" s="119"/>
      <c r="F171" s="98"/>
      <c r="G171" s="153" t="e">
        <f t="shared" si="37"/>
        <v>#DIV/0!</v>
      </c>
      <c r="H171" s="98"/>
      <c r="I171" s="167" t="e">
        <f t="shared" si="14"/>
        <v>#DIV/0!</v>
      </c>
      <c r="J171" s="153" t="e">
        <f t="shared" si="28"/>
        <v>#DIV/0!</v>
      </c>
      <c r="K171" s="104">
        <f>E171</f>
        <v>0</v>
      </c>
      <c r="L171" s="104">
        <f>E171-K171</f>
        <v>0</v>
      </c>
      <c r="M171" s="109" t="e">
        <f t="shared" si="25"/>
        <v>#DIV/0!</v>
      </c>
      <c r="N171" s="928"/>
      <c r="O171" s="86"/>
      <c r="P171" s="86" t="b">
        <f t="shared" si="44"/>
        <v>1</v>
      </c>
      <c r="Q171" s="224" t="b">
        <f t="shared" si="38"/>
        <v>1</v>
      </c>
      <c r="R171" s="728">
        <f t="shared" si="39"/>
        <v>0</v>
      </c>
    </row>
    <row r="172" spans="1:18" s="84" customFormat="1" ht="27.5" x14ac:dyDescent="0.35">
      <c r="A172" s="1131"/>
      <c r="B172" s="713" t="s">
        <v>78</v>
      </c>
      <c r="C172" s="107"/>
      <c r="D172" s="119"/>
      <c r="E172" s="119">
        <v>360.8</v>
      </c>
      <c r="F172" s="119"/>
      <c r="G172" s="153">
        <f t="shared" si="37"/>
        <v>0</v>
      </c>
      <c r="H172" s="101"/>
      <c r="I172" s="167">
        <f t="shared" si="14"/>
        <v>0</v>
      </c>
      <c r="J172" s="153" t="e">
        <f t="shared" si="28"/>
        <v>#DIV/0!</v>
      </c>
      <c r="K172" s="104">
        <f>E172</f>
        <v>360.8</v>
      </c>
      <c r="L172" s="104">
        <f>E172-K172</f>
        <v>0</v>
      </c>
      <c r="M172" s="109">
        <f t="shared" si="25"/>
        <v>1</v>
      </c>
      <c r="N172" s="928"/>
      <c r="O172" s="86"/>
      <c r="P172" s="86" t="b">
        <f t="shared" si="44"/>
        <v>0</v>
      </c>
      <c r="Q172" s="224" t="b">
        <f t="shared" si="38"/>
        <v>1</v>
      </c>
      <c r="R172" s="728">
        <f t="shared" si="39"/>
        <v>0</v>
      </c>
    </row>
    <row r="173" spans="1:18" s="84" customFormat="1" ht="27.5" x14ac:dyDescent="0.35">
      <c r="A173" s="1131"/>
      <c r="B173" s="713" t="s">
        <v>116</v>
      </c>
      <c r="C173" s="107"/>
      <c r="D173" s="119">
        <v>500</v>
      </c>
      <c r="E173" s="119">
        <v>500</v>
      </c>
      <c r="F173" s="119"/>
      <c r="G173" s="148">
        <f t="shared" si="37"/>
        <v>0</v>
      </c>
      <c r="H173" s="119"/>
      <c r="I173" s="186">
        <f t="shared" si="14"/>
        <v>0</v>
      </c>
      <c r="J173" s="153" t="e">
        <f t="shared" si="28"/>
        <v>#DIV/0!</v>
      </c>
      <c r="K173" s="104">
        <f>E173</f>
        <v>500</v>
      </c>
      <c r="L173" s="104">
        <f>E173-K173</f>
        <v>0</v>
      </c>
      <c r="M173" s="108">
        <f t="shared" si="25"/>
        <v>1</v>
      </c>
      <c r="N173" s="928"/>
      <c r="O173" s="86"/>
      <c r="P173" s="86" t="b">
        <f t="shared" si="44"/>
        <v>1</v>
      </c>
      <c r="Q173" s="224" t="b">
        <f t="shared" si="38"/>
        <v>1</v>
      </c>
      <c r="R173" s="728">
        <f t="shared" si="39"/>
        <v>0</v>
      </c>
    </row>
    <row r="174" spans="1:18" s="84" customFormat="1" ht="28.5" customHeight="1" x14ac:dyDescent="0.35">
      <c r="A174" s="1131"/>
      <c r="B174" s="713" t="s">
        <v>80</v>
      </c>
      <c r="C174" s="107"/>
      <c r="D174" s="119"/>
      <c r="E174" s="119"/>
      <c r="F174" s="98"/>
      <c r="G174" s="153" t="e">
        <f t="shared" si="37"/>
        <v>#DIV/0!</v>
      </c>
      <c r="H174" s="98"/>
      <c r="I174" s="167" t="e">
        <f t="shared" si="14"/>
        <v>#DIV/0!</v>
      </c>
      <c r="J174" s="153" t="e">
        <f t="shared" si="28"/>
        <v>#DIV/0!</v>
      </c>
      <c r="K174" s="104">
        <f>E174</f>
        <v>0</v>
      </c>
      <c r="L174" s="104">
        <f>E174-K174</f>
        <v>0</v>
      </c>
      <c r="M174" s="109" t="e">
        <f t="shared" si="25"/>
        <v>#DIV/0!</v>
      </c>
      <c r="N174" s="928"/>
      <c r="O174" s="86"/>
      <c r="P174" s="86" t="b">
        <f t="shared" si="44"/>
        <v>1</v>
      </c>
      <c r="Q174" s="224" t="b">
        <f t="shared" si="38"/>
        <v>1</v>
      </c>
      <c r="R174" s="728">
        <f t="shared" si="39"/>
        <v>0</v>
      </c>
    </row>
    <row r="175" spans="1:18" s="136" customFormat="1" ht="36" x14ac:dyDescent="0.35">
      <c r="A175" s="1131" t="s">
        <v>527</v>
      </c>
      <c r="B175" s="117" t="s">
        <v>1144</v>
      </c>
      <c r="C175" s="117" t="s">
        <v>285</v>
      </c>
      <c r="D175" s="99">
        <f>SUM(D176:D179)</f>
        <v>3278</v>
      </c>
      <c r="E175" s="99">
        <f>SUM(E176:E179)</f>
        <v>13050.6</v>
      </c>
      <c r="F175" s="99">
        <f>SUM(F176:F179)</f>
        <v>300</v>
      </c>
      <c r="G175" s="177">
        <f t="shared" si="37"/>
        <v>2.3E-2</v>
      </c>
      <c r="H175" s="99">
        <f>SUM(H176:H179)</f>
        <v>300</v>
      </c>
      <c r="I175" s="191">
        <f t="shared" si="14"/>
        <v>2.3E-2</v>
      </c>
      <c r="J175" s="148">
        <f>H175/F175</f>
        <v>1</v>
      </c>
      <c r="K175" s="134">
        <f>SUM(K176:K179)</f>
        <v>13050.6</v>
      </c>
      <c r="L175" s="134">
        <f>SUM(L176:L179)</f>
        <v>0</v>
      </c>
      <c r="M175" s="135">
        <f t="shared" si="25"/>
        <v>1</v>
      </c>
      <c r="N175" s="875"/>
      <c r="P175" s="86" t="b">
        <f t="shared" si="44"/>
        <v>0</v>
      </c>
      <c r="Q175" s="224" t="b">
        <f t="shared" si="38"/>
        <v>1</v>
      </c>
      <c r="R175" s="728">
        <f t="shared" si="39"/>
        <v>0</v>
      </c>
    </row>
    <row r="176" spans="1:18" s="84" customFormat="1" ht="17.25" customHeight="1" x14ac:dyDescent="0.35">
      <c r="A176" s="1131"/>
      <c r="B176" s="713" t="s">
        <v>79</v>
      </c>
      <c r="C176" s="107"/>
      <c r="D176" s="110">
        <f>D181+D186+D191+D196+D201+D206+D211+D216+D221</f>
        <v>0</v>
      </c>
      <c r="E176" s="110">
        <f t="shared" ref="E176:K176" si="45">E181+E186+E191+E196+E201+E206+E211+E216+E221</f>
        <v>0</v>
      </c>
      <c r="F176" s="110">
        <f t="shared" si="45"/>
        <v>0</v>
      </c>
      <c r="G176" s="153" t="e">
        <f t="shared" si="37"/>
        <v>#DIV/0!</v>
      </c>
      <c r="H176" s="110">
        <f t="shared" si="45"/>
        <v>0</v>
      </c>
      <c r="I176" s="167" t="e">
        <f t="shared" si="14"/>
        <v>#DIV/0!</v>
      </c>
      <c r="J176" s="153" t="e">
        <f t="shared" ref="J176:J224" si="46">H176/F176</f>
        <v>#DIV/0!</v>
      </c>
      <c r="K176" s="110">
        <f t="shared" si="45"/>
        <v>0</v>
      </c>
      <c r="L176" s="104">
        <f t="shared" ref="L176:L186" si="47">E176-K176</f>
        <v>0</v>
      </c>
      <c r="M176" s="109" t="e">
        <f t="shared" si="25"/>
        <v>#DIV/0!</v>
      </c>
      <c r="N176" s="875"/>
      <c r="O176" s="86"/>
      <c r="P176" s="86" t="b">
        <f t="shared" si="44"/>
        <v>1</v>
      </c>
      <c r="Q176" s="224" t="b">
        <f t="shared" si="38"/>
        <v>1</v>
      </c>
      <c r="R176" s="728">
        <f t="shared" si="39"/>
        <v>0</v>
      </c>
    </row>
    <row r="177" spans="1:18" s="84" customFormat="1" ht="27.5" x14ac:dyDescent="0.35">
      <c r="A177" s="1131"/>
      <c r="B177" s="713" t="s">
        <v>78</v>
      </c>
      <c r="C177" s="107"/>
      <c r="D177" s="110">
        <f t="shared" ref="D177:F179" si="48">D182+D187+D192+D197+D202+D207+D212+D217+D222</f>
        <v>0</v>
      </c>
      <c r="E177" s="110">
        <f t="shared" si="48"/>
        <v>9772.6</v>
      </c>
      <c r="F177" s="110">
        <f t="shared" si="48"/>
        <v>0</v>
      </c>
      <c r="G177" s="153">
        <f t="shared" si="37"/>
        <v>0</v>
      </c>
      <c r="H177" s="110">
        <f>H182+H187+H192+H197+H202+H207+H212+H217+H222</f>
        <v>0</v>
      </c>
      <c r="I177" s="167">
        <f t="shared" si="14"/>
        <v>0</v>
      </c>
      <c r="J177" s="153" t="e">
        <f t="shared" si="46"/>
        <v>#DIV/0!</v>
      </c>
      <c r="K177" s="110">
        <f>K182+K187+K192+K197+K202+K207+K212+K217+K222</f>
        <v>9772.6</v>
      </c>
      <c r="L177" s="104">
        <f t="shared" si="47"/>
        <v>0</v>
      </c>
      <c r="M177" s="109">
        <f t="shared" si="25"/>
        <v>1</v>
      </c>
      <c r="N177" s="875"/>
      <c r="O177" s="86"/>
      <c r="P177" s="86" t="b">
        <f t="shared" si="44"/>
        <v>0</v>
      </c>
      <c r="Q177" s="224" t="b">
        <f t="shared" si="38"/>
        <v>1</v>
      </c>
      <c r="R177" s="728">
        <f t="shared" si="39"/>
        <v>0</v>
      </c>
    </row>
    <row r="178" spans="1:18" s="84" customFormat="1" ht="27.5" x14ac:dyDescent="0.35">
      <c r="A178" s="1131"/>
      <c r="B178" s="713" t="s">
        <v>116</v>
      </c>
      <c r="C178" s="107"/>
      <c r="D178" s="110">
        <f t="shared" si="48"/>
        <v>3278</v>
      </c>
      <c r="E178" s="110">
        <f t="shared" si="48"/>
        <v>3278</v>
      </c>
      <c r="F178" s="110">
        <f t="shared" si="48"/>
        <v>300</v>
      </c>
      <c r="G178" s="148">
        <f t="shared" si="37"/>
        <v>9.1999999999999998E-2</v>
      </c>
      <c r="H178" s="110">
        <f>H183+H188+H193+H198+H203+H208+H213+H218+H223</f>
        <v>300</v>
      </c>
      <c r="I178" s="186">
        <f t="shared" si="14"/>
        <v>9.1999999999999998E-2</v>
      </c>
      <c r="J178" s="148">
        <f t="shared" si="46"/>
        <v>1</v>
      </c>
      <c r="K178" s="110">
        <f>K183+K188+K193+K198+K203+K208+K213+K218+K223</f>
        <v>3278</v>
      </c>
      <c r="L178" s="104">
        <f t="shared" si="47"/>
        <v>0</v>
      </c>
      <c r="M178" s="108">
        <f t="shared" si="25"/>
        <v>1</v>
      </c>
      <c r="N178" s="875"/>
      <c r="O178" s="86"/>
      <c r="P178" s="86" t="b">
        <f t="shared" si="44"/>
        <v>1</v>
      </c>
      <c r="Q178" s="224" t="b">
        <f t="shared" si="38"/>
        <v>1</v>
      </c>
      <c r="R178" s="728">
        <f t="shared" si="39"/>
        <v>0</v>
      </c>
    </row>
    <row r="179" spans="1:18" s="84" customFormat="1" ht="27.5" x14ac:dyDescent="0.35">
      <c r="A179" s="1131"/>
      <c r="B179" s="713" t="s">
        <v>80</v>
      </c>
      <c r="C179" s="107"/>
      <c r="D179" s="110">
        <f t="shared" si="48"/>
        <v>0</v>
      </c>
      <c r="E179" s="110">
        <f t="shared" si="48"/>
        <v>0</v>
      </c>
      <c r="F179" s="110">
        <f t="shared" si="48"/>
        <v>0</v>
      </c>
      <c r="G179" s="153" t="e">
        <f t="shared" si="37"/>
        <v>#DIV/0!</v>
      </c>
      <c r="H179" s="110">
        <f>H184+H189+H194+H199+H204+H209+H214+H219+H224</f>
        <v>0</v>
      </c>
      <c r="I179" s="167" t="e">
        <f t="shared" si="14"/>
        <v>#DIV/0!</v>
      </c>
      <c r="J179" s="153" t="e">
        <f t="shared" si="46"/>
        <v>#DIV/0!</v>
      </c>
      <c r="K179" s="110">
        <f>K184+K189+K194+K199+K204+K209+K214+K219+K224</f>
        <v>0</v>
      </c>
      <c r="L179" s="104">
        <f t="shared" si="47"/>
        <v>0</v>
      </c>
      <c r="M179" s="109" t="e">
        <f t="shared" si="25"/>
        <v>#DIV/0!</v>
      </c>
      <c r="N179" s="875"/>
      <c r="O179" s="86"/>
      <c r="P179" s="86" t="b">
        <f t="shared" si="44"/>
        <v>1</v>
      </c>
      <c r="Q179" s="224" t="b">
        <f t="shared" si="38"/>
        <v>1</v>
      </c>
      <c r="R179" s="728">
        <f t="shared" si="39"/>
        <v>0</v>
      </c>
    </row>
    <row r="180" spans="1:18" s="139" customFormat="1" ht="46.5" customHeight="1" x14ac:dyDescent="0.35">
      <c r="A180" s="1132" t="s">
        <v>1145</v>
      </c>
      <c r="B180" s="117" t="s">
        <v>1146</v>
      </c>
      <c r="C180" s="117" t="s">
        <v>285</v>
      </c>
      <c r="D180" s="134">
        <f>SUM(D181:D184)</f>
        <v>100</v>
      </c>
      <c r="E180" s="134">
        <f>SUM(E181:E184)</f>
        <v>595.20000000000005</v>
      </c>
      <c r="F180" s="134">
        <f>SUM(F181:F184)</f>
        <v>0</v>
      </c>
      <c r="G180" s="153">
        <f t="shared" si="37"/>
        <v>0</v>
      </c>
      <c r="H180" s="598">
        <f>SUM(H181:H184)</f>
        <v>0</v>
      </c>
      <c r="I180" s="167">
        <f t="shared" si="14"/>
        <v>0</v>
      </c>
      <c r="J180" s="153" t="e">
        <f t="shared" si="46"/>
        <v>#DIV/0!</v>
      </c>
      <c r="K180" s="134">
        <f t="shared" ref="K180:K239" si="49">E180</f>
        <v>595.20000000000005</v>
      </c>
      <c r="L180" s="104">
        <f t="shared" si="47"/>
        <v>0</v>
      </c>
      <c r="M180" s="135">
        <f t="shared" si="25"/>
        <v>1</v>
      </c>
      <c r="N180" s="929" t="s">
        <v>1496</v>
      </c>
      <c r="P180" s="86" t="b">
        <f t="shared" si="44"/>
        <v>0</v>
      </c>
      <c r="Q180" s="224" t="b">
        <f t="shared" si="38"/>
        <v>1</v>
      </c>
      <c r="R180" s="728">
        <f t="shared" si="39"/>
        <v>0</v>
      </c>
    </row>
    <row r="181" spans="1:18" s="84" customFormat="1" ht="18.75" customHeight="1" x14ac:dyDescent="0.35">
      <c r="A181" s="1132"/>
      <c r="B181" s="713" t="s">
        <v>79</v>
      </c>
      <c r="C181" s="107"/>
      <c r="D181" s="104"/>
      <c r="E181" s="104"/>
      <c r="F181" s="105"/>
      <c r="G181" s="153" t="e">
        <f t="shared" si="37"/>
        <v>#DIV/0!</v>
      </c>
      <c r="H181" s="664"/>
      <c r="I181" s="167" t="e">
        <f t="shared" si="14"/>
        <v>#DIV/0!</v>
      </c>
      <c r="J181" s="153" t="e">
        <f t="shared" si="46"/>
        <v>#DIV/0!</v>
      </c>
      <c r="K181" s="134">
        <f t="shared" si="49"/>
        <v>0</v>
      </c>
      <c r="L181" s="104">
        <f t="shared" si="47"/>
        <v>0</v>
      </c>
      <c r="M181" s="211" t="e">
        <f t="shared" si="25"/>
        <v>#DIV/0!</v>
      </c>
      <c r="N181" s="929"/>
      <c r="O181" s="86"/>
      <c r="P181" s="86" t="b">
        <f t="shared" si="44"/>
        <v>1</v>
      </c>
      <c r="Q181" s="224" t="b">
        <f t="shared" si="38"/>
        <v>1</v>
      </c>
      <c r="R181" s="728">
        <f t="shared" si="39"/>
        <v>0</v>
      </c>
    </row>
    <row r="182" spans="1:18" s="84" customFormat="1" ht="18.75" customHeight="1" x14ac:dyDescent="0.35">
      <c r="A182" s="1132"/>
      <c r="B182" s="713" t="s">
        <v>78</v>
      </c>
      <c r="C182" s="107"/>
      <c r="D182" s="104"/>
      <c r="E182" s="104">
        <v>495.2</v>
      </c>
      <c r="F182" s="104"/>
      <c r="G182" s="153">
        <f t="shared" si="37"/>
        <v>0</v>
      </c>
      <c r="H182" s="664"/>
      <c r="I182" s="167">
        <f t="shared" si="14"/>
        <v>0</v>
      </c>
      <c r="J182" s="153" t="e">
        <f t="shared" si="46"/>
        <v>#DIV/0!</v>
      </c>
      <c r="K182" s="104">
        <f t="shared" si="49"/>
        <v>495.2</v>
      </c>
      <c r="L182" s="104">
        <f t="shared" si="47"/>
        <v>0</v>
      </c>
      <c r="M182" s="109">
        <f t="shared" si="25"/>
        <v>1</v>
      </c>
      <c r="N182" s="929"/>
      <c r="O182" s="86"/>
      <c r="P182" s="86" t="b">
        <f t="shared" si="44"/>
        <v>0</v>
      </c>
      <c r="Q182" s="224" t="b">
        <f t="shared" si="38"/>
        <v>1</v>
      </c>
      <c r="R182" s="728">
        <f t="shared" si="39"/>
        <v>0</v>
      </c>
    </row>
    <row r="183" spans="1:18" s="84" customFormat="1" ht="18.75" customHeight="1" x14ac:dyDescent="0.35">
      <c r="A183" s="1132"/>
      <c r="B183" s="713" t="s">
        <v>116</v>
      </c>
      <c r="C183" s="107"/>
      <c r="D183" s="104">
        <v>100</v>
      </c>
      <c r="E183" s="104">
        <v>100</v>
      </c>
      <c r="F183" s="104"/>
      <c r="G183" s="153">
        <f t="shared" si="37"/>
        <v>0</v>
      </c>
      <c r="H183" s="664"/>
      <c r="I183" s="167">
        <f t="shared" si="14"/>
        <v>0</v>
      </c>
      <c r="J183" s="153" t="e">
        <f t="shared" si="46"/>
        <v>#DIV/0!</v>
      </c>
      <c r="K183" s="104">
        <f t="shared" si="49"/>
        <v>100</v>
      </c>
      <c r="L183" s="104">
        <f t="shared" si="47"/>
        <v>0</v>
      </c>
      <c r="M183" s="108">
        <f t="shared" si="25"/>
        <v>1</v>
      </c>
      <c r="N183" s="929"/>
      <c r="O183" s="86"/>
      <c r="P183" s="86" t="b">
        <f t="shared" si="44"/>
        <v>1</v>
      </c>
      <c r="Q183" s="224" t="b">
        <f t="shared" si="38"/>
        <v>1</v>
      </c>
      <c r="R183" s="728">
        <f t="shared" si="39"/>
        <v>0</v>
      </c>
    </row>
    <row r="184" spans="1:18" s="84" customFormat="1" ht="18.75" customHeight="1" x14ac:dyDescent="0.35">
      <c r="A184" s="1132"/>
      <c r="B184" s="713" t="s">
        <v>80</v>
      </c>
      <c r="C184" s="107"/>
      <c r="D184" s="105"/>
      <c r="E184" s="105"/>
      <c r="F184" s="105"/>
      <c r="G184" s="153" t="e">
        <f t="shared" si="37"/>
        <v>#DIV/0!</v>
      </c>
      <c r="H184" s="664"/>
      <c r="I184" s="167" t="e">
        <f t="shared" si="14"/>
        <v>#DIV/0!</v>
      </c>
      <c r="J184" s="153" t="e">
        <f t="shared" si="46"/>
        <v>#DIV/0!</v>
      </c>
      <c r="K184" s="104">
        <f t="shared" si="49"/>
        <v>0</v>
      </c>
      <c r="L184" s="104">
        <f t="shared" si="47"/>
        <v>0</v>
      </c>
      <c r="M184" s="109" t="e">
        <f t="shared" si="25"/>
        <v>#DIV/0!</v>
      </c>
      <c r="N184" s="929"/>
      <c r="O184" s="86"/>
      <c r="P184" s="86" t="b">
        <f t="shared" si="44"/>
        <v>1</v>
      </c>
      <c r="Q184" s="224" t="b">
        <f t="shared" si="38"/>
        <v>1</v>
      </c>
      <c r="R184" s="728">
        <f t="shared" si="39"/>
        <v>0</v>
      </c>
    </row>
    <row r="185" spans="1:18" s="84" customFormat="1" ht="58.5" customHeight="1" x14ac:dyDescent="0.35">
      <c r="A185" s="1132" t="s">
        <v>1147</v>
      </c>
      <c r="B185" s="117" t="s">
        <v>1148</v>
      </c>
      <c r="C185" s="117" t="s">
        <v>285</v>
      </c>
      <c r="D185" s="99">
        <f>SUM(D186:D189)</f>
        <v>250</v>
      </c>
      <c r="E185" s="99">
        <f>SUM(E186:E189)</f>
        <v>535.4</v>
      </c>
      <c r="F185" s="99">
        <f>SUM(F186:F189)</f>
        <v>250</v>
      </c>
      <c r="G185" s="148">
        <f t="shared" si="37"/>
        <v>0.46700000000000003</v>
      </c>
      <c r="H185" s="99">
        <f>SUM(H186:H189)</f>
        <v>250</v>
      </c>
      <c r="I185" s="186">
        <f t="shared" si="14"/>
        <v>0.46700000000000003</v>
      </c>
      <c r="J185" s="148">
        <f t="shared" si="46"/>
        <v>1</v>
      </c>
      <c r="K185" s="134">
        <f t="shared" si="49"/>
        <v>535.4</v>
      </c>
      <c r="L185" s="104">
        <f t="shared" si="47"/>
        <v>0</v>
      </c>
      <c r="M185" s="135">
        <f t="shared" si="25"/>
        <v>1</v>
      </c>
      <c r="N185" s="930" t="s">
        <v>1497</v>
      </c>
      <c r="O185" s="86"/>
      <c r="P185" s="86" t="b">
        <f t="shared" si="44"/>
        <v>0</v>
      </c>
      <c r="Q185" s="224" t="b">
        <f t="shared" si="38"/>
        <v>1</v>
      </c>
      <c r="R185" s="728">
        <f t="shared" si="39"/>
        <v>0</v>
      </c>
    </row>
    <row r="186" spans="1:18" s="84" customFormat="1" ht="27.5" x14ac:dyDescent="0.35">
      <c r="A186" s="1132"/>
      <c r="B186" s="713" t="s">
        <v>79</v>
      </c>
      <c r="C186" s="107"/>
      <c r="D186" s="98"/>
      <c r="E186" s="98"/>
      <c r="F186" s="98"/>
      <c r="G186" s="153" t="e">
        <f t="shared" si="37"/>
        <v>#DIV/0!</v>
      </c>
      <c r="H186" s="98"/>
      <c r="I186" s="167" t="e">
        <f t="shared" si="14"/>
        <v>#DIV/0!</v>
      </c>
      <c r="J186" s="153" t="e">
        <f t="shared" si="46"/>
        <v>#DIV/0!</v>
      </c>
      <c r="K186" s="104">
        <f t="shared" si="49"/>
        <v>0</v>
      </c>
      <c r="L186" s="104">
        <f t="shared" si="47"/>
        <v>0</v>
      </c>
      <c r="M186" s="109" t="e">
        <f t="shared" si="25"/>
        <v>#DIV/0!</v>
      </c>
      <c r="N186" s="930"/>
      <c r="O186" s="86"/>
      <c r="P186" s="86" t="b">
        <f t="shared" si="44"/>
        <v>1</v>
      </c>
      <c r="Q186" s="224" t="b">
        <f t="shared" si="38"/>
        <v>1</v>
      </c>
      <c r="R186" s="728">
        <f t="shared" si="39"/>
        <v>0</v>
      </c>
    </row>
    <row r="187" spans="1:18" s="84" customFormat="1" ht="27.5" x14ac:dyDescent="0.35">
      <c r="A187" s="1132"/>
      <c r="B187" s="713" t="s">
        <v>78</v>
      </c>
      <c r="C187" s="107"/>
      <c r="D187" s="119"/>
      <c r="E187" s="119">
        <v>285.39999999999998</v>
      </c>
      <c r="F187" s="119"/>
      <c r="G187" s="148"/>
      <c r="H187" s="119"/>
      <c r="I187" s="186"/>
      <c r="J187" s="148"/>
      <c r="K187" s="104">
        <f t="shared" si="49"/>
        <v>285.39999999999998</v>
      </c>
      <c r="L187" s="104"/>
      <c r="M187" s="108"/>
      <c r="N187" s="930"/>
      <c r="O187" s="86"/>
      <c r="P187" s="86" t="b">
        <f t="shared" si="44"/>
        <v>0</v>
      </c>
      <c r="Q187" s="224" t="b">
        <f t="shared" si="38"/>
        <v>1</v>
      </c>
      <c r="R187" s="728">
        <f t="shared" si="39"/>
        <v>0</v>
      </c>
    </row>
    <row r="188" spans="1:18" s="84" customFormat="1" ht="27.5" x14ac:dyDescent="0.35">
      <c r="A188" s="1132"/>
      <c r="B188" s="713" t="s">
        <v>116</v>
      </c>
      <c r="C188" s="107"/>
      <c r="D188" s="104">
        <v>250</v>
      </c>
      <c r="E188" s="104">
        <v>250</v>
      </c>
      <c r="F188" s="104">
        <v>250</v>
      </c>
      <c r="G188" s="148">
        <f>F188/E188</f>
        <v>1</v>
      </c>
      <c r="H188" s="119">
        <v>250</v>
      </c>
      <c r="I188" s="186">
        <f>H188/E188</f>
        <v>1</v>
      </c>
      <c r="J188" s="148">
        <f>H188/F188</f>
        <v>1</v>
      </c>
      <c r="K188" s="104">
        <f t="shared" si="49"/>
        <v>250</v>
      </c>
      <c r="L188" s="104">
        <f>E188-K188</f>
        <v>0</v>
      </c>
      <c r="M188" s="108">
        <f>K188/E188</f>
        <v>1</v>
      </c>
      <c r="N188" s="930"/>
      <c r="O188" s="86"/>
      <c r="P188" s="86" t="b">
        <f t="shared" si="44"/>
        <v>1</v>
      </c>
      <c r="Q188" s="224" t="b">
        <f t="shared" si="38"/>
        <v>1</v>
      </c>
      <c r="R188" s="728">
        <f t="shared" si="39"/>
        <v>0</v>
      </c>
    </row>
    <row r="189" spans="1:18" s="84" customFormat="1" ht="27.5" x14ac:dyDescent="0.35">
      <c r="A189" s="1132"/>
      <c r="B189" s="713" t="s">
        <v>80</v>
      </c>
      <c r="C189" s="107"/>
      <c r="D189" s="98"/>
      <c r="E189" s="98"/>
      <c r="F189" s="98"/>
      <c r="G189" s="153" t="e">
        <f t="shared" si="37"/>
        <v>#DIV/0!</v>
      </c>
      <c r="H189" s="98"/>
      <c r="I189" s="167" t="e">
        <f t="shared" si="14"/>
        <v>#DIV/0!</v>
      </c>
      <c r="J189" s="153" t="e">
        <f t="shared" si="46"/>
        <v>#DIV/0!</v>
      </c>
      <c r="K189" s="104">
        <f t="shared" si="49"/>
        <v>0</v>
      </c>
      <c r="L189" s="104">
        <f>E189-K189</f>
        <v>0</v>
      </c>
      <c r="M189" s="109" t="e">
        <f t="shared" si="25"/>
        <v>#DIV/0!</v>
      </c>
      <c r="N189" s="930"/>
      <c r="O189" s="86"/>
      <c r="P189" s="86" t="b">
        <f t="shared" si="44"/>
        <v>1</v>
      </c>
      <c r="Q189" s="224" t="b">
        <f t="shared" si="38"/>
        <v>1</v>
      </c>
      <c r="R189" s="728">
        <f t="shared" si="39"/>
        <v>0</v>
      </c>
    </row>
    <row r="190" spans="1:18" s="84" customFormat="1" ht="54" x14ac:dyDescent="0.35">
      <c r="A190" s="1104" t="s">
        <v>1149</v>
      </c>
      <c r="B190" s="117" t="s">
        <v>1150</v>
      </c>
      <c r="C190" s="117" t="s">
        <v>285</v>
      </c>
      <c r="D190" s="99">
        <f>SUM(D191:D194)</f>
        <v>10</v>
      </c>
      <c r="E190" s="99">
        <f>SUM(E191:E194)</f>
        <v>100.8</v>
      </c>
      <c r="F190" s="99">
        <f>SUM(F191:F194)</f>
        <v>0</v>
      </c>
      <c r="G190" s="177">
        <f t="shared" si="37"/>
        <v>0</v>
      </c>
      <c r="H190" s="99">
        <f>SUM(H191:H194)</f>
        <v>0</v>
      </c>
      <c r="I190" s="191">
        <f t="shared" si="14"/>
        <v>0</v>
      </c>
      <c r="J190" s="451" t="e">
        <f t="shared" si="46"/>
        <v>#DIV/0!</v>
      </c>
      <c r="K190" s="134">
        <f t="shared" si="49"/>
        <v>100.8</v>
      </c>
      <c r="L190" s="104">
        <f>E190-K190</f>
        <v>0</v>
      </c>
      <c r="M190" s="135">
        <f t="shared" si="25"/>
        <v>1</v>
      </c>
      <c r="N190" s="877" t="s">
        <v>1498</v>
      </c>
      <c r="O190" s="86"/>
      <c r="P190" s="86" t="b">
        <f t="shared" si="44"/>
        <v>0</v>
      </c>
      <c r="Q190" s="224" t="b">
        <f t="shared" si="38"/>
        <v>1</v>
      </c>
      <c r="R190" s="728">
        <f t="shared" si="39"/>
        <v>0</v>
      </c>
    </row>
    <row r="191" spans="1:18" s="84" customFormat="1" ht="26.25" customHeight="1" x14ac:dyDescent="0.35">
      <c r="A191" s="1105"/>
      <c r="B191" s="713" t="s">
        <v>79</v>
      </c>
      <c r="C191" s="107"/>
      <c r="D191" s="98"/>
      <c r="E191" s="98"/>
      <c r="F191" s="98"/>
      <c r="G191" s="153" t="e">
        <f t="shared" si="37"/>
        <v>#DIV/0!</v>
      </c>
      <c r="H191" s="98"/>
      <c r="I191" s="167" t="e">
        <f t="shared" si="14"/>
        <v>#DIV/0!</v>
      </c>
      <c r="J191" s="153" t="e">
        <f t="shared" si="46"/>
        <v>#DIV/0!</v>
      </c>
      <c r="K191" s="104">
        <f t="shared" si="49"/>
        <v>0</v>
      </c>
      <c r="L191" s="104">
        <f>E191-K191</f>
        <v>0</v>
      </c>
      <c r="M191" s="109" t="e">
        <f t="shared" si="25"/>
        <v>#DIV/0!</v>
      </c>
      <c r="N191" s="860"/>
      <c r="O191" s="86"/>
      <c r="P191" s="86" t="b">
        <f t="shared" si="44"/>
        <v>1</v>
      </c>
      <c r="Q191" s="224" t="b">
        <f t="shared" si="38"/>
        <v>1</v>
      </c>
      <c r="R191" s="728">
        <f t="shared" si="39"/>
        <v>0</v>
      </c>
    </row>
    <row r="192" spans="1:18" s="84" customFormat="1" ht="21.75" customHeight="1" x14ac:dyDescent="0.35">
      <c r="A192" s="1105"/>
      <c r="B192" s="713" t="s">
        <v>78</v>
      </c>
      <c r="C192" s="107"/>
      <c r="D192" s="119"/>
      <c r="E192" s="119">
        <v>90.8</v>
      </c>
      <c r="F192" s="119"/>
      <c r="G192" s="148"/>
      <c r="H192" s="119"/>
      <c r="I192" s="186"/>
      <c r="J192" s="153"/>
      <c r="K192" s="104">
        <f t="shared" si="49"/>
        <v>90.8</v>
      </c>
      <c r="L192" s="104"/>
      <c r="M192" s="109">
        <f t="shared" si="25"/>
        <v>1</v>
      </c>
      <c r="N192" s="860"/>
      <c r="O192" s="86"/>
      <c r="P192" s="86" t="b">
        <f t="shared" si="44"/>
        <v>0</v>
      </c>
      <c r="Q192" s="224" t="b">
        <f t="shared" si="38"/>
        <v>1</v>
      </c>
      <c r="R192" s="728">
        <f t="shared" si="39"/>
        <v>0</v>
      </c>
    </row>
    <row r="193" spans="1:18" s="84" customFormat="1" ht="20.25" customHeight="1" x14ac:dyDescent="0.35">
      <c r="A193" s="1105"/>
      <c r="B193" s="713" t="s">
        <v>116</v>
      </c>
      <c r="C193" s="107"/>
      <c r="D193" s="119">
        <v>10</v>
      </c>
      <c r="E193" s="119">
        <v>10</v>
      </c>
      <c r="F193" s="119"/>
      <c r="G193" s="148">
        <f t="shared" ref="G193:G224" si="50">F193/E193</f>
        <v>0</v>
      </c>
      <c r="H193" s="119"/>
      <c r="I193" s="186">
        <f t="shared" si="14"/>
        <v>0</v>
      </c>
      <c r="J193" s="153" t="e">
        <f t="shared" si="46"/>
        <v>#DIV/0!</v>
      </c>
      <c r="K193" s="104">
        <f t="shared" si="49"/>
        <v>10</v>
      </c>
      <c r="L193" s="104">
        <f>E193-K193</f>
        <v>0</v>
      </c>
      <c r="M193" s="108">
        <f t="shared" si="25"/>
        <v>1</v>
      </c>
      <c r="N193" s="860"/>
      <c r="O193" s="86"/>
      <c r="P193" s="86" t="b">
        <f t="shared" si="44"/>
        <v>1</v>
      </c>
      <c r="Q193" s="224" t="b">
        <f t="shared" si="38"/>
        <v>1</v>
      </c>
      <c r="R193" s="728">
        <f t="shared" si="39"/>
        <v>0</v>
      </c>
    </row>
    <row r="194" spans="1:18" s="84" customFormat="1" ht="25.5" customHeight="1" x14ac:dyDescent="0.35">
      <c r="A194" s="1106"/>
      <c r="B194" s="713" t="s">
        <v>80</v>
      </c>
      <c r="C194" s="107"/>
      <c r="D194" s="98"/>
      <c r="E194" s="98"/>
      <c r="F194" s="98"/>
      <c r="G194" s="153" t="e">
        <f t="shared" si="50"/>
        <v>#DIV/0!</v>
      </c>
      <c r="H194" s="98"/>
      <c r="I194" s="167" t="e">
        <f t="shared" si="14"/>
        <v>#DIV/0!</v>
      </c>
      <c r="J194" s="153" t="e">
        <f t="shared" si="46"/>
        <v>#DIV/0!</v>
      </c>
      <c r="K194" s="104">
        <f t="shared" si="49"/>
        <v>0</v>
      </c>
      <c r="L194" s="104">
        <f>E194-K194</f>
        <v>0</v>
      </c>
      <c r="M194" s="109" t="e">
        <f t="shared" si="25"/>
        <v>#DIV/0!</v>
      </c>
      <c r="N194" s="861"/>
      <c r="O194" s="86"/>
      <c r="P194" s="86" t="b">
        <f t="shared" si="44"/>
        <v>1</v>
      </c>
      <c r="Q194" s="224" t="b">
        <f t="shared" si="38"/>
        <v>1</v>
      </c>
      <c r="R194" s="728">
        <f t="shared" si="39"/>
        <v>0</v>
      </c>
    </row>
    <row r="195" spans="1:18" s="84" customFormat="1" ht="56.25" customHeight="1" x14ac:dyDescent="0.35">
      <c r="A195" s="1108" t="s">
        <v>1151</v>
      </c>
      <c r="B195" s="117" t="s">
        <v>1152</v>
      </c>
      <c r="C195" s="117" t="s">
        <v>285</v>
      </c>
      <c r="D195" s="99">
        <f>SUM(D196:D199)</f>
        <v>50</v>
      </c>
      <c r="E195" s="99">
        <f>SUM(E196:E199)</f>
        <v>230.8</v>
      </c>
      <c r="F195" s="99">
        <f>SUM(F196:F199)</f>
        <v>50</v>
      </c>
      <c r="G195" s="177">
        <f t="shared" si="50"/>
        <v>0.217</v>
      </c>
      <c r="H195" s="99">
        <f>SUM(H196:H199)</f>
        <v>50</v>
      </c>
      <c r="I195" s="191">
        <f t="shared" si="14"/>
        <v>0.217</v>
      </c>
      <c r="J195" s="177">
        <f t="shared" si="46"/>
        <v>1</v>
      </c>
      <c r="K195" s="134">
        <f t="shared" si="49"/>
        <v>230.8</v>
      </c>
      <c r="L195" s="134">
        <f>E195-K195</f>
        <v>0</v>
      </c>
      <c r="M195" s="135">
        <f t="shared" si="25"/>
        <v>1</v>
      </c>
      <c r="N195" s="930" t="s">
        <v>1499</v>
      </c>
      <c r="O195" s="86"/>
      <c r="P195" s="86" t="b">
        <f t="shared" si="44"/>
        <v>0</v>
      </c>
      <c r="Q195" s="224" t="b">
        <f t="shared" si="38"/>
        <v>1</v>
      </c>
      <c r="R195" s="728">
        <f t="shared" si="39"/>
        <v>0</v>
      </c>
    </row>
    <row r="196" spans="1:18" s="84" customFormat="1" ht="27.5" x14ac:dyDescent="0.35">
      <c r="A196" s="1108"/>
      <c r="B196" s="713" t="s">
        <v>79</v>
      </c>
      <c r="C196" s="107"/>
      <c r="D196" s="98"/>
      <c r="E196" s="98"/>
      <c r="F196" s="98"/>
      <c r="G196" s="153" t="e">
        <f t="shared" si="50"/>
        <v>#DIV/0!</v>
      </c>
      <c r="H196" s="119"/>
      <c r="I196" s="167" t="e">
        <f t="shared" si="14"/>
        <v>#DIV/0!</v>
      </c>
      <c r="J196" s="153" t="e">
        <f t="shared" si="46"/>
        <v>#DIV/0!</v>
      </c>
      <c r="K196" s="104">
        <f t="shared" si="49"/>
        <v>0</v>
      </c>
      <c r="L196" s="104">
        <f>E196-K196</f>
        <v>0</v>
      </c>
      <c r="M196" s="109" t="e">
        <f t="shared" si="25"/>
        <v>#DIV/0!</v>
      </c>
      <c r="N196" s="930"/>
      <c r="O196" s="86"/>
      <c r="P196" s="86" t="b">
        <f t="shared" si="44"/>
        <v>1</v>
      </c>
      <c r="Q196" s="224" t="b">
        <f t="shared" si="38"/>
        <v>1</v>
      </c>
      <c r="R196" s="728">
        <f t="shared" si="39"/>
        <v>0</v>
      </c>
    </row>
    <row r="197" spans="1:18" s="84" customFormat="1" ht="27.5" x14ac:dyDescent="0.35">
      <c r="A197" s="1108"/>
      <c r="B197" s="713" t="s">
        <v>78</v>
      </c>
      <c r="C197" s="107"/>
      <c r="D197" s="119"/>
      <c r="E197" s="119">
        <v>180.8</v>
      </c>
      <c r="F197" s="119"/>
      <c r="G197" s="148"/>
      <c r="H197" s="119"/>
      <c r="I197" s="186"/>
      <c r="J197" s="148"/>
      <c r="K197" s="104">
        <f t="shared" si="49"/>
        <v>180.8</v>
      </c>
      <c r="L197" s="104"/>
      <c r="M197" s="109">
        <f t="shared" si="25"/>
        <v>1</v>
      </c>
      <c r="N197" s="930"/>
      <c r="O197" s="86"/>
      <c r="P197" s="86" t="b">
        <f t="shared" si="44"/>
        <v>0</v>
      </c>
      <c r="Q197" s="224" t="b">
        <f t="shared" si="38"/>
        <v>1</v>
      </c>
      <c r="R197" s="728">
        <f t="shared" si="39"/>
        <v>0</v>
      </c>
    </row>
    <row r="198" spans="1:18" s="84" customFormat="1" ht="27.5" x14ac:dyDescent="0.35">
      <c r="A198" s="1108"/>
      <c r="B198" s="713" t="s">
        <v>116</v>
      </c>
      <c r="C198" s="107"/>
      <c r="D198" s="119">
        <v>50</v>
      </c>
      <c r="E198" s="119">
        <v>50</v>
      </c>
      <c r="F198" s="119">
        <v>50</v>
      </c>
      <c r="G198" s="148">
        <f t="shared" si="50"/>
        <v>1</v>
      </c>
      <c r="H198" s="119">
        <v>50</v>
      </c>
      <c r="I198" s="186">
        <f t="shared" si="14"/>
        <v>1</v>
      </c>
      <c r="J198" s="148">
        <f t="shared" si="46"/>
        <v>1</v>
      </c>
      <c r="K198" s="104">
        <f t="shared" si="49"/>
        <v>50</v>
      </c>
      <c r="L198" s="104">
        <f>E198-K198</f>
        <v>0</v>
      </c>
      <c r="M198" s="108">
        <f t="shared" si="25"/>
        <v>1</v>
      </c>
      <c r="N198" s="930"/>
      <c r="O198" s="86"/>
      <c r="P198" s="86" t="b">
        <f t="shared" si="44"/>
        <v>1</v>
      </c>
      <c r="Q198" s="224" t="b">
        <f t="shared" si="38"/>
        <v>1</v>
      </c>
      <c r="R198" s="728">
        <f t="shared" si="39"/>
        <v>0</v>
      </c>
    </row>
    <row r="199" spans="1:18" s="84" customFormat="1" ht="27.5" x14ac:dyDescent="0.35">
      <c r="A199" s="1108"/>
      <c r="B199" s="713" t="s">
        <v>80</v>
      </c>
      <c r="C199" s="107"/>
      <c r="D199" s="98"/>
      <c r="E199" s="98"/>
      <c r="F199" s="98"/>
      <c r="G199" s="153" t="e">
        <f t="shared" si="50"/>
        <v>#DIV/0!</v>
      </c>
      <c r="H199" s="119"/>
      <c r="I199" s="167" t="e">
        <f t="shared" si="14"/>
        <v>#DIV/0!</v>
      </c>
      <c r="J199" s="153" t="e">
        <f t="shared" si="46"/>
        <v>#DIV/0!</v>
      </c>
      <c r="K199" s="104">
        <f t="shared" si="49"/>
        <v>0</v>
      </c>
      <c r="L199" s="104">
        <f t="shared" ref="L199:L239" si="51">E199-K199</f>
        <v>0</v>
      </c>
      <c r="M199" s="109" t="e">
        <f t="shared" si="25"/>
        <v>#DIV/0!</v>
      </c>
      <c r="N199" s="930"/>
      <c r="O199" s="86"/>
      <c r="P199" s="86" t="b">
        <f t="shared" si="44"/>
        <v>1</v>
      </c>
      <c r="Q199" s="224" t="b">
        <f t="shared" si="38"/>
        <v>1</v>
      </c>
      <c r="R199" s="728">
        <f t="shared" si="39"/>
        <v>0</v>
      </c>
    </row>
    <row r="200" spans="1:18" s="136" customFormat="1" ht="144" x14ac:dyDescent="0.35">
      <c r="A200" s="1099" t="s">
        <v>1153</v>
      </c>
      <c r="B200" s="117" t="s">
        <v>1154</v>
      </c>
      <c r="C200" s="117" t="s">
        <v>285</v>
      </c>
      <c r="D200" s="134">
        <f>SUM(D201:D204)</f>
        <v>350</v>
      </c>
      <c r="E200" s="134">
        <f>SUM(E201:E204)</f>
        <v>1503.6</v>
      </c>
      <c r="F200" s="134">
        <f>SUM(F201:F204)</f>
        <v>0</v>
      </c>
      <c r="G200" s="148">
        <f t="shared" si="50"/>
        <v>0</v>
      </c>
      <c r="H200" s="119">
        <f>SUM(H201:H204)</f>
        <v>0</v>
      </c>
      <c r="I200" s="186">
        <f t="shared" ref="I200:I239" si="52">H200/E200</f>
        <v>0</v>
      </c>
      <c r="J200" s="153" t="e">
        <f t="shared" si="46"/>
        <v>#DIV/0!</v>
      </c>
      <c r="K200" s="134">
        <f t="shared" si="49"/>
        <v>1503.6</v>
      </c>
      <c r="L200" s="104">
        <f t="shared" si="51"/>
        <v>0</v>
      </c>
      <c r="M200" s="135">
        <f t="shared" si="25"/>
        <v>1</v>
      </c>
      <c r="N200" s="929" t="s">
        <v>1500</v>
      </c>
      <c r="O200" s="139"/>
      <c r="P200" s="86" t="b">
        <f t="shared" si="44"/>
        <v>0</v>
      </c>
      <c r="Q200" s="224" t="b">
        <f t="shared" si="38"/>
        <v>1</v>
      </c>
      <c r="R200" s="728">
        <f t="shared" si="39"/>
        <v>0</v>
      </c>
    </row>
    <row r="201" spans="1:18" s="84" customFormat="1" ht="27.5" x14ac:dyDescent="0.35">
      <c r="A201" s="1099"/>
      <c r="B201" s="713" t="s">
        <v>79</v>
      </c>
      <c r="C201" s="107"/>
      <c r="D201" s="105"/>
      <c r="E201" s="105"/>
      <c r="F201" s="105"/>
      <c r="G201" s="153" t="e">
        <f t="shared" si="50"/>
        <v>#DIV/0!</v>
      </c>
      <c r="H201" s="119"/>
      <c r="I201" s="167" t="e">
        <f t="shared" si="52"/>
        <v>#DIV/0!</v>
      </c>
      <c r="J201" s="153" t="e">
        <f t="shared" si="46"/>
        <v>#DIV/0!</v>
      </c>
      <c r="K201" s="104">
        <f t="shared" si="49"/>
        <v>0</v>
      </c>
      <c r="L201" s="104">
        <f t="shared" si="51"/>
        <v>0</v>
      </c>
      <c r="M201" s="109" t="e">
        <f t="shared" si="25"/>
        <v>#DIV/0!</v>
      </c>
      <c r="N201" s="929"/>
      <c r="O201" s="86"/>
      <c r="P201" s="86" t="b">
        <f t="shared" si="44"/>
        <v>1</v>
      </c>
      <c r="Q201" s="224" t="b">
        <f t="shared" si="38"/>
        <v>1</v>
      </c>
      <c r="R201" s="728">
        <f t="shared" si="39"/>
        <v>0</v>
      </c>
    </row>
    <row r="202" spans="1:18" s="84" customFormat="1" ht="27.5" x14ac:dyDescent="0.35">
      <c r="A202" s="1099"/>
      <c r="B202" s="713" t="s">
        <v>78</v>
      </c>
      <c r="C202" s="107"/>
      <c r="D202" s="104"/>
      <c r="E202" s="104">
        <v>1153.5999999999999</v>
      </c>
      <c r="F202" s="104"/>
      <c r="G202" s="148"/>
      <c r="H202" s="119"/>
      <c r="I202" s="186"/>
      <c r="J202" s="153"/>
      <c r="K202" s="104">
        <f t="shared" si="49"/>
        <v>1153.5999999999999</v>
      </c>
      <c r="L202" s="104"/>
      <c r="M202" s="109">
        <f t="shared" si="25"/>
        <v>1</v>
      </c>
      <c r="N202" s="929"/>
      <c r="O202" s="86"/>
      <c r="P202" s="86" t="b">
        <f t="shared" si="44"/>
        <v>0</v>
      </c>
      <c r="Q202" s="224" t="b">
        <f t="shared" si="38"/>
        <v>1</v>
      </c>
      <c r="R202" s="728">
        <f t="shared" si="39"/>
        <v>0</v>
      </c>
    </row>
    <row r="203" spans="1:18" s="84" customFormat="1" ht="27.5" x14ac:dyDescent="0.35">
      <c r="A203" s="1099"/>
      <c r="B203" s="713" t="s">
        <v>116</v>
      </c>
      <c r="C203" s="107"/>
      <c r="D203" s="104">
        <v>350</v>
      </c>
      <c r="E203" s="104">
        <v>350</v>
      </c>
      <c r="F203" s="104"/>
      <c r="G203" s="148">
        <f t="shared" si="50"/>
        <v>0</v>
      </c>
      <c r="H203" s="119"/>
      <c r="I203" s="186">
        <f t="shared" si="52"/>
        <v>0</v>
      </c>
      <c r="J203" s="153" t="e">
        <f t="shared" si="46"/>
        <v>#DIV/0!</v>
      </c>
      <c r="K203" s="104">
        <f t="shared" si="49"/>
        <v>350</v>
      </c>
      <c r="L203" s="104">
        <f t="shared" si="51"/>
        <v>0</v>
      </c>
      <c r="M203" s="108">
        <f t="shared" si="25"/>
        <v>1</v>
      </c>
      <c r="N203" s="929"/>
      <c r="O203" s="86"/>
      <c r="P203" s="86" t="b">
        <f t="shared" si="44"/>
        <v>1</v>
      </c>
      <c r="Q203" s="224" t="b">
        <f t="shared" ref="Q203:Q266" si="53">IF(F203=H203,TRUE,FALSE)</f>
        <v>1</v>
      </c>
      <c r="R203" s="728">
        <f t="shared" ref="R203:R266" si="54">E203-K203-L203</f>
        <v>0</v>
      </c>
    </row>
    <row r="204" spans="1:18" s="84" customFormat="1" ht="27.5" x14ac:dyDescent="0.35">
      <c r="A204" s="1099"/>
      <c r="B204" s="713" t="s">
        <v>80</v>
      </c>
      <c r="C204" s="107"/>
      <c r="D204" s="105"/>
      <c r="E204" s="105"/>
      <c r="F204" s="105"/>
      <c r="G204" s="153" t="e">
        <f t="shared" si="50"/>
        <v>#DIV/0!</v>
      </c>
      <c r="H204" s="98"/>
      <c r="I204" s="167" t="e">
        <f t="shared" si="52"/>
        <v>#DIV/0!</v>
      </c>
      <c r="J204" s="153" t="e">
        <f t="shared" si="46"/>
        <v>#DIV/0!</v>
      </c>
      <c r="K204" s="104">
        <f t="shared" si="49"/>
        <v>0</v>
      </c>
      <c r="L204" s="104">
        <f t="shared" si="51"/>
        <v>0</v>
      </c>
      <c r="M204" s="109" t="e">
        <f t="shared" si="25"/>
        <v>#DIV/0!</v>
      </c>
      <c r="N204" s="929"/>
      <c r="O204" s="86"/>
      <c r="P204" s="86" t="b">
        <f t="shared" si="44"/>
        <v>1</v>
      </c>
      <c r="Q204" s="224" t="b">
        <f t="shared" si="53"/>
        <v>1</v>
      </c>
      <c r="R204" s="728">
        <f t="shared" si="54"/>
        <v>0</v>
      </c>
    </row>
    <row r="205" spans="1:18" s="84" customFormat="1" ht="57.75" customHeight="1" x14ac:dyDescent="0.35">
      <c r="A205" s="1099" t="s">
        <v>1155</v>
      </c>
      <c r="B205" s="117" t="s">
        <v>1156</v>
      </c>
      <c r="C205" s="117" t="s">
        <v>285</v>
      </c>
      <c r="D205" s="99">
        <f>SUM(D206:D209)</f>
        <v>100</v>
      </c>
      <c r="E205" s="99">
        <f>SUM(E206:E209)</f>
        <v>2000</v>
      </c>
      <c r="F205" s="99">
        <f>SUM(F206:F209)</f>
        <v>0</v>
      </c>
      <c r="G205" s="148">
        <f t="shared" si="50"/>
        <v>0</v>
      </c>
      <c r="H205" s="99">
        <f>SUM(H206:H209)</f>
        <v>0</v>
      </c>
      <c r="I205" s="191">
        <f t="shared" si="52"/>
        <v>0</v>
      </c>
      <c r="J205" s="451" t="e">
        <f t="shared" si="46"/>
        <v>#DIV/0!</v>
      </c>
      <c r="K205" s="134">
        <f>SUM(K206:K209)</f>
        <v>2000</v>
      </c>
      <c r="L205" s="104">
        <f t="shared" si="51"/>
        <v>0</v>
      </c>
      <c r="M205" s="135">
        <f t="shared" si="25"/>
        <v>1</v>
      </c>
      <c r="N205" s="929" t="s">
        <v>1501</v>
      </c>
      <c r="O205" s="86"/>
      <c r="P205" s="86" t="b">
        <f t="shared" si="44"/>
        <v>0</v>
      </c>
      <c r="Q205" s="224" t="b">
        <f t="shared" si="53"/>
        <v>1</v>
      </c>
      <c r="R205" s="728">
        <f t="shared" si="54"/>
        <v>0</v>
      </c>
    </row>
    <row r="206" spans="1:18" s="84" customFormat="1" ht="27.5" x14ac:dyDescent="0.35">
      <c r="A206" s="1099"/>
      <c r="B206" s="713" t="s">
        <v>79</v>
      </c>
      <c r="C206" s="107"/>
      <c r="D206" s="119"/>
      <c r="E206" s="119"/>
      <c r="F206" s="119"/>
      <c r="G206" s="153" t="e">
        <f t="shared" si="50"/>
        <v>#DIV/0!</v>
      </c>
      <c r="H206" s="119"/>
      <c r="I206" s="167" t="e">
        <f t="shared" si="52"/>
        <v>#DIV/0!</v>
      </c>
      <c r="J206" s="153" t="e">
        <f t="shared" si="46"/>
        <v>#DIV/0!</v>
      </c>
      <c r="K206" s="104">
        <f t="shared" si="49"/>
        <v>0</v>
      </c>
      <c r="L206" s="104">
        <f t="shared" si="51"/>
        <v>0</v>
      </c>
      <c r="M206" s="109" t="e">
        <f t="shared" si="25"/>
        <v>#DIV/0!</v>
      </c>
      <c r="N206" s="929"/>
      <c r="O206" s="86"/>
      <c r="P206" s="86" t="b">
        <f t="shared" si="44"/>
        <v>1</v>
      </c>
      <c r="Q206" s="224" t="b">
        <f t="shared" si="53"/>
        <v>1</v>
      </c>
      <c r="R206" s="728">
        <f t="shared" si="54"/>
        <v>0</v>
      </c>
    </row>
    <row r="207" spans="1:18" s="84" customFormat="1" ht="27.5" x14ac:dyDescent="0.35">
      <c r="A207" s="1099"/>
      <c r="B207" s="713" t="s">
        <v>78</v>
      </c>
      <c r="C207" s="107"/>
      <c r="D207" s="119"/>
      <c r="E207" s="119">
        <v>1900</v>
      </c>
      <c r="F207" s="119"/>
      <c r="G207" s="148"/>
      <c r="H207" s="119"/>
      <c r="I207" s="186"/>
      <c r="J207" s="148"/>
      <c r="K207" s="104">
        <f t="shared" si="49"/>
        <v>1900</v>
      </c>
      <c r="L207" s="104"/>
      <c r="M207" s="109">
        <f t="shared" si="25"/>
        <v>1</v>
      </c>
      <c r="N207" s="929"/>
      <c r="O207" s="86"/>
      <c r="P207" s="86" t="b">
        <f t="shared" si="44"/>
        <v>0</v>
      </c>
      <c r="Q207" s="224" t="b">
        <f t="shared" si="53"/>
        <v>1</v>
      </c>
      <c r="R207" s="728">
        <f t="shared" si="54"/>
        <v>0</v>
      </c>
    </row>
    <row r="208" spans="1:18" s="84" customFormat="1" ht="27.5" x14ac:dyDescent="0.35">
      <c r="A208" s="1099"/>
      <c r="B208" s="713" t="s">
        <v>116</v>
      </c>
      <c r="C208" s="107"/>
      <c r="D208" s="119">
        <v>100</v>
      </c>
      <c r="E208" s="119">
        <v>100</v>
      </c>
      <c r="F208" s="119"/>
      <c r="G208" s="148">
        <f t="shared" si="50"/>
        <v>0</v>
      </c>
      <c r="H208" s="119"/>
      <c r="I208" s="186">
        <f t="shared" si="52"/>
        <v>0</v>
      </c>
      <c r="J208" s="153" t="e">
        <f t="shared" si="46"/>
        <v>#DIV/0!</v>
      </c>
      <c r="K208" s="104">
        <f t="shared" si="49"/>
        <v>100</v>
      </c>
      <c r="L208" s="104">
        <f t="shared" si="51"/>
        <v>0</v>
      </c>
      <c r="M208" s="108">
        <f t="shared" si="25"/>
        <v>1</v>
      </c>
      <c r="N208" s="929"/>
      <c r="O208" s="86"/>
      <c r="P208" s="86" t="b">
        <f t="shared" si="44"/>
        <v>1</v>
      </c>
      <c r="Q208" s="224" t="b">
        <f t="shared" si="53"/>
        <v>1</v>
      </c>
      <c r="R208" s="728">
        <f t="shared" si="54"/>
        <v>0</v>
      </c>
    </row>
    <row r="209" spans="1:18" s="84" customFormat="1" ht="27.5" x14ac:dyDescent="0.35">
      <c r="A209" s="1099"/>
      <c r="B209" s="713" t="s">
        <v>80</v>
      </c>
      <c r="C209" s="107"/>
      <c r="D209" s="98"/>
      <c r="E209" s="98"/>
      <c r="F209" s="98"/>
      <c r="G209" s="153" t="e">
        <f t="shared" si="50"/>
        <v>#DIV/0!</v>
      </c>
      <c r="H209" s="119"/>
      <c r="I209" s="167" t="e">
        <f t="shared" si="52"/>
        <v>#DIV/0!</v>
      </c>
      <c r="J209" s="153" t="e">
        <f t="shared" si="46"/>
        <v>#DIV/0!</v>
      </c>
      <c r="K209" s="104">
        <f t="shared" si="49"/>
        <v>0</v>
      </c>
      <c r="L209" s="104">
        <f t="shared" si="51"/>
        <v>0</v>
      </c>
      <c r="M209" s="109" t="e">
        <f t="shared" si="25"/>
        <v>#DIV/0!</v>
      </c>
      <c r="N209" s="929"/>
      <c r="O209" s="86"/>
      <c r="P209" s="86" t="b">
        <f t="shared" si="44"/>
        <v>1</v>
      </c>
      <c r="Q209" s="224" t="b">
        <f t="shared" si="53"/>
        <v>1</v>
      </c>
      <c r="R209" s="728">
        <f t="shared" si="54"/>
        <v>0</v>
      </c>
    </row>
    <row r="210" spans="1:18" s="84" customFormat="1" ht="44.25" customHeight="1" x14ac:dyDescent="0.35">
      <c r="A210" s="1099" t="s">
        <v>1157</v>
      </c>
      <c r="B210" s="117" t="s">
        <v>528</v>
      </c>
      <c r="C210" s="117" t="s">
        <v>285</v>
      </c>
      <c r="D210" s="99">
        <f>SUM(D211:D214)</f>
        <v>650</v>
      </c>
      <c r="E210" s="99">
        <f>SUM(E211:E214)</f>
        <v>1391.4</v>
      </c>
      <c r="F210" s="99">
        <f>SUM(F211:F214)</f>
        <v>0</v>
      </c>
      <c r="G210" s="148">
        <f t="shared" si="50"/>
        <v>0</v>
      </c>
      <c r="H210" s="98">
        <f>SUM(H211:H214)</f>
        <v>0</v>
      </c>
      <c r="I210" s="186">
        <f t="shared" si="52"/>
        <v>0</v>
      </c>
      <c r="J210" s="153" t="e">
        <f t="shared" si="46"/>
        <v>#DIV/0!</v>
      </c>
      <c r="K210" s="134">
        <f>SUM(K211:K214)</f>
        <v>1391.4</v>
      </c>
      <c r="L210" s="104">
        <f t="shared" si="51"/>
        <v>0</v>
      </c>
      <c r="M210" s="135">
        <f t="shared" si="25"/>
        <v>1</v>
      </c>
      <c r="N210" s="855" t="s">
        <v>1502</v>
      </c>
      <c r="O210" s="86"/>
      <c r="P210" s="86" t="b">
        <f t="shared" si="44"/>
        <v>0</v>
      </c>
      <c r="Q210" s="224" t="b">
        <f t="shared" si="53"/>
        <v>1</v>
      </c>
      <c r="R210" s="728">
        <f t="shared" si="54"/>
        <v>0</v>
      </c>
    </row>
    <row r="211" spans="1:18" s="84" customFormat="1" ht="27.5" x14ac:dyDescent="0.35">
      <c r="A211" s="1099"/>
      <c r="B211" s="713" t="s">
        <v>79</v>
      </c>
      <c r="C211" s="107"/>
      <c r="D211" s="98"/>
      <c r="E211" s="119"/>
      <c r="F211" s="98"/>
      <c r="G211" s="153" t="e">
        <f t="shared" si="50"/>
        <v>#DIV/0!</v>
      </c>
      <c r="H211" s="98"/>
      <c r="I211" s="167" t="e">
        <f t="shared" si="52"/>
        <v>#DIV/0!</v>
      </c>
      <c r="J211" s="153" t="e">
        <f t="shared" si="46"/>
        <v>#DIV/0!</v>
      </c>
      <c r="K211" s="104">
        <f t="shared" si="49"/>
        <v>0</v>
      </c>
      <c r="L211" s="104">
        <f t="shared" si="51"/>
        <v>0</v>
      </c>
      <c r="M211" s="109" t="e">
        <f t="shared" si="25"/>
        <v>#DIV/0!</v>
      </c>
      <c r="N211" s="856"/>
      <c r="O211" s="86"/>
      <c r="P211" s="86" t="b">
        <f t="shared" si="44"/>
        <v>1</v>
      </c>
      <c r="Q211" s="224" t="b">
        <f t="shared" si="53"/>
        <v>1</v>
      </c>
      <c r="R211" s="728">
        <f t="shared" si="54"/>
        <v>0</v>
      </c>
    </row>
    <row r="212" spans="1:18" s="84" customFormat="1" ht="27.5" x14ac:dyDescent="0.35">
      <c r="A212" s="1099"/>
      <c r="B212" s="713" t="s">
        <v>78</v>
      </c>
      <c r="C212" s="107"/>
      <c r="D212" s="119"/>
      <c r="E212" s="119">
        <v>741.4</v>
      </c>
      <c r="F212" s="119"/>
      <c r="G212" s="153">
        <f t="shared" si="50"/>
        <v>0</v>
      </c>
      <c r="H212" s="98"/>
      <c r="I212" s="167">
        <f t="shared" si="52"/>
        <v>0</v>
      </c>
      <c r="J212" s="153" t="e">
        <f t="shared" si="46"/>
        <v>#DIV/0!</v>
      </c>
      <c r="K212" s="104">
        <f t="shared" si="49"/>
        <v>741.4</v>
      </c>
      <c r="L212" s="104">
        <f t="shared" si="51"/>
        <v>0</v>
      </c>
      <c r="M212" s="109">
        <f t="shared" si="25"/>
        <v>1</v>
      </c>
      <c r="N212" s="856"/>
      <c r="O212" s="86"/>
      <c r="P212" s="86" t="b">
        <f t="shared" si="44"/>
        <v>0</v>
      </c>
      <c r="Q212" s="224" t="b">
        <f t="shared" si="53"/>
        <v>1</v>
      </c>
      <c r="R212" s="728">
        <f t="shared" si="54"/>
        <v>0</v>
      </c>
    </row>
    <row r="213" spans="1:18" s="84" customFormat="1" ht="27.5" x14ac:dyDescent="0.35">
      <c r="A213" s="1099"/>
      <c r="B213" s="713" t="s">
        <v>116</v>
      </c>
      <c r="C213" s="107"/>
      <c r="D213" s="119">
        <v>650</v>
      </c>
      <c r="E213" s="119">
        <v>650</v>
      </c>
      <c r="F213" s="119"/>
      <c r="G213" s="153">
        <f t="shared" si="50"/>
        <v>0</v>
      </c>
      <c r="H213" s="98"/>
      <c r="I213" s="186">
        <f t="shared" si="52"/>
        <v>0</v>
      </c>
      <c r="J213" s="153" t="e">
        <f t="shared" si="46"/>
        <v>#DIV/0!</v>
      </c>
      <c r="K213" s="104">
        <f t="shared" si="49"/>
        <v>650</v>
      </c>
      <c r="L213" s="104">
        <f t="shared" si="51"/>
        <v>0</v>
      </c>
      <c r="M213" s="108">
        <f t="shared" si="25"/>
        <v>1</v>
      </c>
      <c r="N213" s="856"/>
      <c r="O213" s="86"/>
      <c r="P213" s="86" t="b">
        <f t="shared" si="44"/>
        <v>1</v>
      </c>
      <c r="Q213" s="224" t="b">
        <f t="shared" si="53"/>
        <v>1</v>
      </c>
      <c r="R213" s="728">
        <f t="shared" si="54"/>
        <v>0</v>
      </c>
    </row>
    <row r="214" spans="1:18" s="84" customFormat="1" ht="27.5" x14ac:dyDescent="0.35">
      <c r="A214" s="1099"/>
      <c r="B214" s="713" t="s">
        <v>80</v>
      </c>
      <c r="C214" s="107"/>
      <c r="D214" s="98"/>
      <c r="E214" s="98"/>
      <c r="F214" s="98"/>
      <c r="G214" s="153" t="e">
        <f t="shared" si="50"/>
        <v>#DIV/0!</v>
      </c>
      <c r="H214" s="98"/>
      <c r="I214" s="167" t="e">
        <f t="shared" si="52"/>
        <v>#DIV/0!</v>
      </c>
      <c r="J214" s="153" t="e">
        <f t="shared" si="46"/>
        <v>#DIV/0!</v>
      </c>
      <c r="K214" s="104">
        <f t="shared" si="49"/>
        <v>0</v>
      </c>
      <c r="L214" s="104">
        <f t="shared" si="51"/>
        <v>0</v>
      </c>
      <c r="M214" s="109" t="e">
        <f t="shared" si="25"/>
        <v>#DIV/0!</v>
      </c>
      <c r="N214" s="856"/>
      <c r="O214" s="86"/>
      <c r="P214" s="86" t="b">
        <f t="shared" si="44"/>
        <v>1</v>
      </c>
      <c r="Q214" s="224" t="b">
        <f t="shared" si="53"/>
        <v>1</v>
      </c>
      <c r="R214" s="728">
        <f t="shared" si="54"/>
        <v>0</v>
      </c>
    </row>
    <row r="215" spans="1:18" s="84" customFormat="1" ht="36" x14ac:dyDescent="0.35">
      <c r="A215" s="1099" t="s">
        <v>1158</v>
      </c>
      <c r="B215" s="117" t="s">
        <v>529</v>
      </c>
      <c r="C215" s="117" t="s">
        <v>285</v>
      </c>
      <c r="D215" s="99">
        <f>SUM(D216:D219)</f>
        <v>1200</v>
      </c>
      <c r="E215" s="99">
        <f>SUM(E216:E219)</f>
        <v>5310</v>
      </c>
      <c r="F215" s="99">
        <f>SUM(F216:F219)</f>
        <v>0</v>
      </c>
      <c r="G215" s="177">
        <f t="shared" si="50"/>
        <v>0</v>
      </c>
      <c r="H215" s="98">
        <f>SUM(H216:H219)</f>
        <v>0</v>
      </c>
      <c r="I215" s="186">
        <f t="shared" si="52"/>
        <v>0</v>
      </c>
      <c r="J215" s="153" t="e">
        <f t="shared" si="46"/>
        <v>#DIV/0!</v>
      </c>
      <c r="K215" s="134">
        <f>SUM(K216:K219)</f>
        <v>5310</v>
      </c>
      <c r="L215" s="104">
        <f t="shared" si="51"/>
        <v>0</v>
      </c>
      <c r="M215" s="135">
        <f t="shared" si="25"/>
        <v>1</v>
      </c>
      <c r="N215" s="877" t="s">
        <v>1503</v>
      </c>
      <c r="O215" s="86"/>
      <c r="P215" s="86" t="b">
        <f t="shared" si="44"/>
        <v>0</v>
      </c>
      <c r="Q215" s="224" t="b">
        <f t="shared" si="53"/>
        <v>1</v>
      </c>
      <c r="R215" s="728">
        <f t="shared" si="54"/>
        <v>0</v>
      </c>
    </row>
    <row r="216" spans="1:18" s="84" customFormat="1" ht="27.5" x14ac:dyDescent="0.35">
      <c r="A216" s="1099"/>
      <c r="B216" s="713" t="s">
        <v>79</v>
      </c>
      <c r="C216" s="107"/>
      <c r="D216" s="98"/>
      <c r="E216" s="98"/>
      <c r="F216" s="98"/>
      <c r="G216" s="153" t="e">
        <f t="shared" si="50"/>
        <v>#DIV/0!</v>
      </c>
      <c r="H216" s="98"/>
      <c r="I216" s="167" t="e">
        <f t="shared" si="52"/>
        <v>#DIV/0!</v>
      </c>
      <c r="J216" s="153" t="e">
        <f t="shared" si="46"/>
        <v>#DIV/0!</v>
      </c>
      <c r="K216" s="104">
        <f t="shared" si="49"/>
        <v>0</v>
      </c>
      <c r="L216" s="104">
        <f t="shared" si="51"/>
        <v>0</v>
      </c>
      <c r="M216" s="109" t="e">
        <f t="shared" si="25"/>
        <v>#DIV/0!</v>
      </c>
      <c r="N216" s="860"/>
      <c r="O216" s="86"/>
      <c r="P216" s="86" t="b">
        <f t="shared" si="44"/>
        <v>1</v>
      </c>
      <c r="Q216" s="224" t="b">
        <f t="shared" si="53"/>
        <v>1</v>
      </c>
      <c r="R216" s="728">
        <f t="shared" si="54"/>
        <v>0</v>
      </c>
    </row>
    <row r="217" spans="1:18" s="84" customFormat="1" ht="27.5" x14ac:dyDescent="0.35">
      <c r="A217" s="1099"/>
      <c r="B217" s="713" t="s">
        <v>78</v>
      </c>
      <c r="C217" s="107"/>
      <c r="D217" s="119"/>
      <c r="E217" s="119">
        <v>4110</v>
      </c>
      <c r="F217" s="119"/>
      <c r="G217" s="153">
        <f t="shared" si="50"/>
        <v>0</v>
      </c>
      <c r="H217" s="664"/>
      <c r="I217" s="167">
        <f t="shared" si="52"/>
        <v>0</v>
      </c>
      <c r="J217" s="153" t="e">
        <f t="shared" si="46"/>
        <v>#DIV/0!</v>
      </c>
      <c r="K217" s="104">
        <f t="shared" si="49"/>
        <v>4110</v>
      </c>
      <c r="L217" s="104">
        <f t="shared" si="51"/>
        <v>0</v>
      </c>
      <c r="M217" s="109">
        <f t="shared" si="25"/>
        <v>1</v>
      </c>
      <c r="N217" s="860"/>
      <c r="O217" s="86"/>
      <c r="P217" s="86" t="b">
        <f t="shared" si="44"/>
        <v>0</v>
      </c>
      <c r="Q217" s="224" t="b">
        <f t="shared" si="53"/>
        <v>1</v>
      </c>
      <c r="R217" s="728">
        <f t="shared" si="54"/>
        <v>0</v>
      </c>
    </row>
    <row r="218" spans="1:18" s="84" customFormat="1" ht="27.5" x14ac:dyDescent="0.35">
      <c r="A218" s="1099"/>
      <c r="B218" s="713" t="s">
        <v>116</v>
      </c>
      <c r="C218" s="107"/>
      <c r="D218" s="119">
        <v>1200</v>
      </c>
      <c r="E218" s="119">
        <v>1200</v>
      </c>
      <c r="F218" s="119"/>
      <c r="G218" s="153">
        <f t="shared" si="50"/>
        <v>0</v>
      </c>
      <c r="H218" s="98"/>
      <c r="I218" s="186">
        <f t="shared" si="52"/>
        <v>0</v>
      </c>
      <c r="J218" s="153" t="e">
        <f t="shared" si="46"/>
        <v>#DIV/0!</v>
      </c>
      <c r="K218" s="104">
        <f t="shared" si="49"/>
        <v>1200</v>
      </c>
      <c r="L218" s="104">
        <f t="shared" si="51"/>
        <v>0</v>
      </c>
      <c r="M218" s="108">
        <f t="shared" si="25"/>
        <v>1</v>
      </c>
      <c r="N218" s="860"/>
      <c r="O218" s="86"/>
      <c r="P218" s="86" t="b">
        <f t="shared" si="44"/>
        <v>1</v>
      </c>
      <c r="Q218" s="224" t="b">
        <f t="shared" si="53"/>
        <v>1</v>
      </c>
      <c r="R218" s="728">
        <f t="shared" si="54"/>
        <v>0</v>
      </c>
    </row>
    <row r="219" spans="1:18" s="84" customFormat="1" ht="27.5" x14ac:dyDescent="0.35">
      <c r="A219" s="1099"/>
      <c r="B219" s="713" t="s">
        <v>80</v>
      </c>
      <c r="C219" s="107"/>
      <c r="D219" s="98"/>
      <c r="E219" s="98"/>
      <c r="F219" s="98"/>
      <c r="G219" s="153" t="e">
        <f t="shared" si="50"/>
        <v>#DIV/0!</v>
      </c>
      <c r="H219" s="98"/>
      <c r="I219" s="167" t="e">
        <f t="shared" si="52"/>
        <v>#DIV/0!</v>
      </c>
      <c r="J219" s="153" t="e">
        <f t="shared" si="46"/>
        <v>#DIV/0!</v>
      </c>
      <c r="K219" s="104">
        <f t="shared" si="49"/>
        <v>0</v>
      </c>
      <c r="L219" s="104">
        <f t="shared" si="51"/>
        <v>0</v>
      </c>
      <c r="M219" s="109" t="e">
        <f t="shared" si="25"/>
        <v>#DIV/0!</v>
      </c>
      <c r="N219" s="861"/>
      <c r="O219" s="86"/>
      <c r="P219" s="86" t="b">
        <f t="shared" si="44"/>
        <v>1</v>
      </c>
      <c r="Q219" s="224" t="b">
        <f t="shared" si="53"/>
        <v>1</v>
      </c>
      <c r="R219" s="728">
        <f t="shared" si="54"/>
        <v>0</v>
      </c>
    </row>
    <row r="220" spans="1:18" s="84" customFormat="1" ht="118.5" customHeight="1" x14ac:dyDescent="0.35">
      <c r="A220" s="1099" t="s">
        <v>1159</v>
      </c>
      <c r="B220" s="117" t="s">
        <v>530</v>
      </c>
      <c r="C220" s="117" t="s">
        <v>285</v>
      </c>
      <c r="D220" s="99">
        <f>SUM(D221:D224)</f>
        <v>568</v>
      </c>
      <c r="E220" s="99">
        <f>SUM(E221:E224)</f>
        <v>1383.4</v>
      </c>
      <c r="F220" s="99">
        <f>SUM(F221:F224)</f>
        <v>0</v>
      </c>
      <c r="G220" s="177">
        <f t="shared" si="50"/>
        <v>0</v>
      </c>
      <c r="H220" s="98">
        <f>SUM(H221:H224)</f>
        <v>0</v>
      </c>
      <c r="I220" s="186">
        <f t="shared" si="52"/>
        <v>0</v>
      </c>
      <c r="J220" s="153" t="e">
        <f t="shared" si="46"/>
        <v>#DIV/0!</v>
      </c>
      <c r="K220" s="134">
        <f>SUM(K221:K224)</f>
        <v>1383.4</v>
      </c>
      <c r="L220" s="104">
        <f t="shared" si="51"/>
        <v>0</v>
      </c>
      <c r="M220" s="135">
        <f t="shared" si="25"/>
        <v>1</v>
      </c>
      <c r="N220" s="877" t="s">
        <v>1504</v>
      </c>
      <c r="O220" s="86"/>
      <c r="P220" s="86" t="b">
        <f t="shared" si="44"/>
        <v>0</v>
      </c>
      <c r="Q220" s="224" t="b">
        <f t="shared" si="53"/>
        <v>1</v>
      </c>
      <c r="R220" s="728">
        <f t="shared" si="54"/>
        <v>0</v>
      </c>
    </row>
    <row r="221" spans="1:18" s="84" customFormat="1" ht="27.5" x14ac:dyDescent="0.35">
      <c r="A221" s="1099"/>
      <c r="B221" s="713" t="s">
        <v>79</v>
      </c>
      <c r="C221" s="107"/>
      <c r="D221" s="98"/>
      <c r="E221" s="119"/>
      <c r="F221" s="98"/>
      <c r="G221" s="153" t="e">
        <f t="shared" si="50"/>
        <v>#DIV/0!</v>
      </c>
      <c r="H221" s="98"/>
      <c r="I221" s="167" t="e">
        <f t="shared" si="52"/>
        <v>#DIV/0!</v>
      </c>
      <c r="J221" s="153" t="e">
        <f t="shared" si="46"/>
        <v>#DIV/0!</v>
      </c>
      <c r="K221" s="104">
        <f t="shared" si="49"/>
        <v>0</v>
      </c>
      <c r="L221" s="104">
        <f t="shared" si="51"/>
        <v>0</v>
      </c>
      <c r="M221" s="109" t="e">
        <f t="shared" si="25"/>
        <v>#DIV/0!</v>
      </c>
      <c r="N221" s="860"/>
      <c r="O221" s="86"/>
      <c r="P221" s="86" t="b">
        <f t="shared" si="44"/>
        <v>1</v>
      </c>
      <c r="Q221" s="224" t="b">
        <f t="shared" si="53"/>
        <v>1</v>
      </c>
      <c r="R221" s="728">
        <f t="shared" si="54"/>
        <v>0</v>
      </c>
    </row>
    <row r="222" spans="1:18" s="84" customFormat="1" ht="27.5" x14ac:dyDescent="0.35">
      <c r="A222" s="1099"/>
      <c r="B222" s="713" t="s">
        <v>78</v>
      </c>
      <c r="C222" s="107"/>
      <c r="D222" s="119"/>
      <c r="E222" s="119">
        <v>815.4</v>
      </c>
      <c r="F222" s="119"/>
      <c r="G222" s="153">
        <f t="shared" si="50"/>
        <v>0</v>
      </c>
      <c r="H222" s="98"/>
      <c r="I222" s="167">
        <f t="shared" si="52"/>
        <v>0</v>
      </c>
      <c r="J222" s="153" t="e">
        <f t="shared" si="46"/>
        <v>#DIV/0!</v>
      </c>
      <c r="K222" s="104">
        <f t="shared" si="49"/>
        <v>815.4</v>
      </c>
      <c r="L222" s="104">
        <f t="shared" si="51"/>
        <v>0</v>
      </c>
      <c r="M222" s="109">
        <f t="shared" si="25"/>
        <v>1</v>
      </c>
      <c r="N222" s="860"/>
      <c r="O222" s="86"/>
      <c r="P222" s="86" t="b">
        <f t="shared" si="44"/>
        <v>0</v>
      </c>
      <c r="Q222" s="224" t="b">
        <f t="shared" si="53"/>
        <v>1</v>
      </c>
      <c r="R222" s="728">
        <f t="shared" si="54"/>
        <v>0</v>
      </c>
    </row>
    <row r="223" spans="1:18" s="84" customFormat="1" ht="27.5" x14ac:dyDescent="0.35">
      <c r="A223" s="1099"/>
      <c r="B223" s="713" t="s">
        <v>116</v>
      </c>
      <c r="C223" s="107"/>
      <c r="D223" s="119">
        <v>568</v>
      </c>
      <c r="E223" s="119">
        <v>568</v>
      </c>
      <c r="F223" s="119"/>
      <c r="G223" s="153">
        <f t="shared" si="50"/>
        <v>0</v>
      </c>
      <c r="H223" s="98"/>
      <c r="I223" s="186">
        <f t="shared" si="52"/>
        <v>0</v>
      </c>
      <c r="J223" s="153" t="e">
        <f t="shared" si="46"/>
        <v>#DIV/0!</v>
      </c>
      <c r="K223" s="104">
        <f t="shared" si="49"/>
        <v>568</v>
      </c>
      <c r="L223" s="104">
        <f t="shared" si="51"/>
        <v>0</v>
      </c>
      <c r="M223" s="108">
        <f t="shared" si="25"/>
        <v>1</v>
      </c>
      <c r="N223" s="860"/>
      <c r="O223" s="86"/>
      <c r="P223" s="86" t="b">
        <f t="shared" si="44"/>
        <v>1</v>
      </c>
      <c r="Q223" s="224" t="b">
        <f t="shared" si="53"/>
        <v>1</v>
      </c>
      <c r="R223" s="728">
        <f t="shared" si="54"/>
        <v>0</v>
      </c>
    </row>
    <row r="224" spans="1:18" s="84" customFormat="1" ht="27.5" x14ac:dyDescent="0.35">
      <c r="A224" s="1099"/>
      <c r="B224" s="713" t="s">
        <v>80</v>
      </c>
      <c r="C224" s="107"/>
      <c r="D224" s="98"/>
      <c r="E224" s="98"/>
      <c r="F224" s="98"/>
      <c r="G224" s="153" t="e">
        <f t="shared" si="50"/>
        <v>#DIV/0!</v>
      </c>
      <c r="H224" s="98"/>
      <c r="I224" s="167" t="e">
        <f t="shared" si="52"/>
        <v>#DIV/0!</v>
      </c>
      <c r="J224" s="153" t="e">
        <f t="shared" si="46"/>
        <v>#DIV/0!</v>
      </c>
      <c r="K224" s="104">
        <f t="shared" si="49"/>
        <v>0</v>
      </c>
      <c r="L224" s="104">
        <f t="shared" si="51"/>
        <v>0</v>
      </c>
      <c r="M224" s="109" t="e">
        <f t="shared" si="25"/>
        <v>#DIV/0!</v>
      </c>
      <c r="N224" s="861"/>
      <c r="O224" s="86"/>
      <c r="P224" s="86" t="b">
        <f t="shared" si="44"/>
        <v>1</v>
      </c>
      <c r="Q224" s="224" t="b">
        <f t="shared" si="53"/>
        <v>1</v>
      </c>
      <c r="R224" s="728">
        <f t="shared" si="54"/>
        <v>0</v>
      </c>
    </row>
    <row r="225" spans="1:18" s="84" customFormat="1" ht="75.75" customHeight="1" x14ac:dyDescent="0.35">
      <c r="A225" s="792" t="s">
        <v>418</v>
      </c>
      <c r="B225" s="398" t="s">
        <v>796</v>
      </c>
      <c r="C225" s="717" t="s">
        <v>229</v>
      </c>
      <c r="D225" s="142">
        <f>SUM(D227:D229)</f>
        <v>34393.410000000003</v>
      </c>
      <c r="E225" s="142">
        <f>SUM(E227:E229)</f>
        <v>34393.410000000003</v>
      </c>
      <c r="F225" s="142">
        <f>SUM(F227:F229)</f>
        <v>4836.26</v>
      </c>
      <c r="G225" s="182">
        <f>F225/E225</f>
        <v>0.14099999999999999</v>
      </c>
      <c r="H225" s="212">
        <f>SUM(H226:H229)</f>
        <v>4836.26</v>
      </c>
      <c r="I225" s="182">
        <f t="shared" si="52"/>
        <v>0.14099999999999999</v>
      </c>
      <c r="J225" s="182">
        <f>H225/F225</f>
        <v>1</v>
      </c>
      <c r="K225" s="142">
        <f>SUM(K226:K229)</f>
        <v>34393.410000000003</v>
      </c>
      <c r="L225" s="142">
        <f>SUM(L226:L229)</f>
        <v>0</v>
      </c>
      <c r="M225" s="140">
        <f t="shared" si="25"/>
        <v>1</v>
      </c>
      <c r="N225" s="1039"/>
      <c r="O225" s="86"/>
      <c r="P225" s="86" t="b">
        <f t="shared" si="44"/>
        <v>1</v>
      </c>
      <c r="Q225" s="224" t="b">
        <f t="shared" si="53"/>
        <v>1</v>
      </c>
      <c r="R225" s="728">
        <f t="shared" si="54"/>
        <v>0</v>
      </c>
    </row>
    <row r="226" spans="1:18" s="84" customFormat="1" ht="18.75" customHeight="1" x14ac:dyDescent="0.35">
      <c r="A226" s="792"/>
      <c r="B226" s="713" t="s">
        <v>79</v>
      </c>
      <c r="C226" s="107"/>
      <c r="D226" s="104">
        <f t="shared" ref="D226:F229" si="55">D231+D241</f>
        <v>0</v>
      </c>
      <c r="E226" s="104">
        <f t="shared" si="55"/>
        <v>0</v>
      </c>
      <c r="F226" s="104">
        <f t="shared" si="55"/>
        <v>0</v>
      </c>
      <c r="G226" s="167" t="e">
        <f t="shared" ref="G226:G264" si="56">F226/E226</f>
        <v>#DIV/0!</v>
      </c>
      <c r="H226" s="104">
        <f>H231+H241</f>
        <v>0</v>
      </c>
      <c r="I226" s="167" t="e">
        <f t="shared" si="52"/>
        <v>#DIV/0!</v>
      </c>
      <c r="J226" s="167" t="e">
        <f t="shared" ref="J226:J239" si="57">H226/F226</f>
        <v>#DIV/0!</v>
      </c>
      <c r="K226" s="104">
        <f t="shared" ref="K226:L229" si="58">K231+K241</f>
        <v>0</v>
      </c>
      <c r="L226" s="104">
        <f t="shared" si="58"/>
        <v>0</v>
      </c>
      <c r="M226" s="206" t="e">
        <f t="shared" si="25"/>
        <v>#DIV/0!</v>
      </c>
      <c r="N226" s="1039"/>
      <c r="O226" s="86"/>
      <c r="P226" s="86" t="b">
        <f t="shared" si="44"/>
        <v>1</v>
      </c>
      <c r="Q226" s="224" t="b">
        <f t="shared" si="53"/>
        <v>1</v>
      </c>
      <c r="R226" s="728">
        <f t="shared" si="54"/>
        <v>0</v>
      </c>
    </row>
    <row r="227" spans="1:18" s="84" customFormat="1" ht="18.75" customHeight="1" x14ac:dyDescent="0.35">
      <c r="A227" s="792"/>
      <c r="B227" s="713" t="s">
        <v>78</v>
      </c>
      <c r="C227" s="107"/>
      <c r="D227" s="104">
        <f t="shared" si="55"/>
        <v>1144</v>
      </c>
      <c r="E227" s="104">
        <f t="shared" si="55"/>
        <v>1144</v>
      </c>
      <c r="F227" s="104">
        <f t="shared" si="55"/>
        <v>49.75</v>
      </c>
      <c r="G227" s="186">
        <f t="shared" si="56"/>
        <v>4.2999999999999997E-2</v>
      </c>
      <c r="H227" s="104">
        <f>H232+H242</f>
        <v>49.75</v>
      </c>
      <c r="I227" s="186">
        <f t="shared" si="52"/>
        <v>4.2999999999999997E-2</v>
      </c>
      <c r="J227" s="186">
        <f t="shared" si="57"/>
        <v>1</v>
      </c>
      <c r="K227" s="104">
        <f t="shared" si="58"/>
        <v>1144</v>
      </c>
      <c r="L227" s="104">
        <f t="shared" si="58"/>
        <v>0</v>
      </c>
      <c r="M227" s="129">
        <f t="shared" si="25"/>
        <v>1</v>
      </c>
      <c r="N227" s="1039"/>
      <c r="O227" s="86"/>
      <c r="P227" s="86" t="b">
        <f t="shared" si="44"/>
        <v>1</v>
      </c>
      <c r="Q227" s="224" t="b">
        <f t="shared" si="53"/>
        <v>1</v>
      </c>
      <c r="R227" s="728">
        <f t="shared" si="54"/>
        <v>0</v>
      </c>
    </row>
    <row r="228" spans="1:18" s="84" customFormat="1" ht="18.75" customHeight="1" x14ac:dyDescent="0.35">
      <c r="A228" s="792"/>
      <c r="B228" s="713" t="s">
        <v>116</v>
      </c>
      <c r="C228" s="107"/>
      <c r="D228" s="104">
        <f t="shared" si="55"/>
        <v>13722.74</v>
      </c>
      <c r="E228" s="104">
        <f t="shared" si="55"/>
        <v>13722.74</v>
      </c>
      <c r="F228" s="104">
        <f t="shared" si="55"/>
        <v>258.2</v>
      </c>
      <c r="G228" s="186">
        <f t="shared" si="56"/>
        <v>1.9E-2</v>
      </c>
      <c r="H228" s="104">
        <f>H233+H243</f>
        <v>258.2</v>
      </c>
      <c r="I228" s="186">
        <f t="shared" si="52"/>
        <v>1.9E-2</v>
      </c>
      <c r="J228" s="186">
        <f t="shared" si="57"/>
        <v>1</v>
      </c>
      <c r="K228" s="104">
        <f t="shared" si="58"/>
        <v>13722.74</v>
      </c>
      <c r="L228" s="104">
        <f t="shared" si="58"/>
        <v>0</v>
      </c>
      <c r="M228" s="129">
        <f t="shared" si="25"/>
        <v>1</v>
      </c>
      <c r="N228" s="1039"/>
      <c r="O228" s="86"/>
      <c r="P228" s="86" t="b">
        <f t="shared" si="44"/>
        <v>1</v>
      </c>
      <c r="Q228" s="224" t="b">
        <f t="shared" si="53"/>
        <v>1</v>
      </c>
      <c r="R228" s="728">
        <f t="shared" si="54"/>
        <v>0</v>
      </c>
    </row>
    <row r="229" spans="1:18" s="84" customFormat="1" ht="35.25" customHeight="1" x14ac:dyDescent="0.35">
      <c r="A229" s="792"/>
      <c r="B229" s="713" t="s">
        <v>80</v>
      </c>
      <c r="C229" s="107"/>
      <c r="D229" s="104">
        <f t="shared" si="55"/>
        <v>19526.669999999998</v>
      </c>
      <c r="E229" s="104">
        <f t="shared" si="55"/>
        <v>19526.669999999998</v>
      </c>
      <c r="F229" s="104">
        <f t="shared" si="55"/>
        <v>4528.3100000000004</v>
      </c>
      <c r="G229" s="186">
        <f t="shared" si="56"/>
        <v>0.23200000000000001</v>
      </c>
      <c r="H229" s="104">
        <f>H234+H244</f>
        <v>4528.3100000000004</v>
      </c>
      <c r="I229" s="186">
        <f t="shared" si="52"/>
        <v>0.23200000000000001</v>
      </c>
      <c r="J229" s="186">
        <f t="shared" si="57"/>
        <v>1</v>
      </c>
      <c r="K229" s="104">
        <f t="shared" si="58"/>
        <v>19526.669999999998</v>
      </c>
      <c r="L229" s="104">
        <f t="shared" si="58"/>
        <v>0</v>
      </c>
      <c r="M229" s="129">
        <f t="shared" si="25"/>
        <v>1</v>
      </c>
      <c r="N229" s="1039"/>
      <c r="O229" s="86"/>
      <c r="P229" s="86" t="b">
        <f t="shared" si="44"/>
        <v>1</v>
      </c>
      <c r="Q229" s="224" t="b">
        <f t="shared" si="53"/>
        <v>1</v>
      </c>
      <c r="R229" s="728">
        <f t="shared" si="54"/>
        <v>0</v>
      </c>
    </row>
    <row r="230" spans="1:18" s="84" customFormat="1" ht="48" customHeight="1" x14ac:dyDescent="0.35">
      <c r="A230" s="967" t="s">
        <v>419</v>
      </c>
      <c r="B230" s="133" t="s">
        <v>1160</v>
      </c>
      <c r="C230" s="117" t="s">
        <v>285</v>
      </c>
      <c r="D230" s="134">
        <f>SUM(D231:D234)</f>
        <v>1144</v>
      </c>
      <c r="E230" s="134">
        <f>SUM(E231:E234)</f>
        <v>1144</v>
      </c>
      <c r="F230" s="134">
        <f>SUM(F231:F234)</f>
        <v>49.75</v>
      </c>
      <c r="G230" s="191">
        <f t="shared" si="56"/>
        <v>4.2999999999999997E-2</v>
      </c>
      <c r="H230" s="134">
        <f>SUM(H231:H234)</f>
        <v>49.75</v>
      </c>
      <c r="I230" s="191">
        <f t="shared" si="52"/>
        <v>4.2999999999999997E-2</v>
      </c>
      <c r="J230" s="191">
        <f t="shared" si="57"/>
        <v>1</v>
      </c>
      <c r="K230" s="134">
        <f t="shared" si="49"/>
        <v>1144</v>
      </c>
      <c r="L230" s="104">
        <f t="shared" si="51"/>
        <v>0</v>
      </c>
      <c r="M230" s="344">
        <f t="shared" si="25"/>
        <v>1</v>
      </c>
      <c r="N230" s="954" t="s">
        <v>1161</v>
      </c>
      <c r="O230" s="86"/>
      <c r="P230" s="86" t="b">
        <f t="shared" si="44"/>
        <v>1</v>
      </c>
      <c r="Q230" s="224" t="b">
        <f t="shared" si="53"/>
        <v>1</v>
      </c>
      <c r="R230" s="728">
        <f t="shared" si="54"/>
        <v>0</v>
      </c>
    </row>
    <row r="231" spans="1:18" s="84" customFormat="1" ht="27.5" x14ac:dyDescent="0.35">
      <c r="A231" s="967"/>
      <c r="B231" s="713" t="s">
        <v>79</v>
      </c>
      <c r="C231" s="713"/>
      <c r="D231" s="104">
        <f>D236</f>
        <v>0</v>
      </c>
      <c r="E231" s="104">
        <f t="shared" ref="E231:L231" si="59">E236</f>
        <v>0</v>
      </c>
      <c r="F231" s="104">
        <f t="shared" si="59"/>
        <v>0</v>
      </c>
      <c r="G231" s="167" t="e">
        <f t="shared" si="56"/>
        <v>#DIV/0!</v>
      </c>
      <c r="H231" s="104">
        <f t="shared" si="59"/>
        <v>0</v>
      </c>
      <c r="I231" s="167" t="e">
        <f t="shared" si="52"/>
        <v>#DIV/0!</v>
      </c>
      <c r="J231" s="167" t="e">
        <f t="shared" si="57"/>
        <v>#DIV/0!</v>
      </c>
      <c r="K231" s="104">
        <f t="shared" si="59"/>
        <v>0</v>
      </c>
      <c r="L231" s="104">
        <f t="shared" si="59"/>
        <v>0</v>
      </c>
      <c r="M231" s="206" t="e">
        <f t="shared" si="25"/>
        <v>#DIV/0!</v>
      </c>
      <c r="N231" s="954"/>
      <c r="O231" s="86"/>
      <c r="P231" s="86" t="b">
        <f t="shared" si="44"/>
        <v>1</v>
      </c>
      <c r="Q231" s="224" t="b">
        <f t="shared" si="53"/>
        <v>1</v>
      </c>
      <c r="R231" s="728">
        <f t="shared" si="54"/>
        <v>0</v>
      </c>
    </row>
    <row r="232" spans="1:18" s="84" customFormat="1" ht="27.5" x14ac:dyDescent="0.35">
      <c r="A232" s="967"/>
      <c r="B232" s="713" t="s">
        <v>78</v>
      </c>
      <c r="C232" s="713"/>
      <c r="D232" s="104">
        <f t="shared" ref="D232:F234" si="60">D237</f>
        <v>1144</v>
      </c>
      <c r="E232" s="104">
        <f t="shared" si="60"/>
        <v>1144</v>
      </c>
      <c r="F232" s="104">
        <f t="shared" si="60"/>
        <v>49.75</v>
      </c>
      <c r="G232" s="186">
        <f t="shared" si="56"/>
        <v>4.2999999999999997E-2</v>
      </c>
      <c r="H232" s="104">
        <f>H237</f>
        <v>49.75</v>
      </c>
      <c r="I232" s="186">
        <f t="shared" si="52"/>
        <v>4.2999999999999997E-2</v>
      </c>
      <c r="J232" s="186">
        <f t="shared" si="57"/>
        <v>1</v>
      </c>
      <c r="K232" s="104">
        <f t="shared" si="49"/>
        <v>1144</v>
      </c>
      <c r="L232" s="104">
        <f>L237</f>
        <v>0</v>
      </c>
      <c r="M232" s="129">
        <f t="shared" si="25"/>
        <v>1</v>
      </c>
      <c r="N232" s="954"/>
      <c r="O232" s="86"/>
      <c r="P232" s="86" t="b">
        <f t="shared" ref="P232:P295" si="61">E232=D232</f>
        <v>1</v>
      </c>
      <c r="Q232" s="224" t="b">
        <f t="shared" si="53"/>
        <v>1</v>
      </c>
      <c r="R232" s="728">
        <f t="shared" si="54"/>
        <v>0</v>
      </c>
    </row>
    <row r="233" spans="1:18" s="84" customFormat="1" ht="27.5" x14ac:dyDescent="0.35">
      <c r="A233" s="967"/>
      <c r="B233" s="713" t="s">
        <v>116</v>
      </c>
      <c r="C233" s="713"/>
      <c r="D233" s="104">
        <f t="shared" si="60"/>
        <v>0</v>
      </c>
      <c r="E233" s="104">
        <f t="shared" si="60"/>
        <v>0</v>
      </c>
      <c r="F233" s="104">
        <f t="shared" si="60"/>
        <v>0</v>
      </c>
      <c r="G233" s="167" t="e">
        <f t="shared" si="56"/>
        <v>#DIV/0!</v>
      </c>
      <c r="H233" s="104">
        <f>H238</f>
        <v>0</v>
      </c>
      <c r="I233" s="167" t="e">
        <f t="shared" si="52"/>
        <v>#DIV/0!</v>
      </c>
      <c r="J233" s="167" t="e">
        <f t="shared" si="57"/>
        <v>#DIV/0!</v>
      </c>
      <c r="K233" s="104">
        <f t="shared" si="49"/>
        <v>0</v>
      </c>
      <c r="L233" s="104">
        <f>L238</f>
        <v>0</v>
      </c>
      <c r="M233" s="206" t="e">
        <f t="shared" si="25"/>
        <v>#DIV/0!</v>
      </c>
      <c r="N233" s="954"/>
      <c r="O233" s="86"/>
      <c r="P233" s="86" t="b">
        <f t="shared" si="61"/>
        <v>1</v>
      </c>
      <c r="Q233" s="224" t="b">
        <f t="shared" si="53"/>
        <v>1</v>
      </c>
      <c r="R233" s="728">
        <f t="shared" si="54"/>
        <v>0</v>
      </c>
    </row>
    <row r="234" spans="1:18" s="84" customFormat="1" ht="27.5" x14ac:dyDescent="0.35">
      <c r="A234" s="967"/>
      <c r="B234" s="713" t="s">
        <v>80</v>
      </c>
      <c r="C234" s="713"/>
      <c r="D234" s="104">
        <f t="shared" si="60"/>
        <v>0</v>
      </c>
      <c r="E234" s="104">
        <f t="shared" si="60"/>
        <v>0</v>
      </c>
      <c r="F234" s="104">
        <f t="shared" si="60"/>
        <v>0</v>
      </c>
      <c r="G234" s="167" t="e">
        <f t="shared" si="56"/>
        <v>#DIV/0!</v>
      </c>
      <c r="H234" s="104">
        <f>H239</f>
        <v>0</v>
      </c>
      <c r="I234" s="167" t="e">
        <f t="shared" si="52"/>
        <v>#DIV/0!</v>
      </c>
      <c r="J234" s="167" t="e">
        <f t="shared" si="57"/>
        <v>#DIV/0!</v>
      </c>
      <c r="K234" s="104">
        <f t="shared" si="49"/>
        <v>0</v>
      </c>
      <c r="L234" s="104">
        <f>L239</f>
        <v>0</v>
      </c>
      <c r="M234" s="206" t="e">
        <f t="shared" si="25"/>
        <v>#DIV/0!</v>
      </c>
      <c r="N234" s="954"/>
      <c r="O234" s="86"/>
      <c r="P234" s="86" t="b">
        <f t="shared" si="61"/>
        <v>1</v>
      </c>
      <c r="Q234" s="224" t="b">
        <f t="shared" si="53"/>
        <v>1</v>
      </c>
      <c r="R234" s="728">
        <f t="shared" si="54"/>
        <v>0</v>
      </c>
    </row>
    <row r="235" spans="1:18" s="84" customFormat="1" ht="56.25" customHeight="1" x14ac:dyDescent="0.35">
      <c r="A235" s="967" t="s">
        <v>1505</v>
      </c>
      <c r="B235" s="133" t="s">
        <v>1162</v>
      </c>
      <c r="C235" s="117" t="s">
        <v>285</v>
      </c>
      <c r="D235" s="134">
        <f>SUM(D236:D239)</f>
        <v>1144</v>
      </c>
      <c r="E235" s="134">
        <f>SUM(E236:E239)</f>
        <v>1144</v>
      </c>
      <c r="F235" s="134">
        <f>SUM(F236:F239)</f>
        <v>49.75</v>
      </c>
      <c r="G235" s="186">
        <f t="shared" si="56"/>
        <v>4.2999999999999997E-2</v>
      </c>
      <c r="H235" s="134">
        <f>SUM(H236:H239)</f>
        <v>49.75</v>
      </c>
      <c r="I235" s="186">
        <f t="shared" si="52"/>
        <v>4.2999999999999997E-2</v>
      </c>
      <c r="J235" s="186">
        <f t="shared" si="57"/>
        <v>1</v>
      </c>
      <c r="K235" s="134">
        <f>SUM(K236:K239)</f>
        <v>1144</v>
      </c>
      <c r="L235" s="134">
        <f>SUM(L236:L239)</f>
        <v>0</v>
      </c>
      <c r="M235" s="344">
        <f t="shared" si="25"/>
        <v>1</v>
      </c>
      <c r="N235" s="918"/>
      <c r="O235" s="86"/>
      <c r="P235" s="86" t="b">
        <f t="shared" si="61"/>
        <v>1</v>
      </c>
      <c r="Q235" s="224" t="b">
        <f t="shared" si="53"/>
        <v>1</v>
      </c>
      <c r="R235" s="728">
        <f t="shared" si="54"/>
        <v>0</v>
      </c>
    </row>
    <row r="236" spans="1:18" s="84" customFormat="1" ht="27.5" x14ac:dyDescent="0.35">
      <c r="A236" s="967"/>
      <c r="B236" s="713" t="s">
        <v>79</v>
      </c>
      <c r="C236" s="713"/>
      <c r="D236" s="104"/>
      <c r="E236" s="104"/>
      <c r="F236" s="104"/>
      <c r="G236" s="167" t="e">
        <f t="shared" si="56"/>
        <v>#DIV/0!</v>
      </c>
      <c r="H236" s="104"/>
      <c r="I236" s="167" t="e">
        <f t="shared" si="52"/>
        <v>#DIV/0!</v>
      </c>
      <c r="J236" s="167" t="e">
        <f t="shared" si="57"/>
        <v>#DIV/0!</v>
      </c>
      <c r="K236" s="104">
        <f t="shared" si="49"/>
        <v>0</v>
      </c>
      <c r="L236" s="104">
        <f t="shared" si="51"/>
        <v>0</v>
      </c>
      <c r="M236" s="206" t="e">
        <f t="shared" si="25"/>
        <v>#DIV/0!</v>
      </c>
      <c r="N236" s="918"/>
      <c r="O236" s="86"/>
      <c r="P236" s="86" t="b">
        <f t="shared" si="61"/>
        <v>1</v>
      </c>
      <c r="Q236" s="224" t="b">
        <f t="shared" si="53"/>
        <v>1</v>
      </c>
      <c r="R236" s="728">
        <f t="shared" si="54"/>
        <v>0</v>
      </c>
    </row>
    <row r="237" spans="1:18" s="84" customFormat="1" ht="27.5" x14ac:dyDescent="0.35">
      <c r="A237" s="967"/>
      <c r="B237" s="713" t="s">
        <v>78</v>
      </c>
      <c r="C237" s="713"/>
      <c r="D237" s="104">
        <v>1144</v>
      </c>
      <c r="E237" s="104">
        <v>1144</v>
      </c>
      <c r="F237" s="104">
        <v>49.75</v>
      </c>
      <c r="G237" s="186">
        <f t="shared" si="56"/>
        <v>4.2999999999999997E-2</v>
      </c>
      <c r="H237" s="104">
        <v>49.75</v>
      </c>
      <c r="I237" s="186">
        <f t="shared" si="52"/>
        <v>4.2999999999999997E-2</v>
      </c>
      <c r="J237" s="186">
        <f t="shared" si="57"/>
        <v>1</v>
      </c>
      <c r="K237" s="104">
        <v>1144</v>
      </c>
      <c r="L237" s="104">
        <f t="shared" si="51"/>
        <v>0</v>
      </c>
      <c r="M237" s="129">
        <f t="shared" si="25"/>
        <v>1</v>
      </c>
      <c r="N237" s="918"/>
      <c r="O237" s="86"/>
      <c r="P237" s="86" t="b">
        <f t="shared" si="61"/>
        <v>1</v>
      </c>
      <c r="Q237" s="224" t="b">
        <f t="shared" si="53"/>
        <v>1</v>
      </c>
      <c r="R237" s="728">
        <f t="shared" si="54"/>
        <v>0</v>
      </c>
    </row>
    <row r="238" spans="1:18" s="84" customFormat="1" ht="27.5" x14ac:dyDescent="0.35">
      <c r="A238" s="967"/>
      <c r="B238" s="713" t="s">
        <v>116</v>
      </c>
      <c r="C238" s="713"/>
      <c r="D238" s="104"/>
      <c r="E238" s="104"/>
      <c r="F238" s="104"/>
      <c r="G238" s="167" t="e">
        <f t="shared" si="56"/>
        <v>#DIV/0!</v>
      </c>
      <c r="H238" s="104"/>
      <c r="I238" s="167" t="e">
        <f t="shared" si="52"/>
        <v>#DIV/0!</v>
      </c>
      <c r="J238" s="167" t="e">
        <f t="shared" si="57"/>
        <v>#DIV/0!</v>
      </c>
      <c r="K238" s="104">
        <f t="shared" si="49"/>
        <v>0</v>
      </c>
      <c r="L238" s="104">
        <f t="shared" si="51"/>
        <v>0</v>
      </c>
      <c r="M238" s="206" t="e">
        <f t="shared" si="25"/>
        <v>#DIV/0!</v>
      </c>
      <c r="N238" s="918"/>
      <c r="O238" s="86"/>
      <c r="P238" s="86" t="b">
        <f t="shared" si="61"/>
        <v>1</v>
      </c>
      <c r="Q238" s="224" t="b">
        <f t="shared" si="53"/>
        <v>1</v>
      </c>
      <c r="R238" s="728">
        <f t="shared" si="54"/>
        <v>0</v>
      </c>
    </row>
    <row r="239" spans="1:18" s="84" customFormat="1" ht="27.5" x14ac:dyDescent="0.35">
      <c r="A239" s="967"/>
      <c r="B239" s="713" t="s">
        <v>80</v>
      </c>
      <c r="C239" s="713"/>
      <c r="D239" s="104"/>
      <c r="E239" s="104"/>
      <c r="F239" s="104"/>
      <c r="G239" s="167" t="e">
        <f t="shared" si="56"/>
        <v>#DIV/0!</v>
      </c>
      <c r="H239" s="104"/>
      <c r="I239" s="167" t="e">
        <f t="shared" si="52"/>
        <v>#DIV/0!</v>
      </c>
      <c r="J239" s="167" t="e">
        <f t="shared" si="57"/>
        <v>#DIV/0!</v>
      </c>
      <c r="K239" s="104">
        <f t="shared" si="49"/>
        <v>0</v>
      </c>
      <c r="L239" s="104">
        <f t="shared" si="51"/>
        <v>0</v>
      </c>
      <c r="M239" s="206" t="e">
        <f t="shared" si="25"/>
        <v>#DIV/0!</v>
      </c>
      <c r="N239" s="918"/>
      <c r="O239" s="86"/>
      <c r="P239" s="86" t="b">
        <f t="shared" si="61"/>
        <v>1</v>
      </c>
      <c r="Q239" s="224" t="b">
        <f t="shared" si="53"/>
        <v>1</v>
      </c>
      <c r="R239" s="728">
        <f t="shared" si="54"/>
        <v>0</v>
      </c>
    </row>
    <row r="240" spans="1:18" s="84" customFormat="1" ht="93.75" customHeight="1" x14ac:dyDescent="0.35">
      <c r="A240" s="967" t="s">
        <v>420</v>
      </c>
      <c r="B240" s="133" t="s">
        <v>602</v>
      </c>
      <c r="C240" s="117" t="s">
        <v>649</v>
      </c>
      <c r="D240" s="134">
        <f>SUM(D241:D244)</f>
        <v>33249.410000000003</v>
      </c>
      <c r="E240" s="134">
        <f>SUM(E241:E244)</f>
        <v>33249.410000000003</v>
      </c>
      <c r="F240" s="134">
        <f>SUM(F241:F244)</f>
        <v>4786.51</v>
      </c>
      <c r="G240" s="186">
        <f t="shared" si="56"/>
        <v>0.14399999999999999</v>
      </c>
      <c r="H240" s="134">
        <f>SUM(H241:H244)</f>
        <v>4786.51</v>
      </c>
      <c r="I240" s="191">
        <f>H240/E240</f>
        <v>0.14399999999999999</v>
      </c>
      <c r="J240" s="191">
        <f>H240/F240</f>
        <v>1</v>
      </c>
      <c r="K240" s="134">
        <f>SUM(K241:K244)</f>
        <v>33249.410000000003</v>
      </c>
      <c r="L240" s="134">
        <f>SUM(L241:L244)</f>
        <v>0</v>
      </c>
      <c r="M240" s="344">
        <f t="shared" si="25"/>
        <v>1</v>
      </c>
      <c r="N240" s="933"/>
      <c r="O240" s="86"/>
      <c r="P240" s="86" t="b">
        <f t="shared" si="61"/>
        <v>1</v>
      </c>
      <c r="Q240" s="224" t="b">
        <f t="shared" si="53"/>
        <v>1</v>
      </c>
      <c r="R240" s="728">
        <f t="shared" si="54"/>
        <v>0</v>
      </c>
    </row>
    <row r="241" spans="1:18" s="84" customFormat="1" ht="27.5" x14ac:dyDescent="0.35">
      <c r="A241" s="967"/>
      <c r="B241" s="713" t="s">
        <v>79</v>
      </c>
      <c r="C241" s="713"/>
      <c r="D241" s="104">
        <f>D246+D251+D281+D311+D356+D391+D401+D406+D416+D426+D431+D436+D441</f>
        <v>0</v>
      </c>
      <c r="E241" s="104">
        <f t="shared" ref="E241:F241" si="62">E246+E251+E281+E311+E356+E391+E401+E406+E416+E426+E431+E436+E441</f>
        <v>0</v>
      </c>
      <c r="F241" s="104">
        <f t="shared" si="62"/>
        <v>0</v>
      </c>
      <c r="G241" s="167" t="e">
        <f t="shared" si="56"/>
        <v>#DIV/0!</v>
      </c>
      <c r="H241" s="104">
        <f>H246+H251+H281+H311+H356+H391+H401+H406+H416+H426+H431+H436+H421+H441</f>
        <v>0</v>
      </c>
      <c r="I241" s="185" t="e">
        <f>H241/E241</f>
        <v>#DIV/0!</v>
      </c>
      <c r="J241" s="167" t="e">
        <f t="shared" ref="J241:J264" si="63">H241/F241</f>
        <v>#DIV/0!</v>
      </c>
      <c r="K241" s="104">
        <f t="shared" ref="K241:L244" si="64">K246+K251+K281+K311+K356+K391+K401+K406+K416+K426+K431+K436+K421+K441</f>
        <v>0</v>
      </c>
      <c r="L241" s="104">
        <f t="shared" si="64"/>
        <v>0</v>
      </c>
      <c r="M241" s="206" t="e">
        <f t="shared" si="25"/>
        <v>#DIV/0!</v>
      </c>
      <c r="N241" s="933"/>
      <c r="O241" s="86"/>
      <c r="P241" s="86" t="b">
        <f t="shared" si="61"/>
        <v>1</v>
      </c>
      <c r="Q241" s="224" t="b">
        <f t="shared" si="53"/>
        <v>1</v>
      </c>
      <c r="R241" s="728">
        <f t="shared" si="54"/>
        <v>0</v>
      </c>
    </row>
    <row r="242" spans="1:18" s="84" customFormat="1" ht="27.5" x14ac:dyDescent="0.35">
      <c r="A242" s="967"/>
      <c r="B242" s="713" t="s">
        <v>78</v>
      </c>
      <c r="C242" s="713"/>
      <c r="D242" s="104">
        <f t="shared" ref="D242:F242" si="65">D247+D252+D282+D312+D357+D392+D402+D407+D417+D427+D432+D437+D442</f>
        <v>0</v>
      </c>
      <c r="E242" s="104">
        <f t="shared" si="65"/>
        <v>0</v>
      </c>
      <c r="F242" s="104">
        <f t="shared" si="65"/>
        <v>0</v>
      </c>
      <c r="G242" s="167" t="e">
        <f t="shared" si="56"/>
        <v>#DIV/0!</v>
      </c>
      <c r="H242" s="104">
        <f>H247+H252+H282+H312+H357+H392+H402+H407+H417+H427+H432+H437+H422+H442</f>
        <v>0</v>
      </c>
      <c r="I242" s="185" t="e">
        <f>H242/E242</f>
        <v>#DIV/0!</v>
      </c>
      <c r="J242" s="167" t="e">
        <f t="shared" si="63"/>
        <v>#DIV/0!</v>
      </c>
      <c r="K242" s="104">
        <f t="shared" si="64"/>
        <v>0</v>
      </c>
      <c r="L242" s="104">
        <f t="shared" si="64"/>
        <v>0</v>
      </c>
      <c r="M242" s="206" t="e">
        <f t="shared" si="25"/>
        <v>#DIV/0!</v>
      </c>
      <c r="N242" s="933"/>
      <c r="O242" s="86"/>
      <c r="P242" s="86" t="b">
        <f t="shared" si="61"/>
        <v>1</v>
      </c>
      <c r="Q242" s="224" t="b">
        <f t="shared" si="53"/>
        <v>1</v>
      </c>
      <c r="R242" s="728">
        <f t="shared" si="54"/>
        <v>0</v>
      </c>
    </row>
    <row r="243" spans="1:18" s="84" customFormat="1" ht="27.5" x14ac:dyDescent="0.35">
      <c r="A243" s="967"/>
      <c r="B243" s="713" t="s">
        <v>116</v>
      </c>
      <c r="C243" s="713"/>
      <c r="D243" s="104">
        <f>D248+D253+D283+D313+D358+D393+D403+D408+D418+D428+D433+D438+D423+D443</f>
        <v>13722.74</v>
      </c>
      <c r="E243" s="104">
        <f t="shared" ref="E243:G244" si="66">E248+E253+E283+E313+E358+E393+E403+E408+E418+E428+E433+E438+E423+E443</f>
        <v>13722.74</v>
      </c>
      <c r="F243" s="104">
        <f t="shared" si="66"/>
        <v>258.2</v>
      </c>
      <c r="G243" s="186">
        <f t="shared" si="56"/>
        <v>1.9E-2</v>
      </c>
      <c r="H243" s="104">
        <f>H248+H253+H283+H313+H358+H393+H403+H408+H418+H428+H433+H438+H423+H443</f>
        <v>258.2</v>
      </c>
      <c r="I243" s="191">
        <f>H243/E243</f>
        <v>1.9E-2</v>
      </c>
      <c r="J243" s="186">
        <f>H243/F243</f>
        <v>1</v>
      </c>
      <c r="K243" s="104">
        <f t="shared" si="64"/>
        <v>13722.74</v>
      </c>
      <c r="L243" s="104">
        <f t="shared" si="64"/>
        <v>0</v>
      </c>
      <c r="M243" s="129">
        <f t="shared" si="25"/>
        <v>1</v>
      </c>
      <c r="N243" s="933"/>
      <c r="O243" s="86"/>
      <c r="P243" s="86" t="b">
        <f t="shared" si="61"/>
        <v>1</v>
      </c>
      <c r="Q243" s="224" t="b">
        <f t="shared" si="53"/>
        <v>1</v>
      </c>
      <c r="R243" s="728">
        <f t="shared" si="54"/>
        <v>0</v>
      </c>
    </row>
    <row r="244" spans="1:18" s="84" customFormat="1" ht="27.5" x14ac:dyDescent="0.35">
      <c r="A244" s="967"/>
      <c r="B244" s="713" t="s">
        <v>80</v>
      </c>
      <c r="C244" s="713"/>
      <c r="D244" s="104">
        <f>D249+D254+D284+D314+D359+D394+D404+D409+D419+D429+D434+D439+D424+D444</f>
        <v>19526.669999999998</v>
      </c>
      <c r="E244" s="104">
        <f t="shared" si="66"/>
        <v>19526.669999999998</v>
      </c>
      <c r="F244" s="104">
        <f t="shared" si="66"/>
        <v>4528.3100000000004</v>
      </c>
      <c r="G244" s="104" t="e">
        <f t="shared" si="66"/>
        <v>#DIV/0!</v>
      </c>
      <c r="H244" s="104">
        <f>H249+H254+H284+H314+H359+H394+H404+H409+H419+H429+H434+H439+H424+H444</f>
        <v>4528.3100000000004</v>
      </c>
      <c r="I244" s="191">
        <f>H244/E244</f>
        <v>0.23200000000000001</v>
      </c>
      <c r="J244" s="186">
        <f>H244/F244</f>
        <v>1</v>
      </c>
      <c r="K244" s="104">
        <f t="shared" si="64"/>
        <v>19526.669999999998</v>
      </c>
      <c r="L244" s="104">
        <f t="shared" si="64"/>
        <v>0</v>
      </c>
      <c r="M244" s="129">
        <f t="shared" si="25"/>
        <v>1</v>
      </c>
      <c r="N244" s="933"/>
      <c r="O244" s="86"/>
      <c r="P244" s="86" t="b">
        <f t="shared" si="61"/>
        <v>1</v>
      </c>
      <c r="Q244" s="224" t="b">
        <f t="shared" si="53"/>
        <v>1</v>
      </c>
      <c r="R244" s="728">
        <f t="shared" si="54"/>
        <v>0</v>
      </c>
    </row>
    <row r="245" spans="1:18" s="84" customFormat="1" ht="58.5" customHeight="1" x14ac:dyDescent="0.35">
      <c r="A245" s="1114" t="s">
        <v>531</v>
      </c>
      <c r="B245" s="133" t="s">
        <v>718</v>
      </c>
      <c r="C245" s="117" t="s">
        <v>285</v>
      </c>
      <c r="D245" s="134">
        <f>SUM(D246:D249)</f>
        <v>216.3</v>
      </c>
      <c r="E245" s="134">
        <f>SUM(E246:E249)</f>
        <v>216.3</v>
      </c>
      <c r="F245" s="134">
        <f>SUM(F246:F249)</f>
        <v>42.02</v>
      </c>
      <c r="G245" s="186">
        <f t="shared" si="56"/>
        <v>0.19400000000000001</v>
      </c>
      <c r="H245" s="134">
        <f>SUM(H246:H249)</f>
        <v>42.02</v>
      </c>
      <c r="I245" s="186">
        <f t="shared" ref="I245:I322" si="67">H245/E245</f>
        <v>0.19400000000000001</v>
      </c>
      <c r="J245" s="186">
        <f t="shared" si="63"/>
        <v>1</v>
      </c>
      <c r="K245" s="134">
        <f t="shared" ref="K245:K321" si="68">E245</f>
        <v>216.3</v>
      </c>
      <c r="L245" s="104">
        <f t="shared" ref="L245:L321" si="69">E245-K245</f>
        <v>0</v>
      </c>
      <c r="M245" s="344">
        <f t="shared" si="25"/>
        <v>1</v>
      </c>
      <c r="N245" s="878" t="s">
        <v>1506</v>
      </c>
      <c r="O245" s="86"/>
      <c r="P245" s="86" t="b">
        <f t="shared" si="61"/>
        <v>1</v>
      </c>
      <c r="Q245" s="224" t="b">
        <f t="shared" si="53"/>
        <v>1</v>
      </c>
      <c r="R245" s="728">
        <f t="shared" si="54"/>
        <v>0</v>
      </c>
    </row>
    <row r="246" spans="1:18" s="84" customFormat="1" ht="27.5" x14ac:dyDescent="0.35">
      <c r="A246" s="1115"/>
      <c r="B246" s="713" t="s">
        <v>79</v>
      </c>
      <c r="C246" s="107"/>
      <c r="D246" s="104"/>
      <c r="E246" s="104"/>
      <c r="F246" s="104"/>
      <c r="G246" s="167" t="e">
        <f t="shared" si="56"/>
        <v>#DIV/0!</v>
      </c>
      <c r="H246" s="104"/>
      <c r="I246" s="167" t="e">
        <f t="shared" si="67"/>
        <v>#DIV/0!</v>
      </c>
      <c r="J246" s="167" t="e">
        <f t="shared" si="63"/>
        <v>#DIV/0!</v>
      </c>
      <c r="K246" s="104">
        <f t="shared" si="68"/>
        <v>0</v>
      </c>
      <c r="L246" s="104">
        <f t="shared" si="69"/>
        <v>0</v>
      </c>
      <c r="M246" s="206" t="e">
        <f t="shared" si="25"/>
        <v>#DIV/0!</v>
      </c>
      <c r="N246" s="879"/>
      <c r="O246" s="86"/>
      <c r="P246" s="86" t="b">
        <f t="shared" si="61"/>
        <v>1</v>
      </c>
      <c r="Q246" s="224" t="b">
        <f t="shared" si="53"/>
        <v>1</v>
      </c>
      <c r="R246" s="728">
        <f t="shared" si="54"/>
        <v>0</v>
      </c>
    </row>
    <row r="247" spans="1:18" s="84" customFormat="1" ht="27.5" x14ac:dyDescent="0.35">
      <c r="A247" s="1115"/>
      <c r="B247" s="713" t="s">
        <v>78</v>
      </c>
      <c r="C247" s="107"/>
      <c r="D247" s="104"/>
      <c r="E247" s="104"/>
      <c r="F247" s="104"/>
      <c r="G247" s="167" t="e">
        <f t="shared" si="56"/>
        <v>#DIV/0!</v>
      </c>
      <c r="H247" s="104"/>
      <c r="I247" s="167" t="e">
        <f t="shared" si="67"/>
        <v>#DIV/0!</v>
      </c>
      <c r="J247" s="167" t="e">
        <f t="shared" si="63"/>
        <v>#DIV/0!</v>
      </c>
      <c r="K247" s="104">
        <f t="shared" si="68"/>
        <v>0</v>
      </c>
      <c r="L247" s="104">
        <f t="shared" si="69"/>
        <v>0</v>
      </c>
      <c r="M247" s="206" t="e">
        <f t="shared" si="25"/>
        <v>#DIV/0!</v>
      </c>
      <c r="N247" s="879"/>
      <c r="O247" s="86"/>
      <c r="P247" s="86" t="b">
        <f t="shared" si="61"/>
        <v>1</v>
      </c>
      <c r="Q247" s="224" t="b">
        <f t="shared" si="53"/>
        <v>1</v>
      </c>
      <c r="R247" s="728">
        <f t="shared" si="54"/>
        <v>0</v>
      </c>
    </row>
    <row r="248" spans="1:18" s="84" customFormat="1" ht="27.5" x14ac:dyDescent="0.35">
      <c r="A248" s="1115"/>
      <c r="B248" s="713" t="s">
        <v>116</v>
      </c>
      <c r="C248" s="107"/>
      <c r="D248" s="104"/>
      <c r="E248" s="104"/>
      <c r="F248" s="104"/>
      <c r="G248" s="167" t="e">
        <f t="shared" si="56"/>
        <v>#DIV/0!</v>
      </c>
      <c r="H248" s="104"/>
      <c r="I248" s="167" t="e">
        <f t="shared" si="67"/>
        <v>#DIV/0!</v>
      </c>
      <c r="J248" s="167" t="e">
        <f t="shared" si="63"/>
        <v>#DIV/0!</v>
      </c>
      <c r="K248" s="104">
        <f t="shared" si="68"/>
        <v>0</v>
      </c>
      <c r="L248" s="104">
        <f t="shared" si="69"/>
        <v>0</v>
      </c>
      <c r="M248" s="206" t="e">
        <f t="shared" si="25"/>
        <v>#DIV/0!</v>
      </c>
      <c r="N248" s="879"/>
      <c r="O248" s="86"/>
      <c r="P248" s="86" t="b">
        <f t="shared" si="61"/>
        <v>1</v>
      </c>
      <c r="Q248" s="224" t="b">
        <f t="shared" si="53"/>
        <v>1</v>
      </c>
      <c r="R248" s="728">
        <f t="shared" si="54"/>
        <v>0</v>
      </c>
    </row>
    <row r="249" spans="1:18" s="84" customFormat="1" ht="27.5" x14ac:dyDescent="0.35">
      <c r="A249" s="1116"/>
      <c r="B249" s="713" t="s">
        <v>80</v>
      </c>
      <c r="C249" s="107"/>
      <c r="D249" s="104">
        <v>216.3</v>
      </c>
      <c r="E249" s="104">
        <v>216.3</v>
      </c>
      <c r="F249" s="104">
        <v>42.02</v>
      </c>
      <c r="G249" s="186">
        <f t="shared" si="56"/>
        <v>0.19400000000000001</v>
      </c>
      <c r="H249" s="104">
        <v>42.02</v>
      </c>
      <c r="I249" s="186">
        <f t="shared" si="67"/>
        <v>0.19400000000000001</v>
      </c>
      <c r="J249" s="186">
        <f t="shared" si="63"/>
        <v>1</v>
      </c>
      <c r="K249" s="104">
        <f t="shared" si="68"/>
        <v>216.3</v>
      </c>
      <c r="L249" s="104">
        <f t="shared" si="69"/>
        <v>0</v>
      </c>
      <c r="M249" s="129">
        <f t="shared" si="25"/>
        <v>1</v>
      </c>
      <c r="N249" s="880"/>
      <c r="O249" s="86"/>
      <c r="P249" s="86" t="b">
        <f t="shared" si="61"/>
        <v>1</v>
      </c>
      <c r="Q249" s="224" t="b">
        <f t="shared" si="53"/>
        <v>1</v>
      </c>
      <c r="R249" s="728">
        <f t="shared" si="54"/>
        <v>0</v>
      </c>
    </row>
    <row r="250" spans="1:18" s="84" customFormat="1" ht="37.5" customHeight="1" x14ac:dyDescent="0.35">
      <c r="A250" s="967" t="s">
        <v>532</v>
      </c>
      <c r="B250" s="133" t="s">
        <v>1163</v>
      </c>
      <c r="C250" s="117" t="s">
        <v>285</v>
      </c>
      <c r="D250" s="134">
        <f>SUM(D251:D254)</f>
        <v>3157.4</v>
      </c>
      <c r="E250" s="134">
        <f>SUM(E251:E254)</f>
        <v>3157.4</v>
      </c>
      <c r="F250" s="134">
        <f>SUM(F251:F254)</f>
        <v>286.60000000000002</v>
      </c>
      <c r="G250" s="186">
        <f t="shared" si="56"/>
        <v>9.0999999999999998E-2</v>
      </c>
      <c r="H250" s="134">
        <f>SUM(H251:H254)</f>
        <v>286.60000000000002</v>
      </c>
      <c r="I250" s="186">
        <f t="shared" si="67"/>
        <v>9.0999999999999998E-2</v>
      </c>
      <c r="J250" s="185">
        <f t="shared" si="63"/>
        <v>1</v>
      </c>
      <c r="K250" s="134">
        <f>SUM(K251:K254)</f>
        <v>3157.4</v>
      </c>
      <c r="L250" s="134">
        <f>SUM(L251:L254)</f>
        <v>0</v>
      </c>
      <c r="M250" s="344">
        <f t="shared" si="25"/>
        <v>1</v>
      </c>
      <c r="N250" s="957"/>
      <c r="O250" s="86"/>
      <c r="P250" s="86" t="b">
        <f t="shared" si="61"/>
        <v>1</v>
      </c>
      <c r="Q250" s="224" t="b">
        <f t="shared" si="53"/>
        <v>1</v>
      </c>
      <c r="R250" s="728">
        <f t="shared" si="54"/>
        <v>0</v>
      </c>
    </row>
    <row r="251" spans="1:18" s="84" customFormat="1" ht="18.75" customHeight="1" x14ac:dyDescent="0.35">
      <c r="A251" s="967"/>
      <c r="B251" s="713" t="s">
        <v>79</v>
      </c>
      <c r="C251" s="107"/>
      <c r="D251" s="104">
        <f>D256+D261+D266+D271+D276</f>
        <v>0</v>
      </c>
      <c r="E251" s="104">
        <f t="shared" ref="E251:L254" si="70">E256+E261+E266+E271+E276</f>
        <v>0</v>
      </c>
      <c r="F251" s="104">
        <f t="shared" si="70"/>
        <v>0</v>
      </c>
      <c r="G251" s="167" t="e">
        <f t="shared" si="56"/>
        <v>#DIV/0!</v>
      </c>
      <c r="H251" s="104">
        <f t="shared" si="70"/>
        <v>0</v>
      </c>
      <c r="I251" s="167" t="e">
        <f t="shared" si="67"/>
        <v>#DIV/0!</v>
      </c>
      <c r="J251" s="167" t="e">
        <f t="shared" si="63"/>
        <v>#DIV/0!</v>
      </c>
      <c r="K251" s="104">
        <f t="shared" si="70"/>
        <v>0</v>
      </c>
      <c r="L251" s="104">
        <f t="shared" si="70"/>
        <v>0</v>
      </c>
      <c r="M251" s="206" t="e">
        <f t="shared" si="25"/>
        <v>#DIV/0!</v>
      </c>
      <c r="N251" s="957"/>
      <c r="O251" s="86"/>
      <c r="P251" s="86" t="b">
        <f t="shared" si="61"/>
        <v>1</v>
      </c>
      <c r="Q251" s="224" t="b">
        <f t="shared" si="53"/>
        <v>1</v>
      </c>
      <c r="R251" s="728">
        <f t="shared" si="54"/>
        <v>0</v>
      </c>
    </row>
    <row r="252" spans="1:18" s="84" customFormat="1" ht="18.75" customHeight="1" x14ac:dyDescent="0.35">
      <c r="A252" s="967"/>
      <c r="B252" s="713" t="s">
        <v>78</v>
      </c>
      <c r="C252" s="107"/>
      <c r="D252" s="104">
        <f t="shared" ref="D252:F254" si="71">D257+D262+D267+D272+D277</f>
        <v>0</v>
      </c>
      <c r="E252" s="104">
        <f t="shared" si="71"/>
        <v>0</v>
      </c>
      <c r="F252" s="104">
        <f t="shared" si="71"/>
        <v>0</v>
      </c>
      <c r="G252" s="167" t="e">
        <f t="shared" si="56"/>
        <v>#DIV/0!</v>
      </c>
      <c r="H252" s="104">
        <f>H257+H262+H267+H272+H277</f>
        <v>0</v>
      </c>
      <c r="I252" s="167" t="e">
        <f t="shared" si="67"/>
        <v>#DIV/0!</v>
      </c>
      <c r="J252" s="167" t="e">
        <f t="shared" si="63"/>
        <v>#DIV/0!</v>
      </c>
      <c r="K252" s="104">
        <f t="shared" si="70"/>
        <v>0</v>
      </c>
      <c r="L252" s="116">
        <f t="shared" si="70"/>
        <v>0</v>
      </c>
      <c r="M252" s="206" t="e">
        <f t="shared" si="25"/>
        <v>#DIV/0!</v>
      </c>
      <c r="N252" s="957"/>
      <c r="O252" s="86"/>
      <c r="P252" s="86" t="b">
        <f t="shared" si="61"/>
        <v>1</v>
      </c>
      <c r="Q252" s="224" t="b">
        <f t="shared" si="53"/>
        <v>1</v>
      </c>
      <c r="R252" s="728">
        <f t="shared" si="54"/>
        <v>0</v>
      </c>
    </row>
    <row r="253" spans="1:18" s="84" customFormat="1" ht="18.75" customHeight="1" x14ac:dyDescent="0.35">
      <c r="A253" s="967"/>
      <c r="B253" s="713" t="s">
        <v>116</v>
      </c>
      <c r="C253" s="107"/>
      <c r="D253" s="104">
        <f t="shared" si="71"/>
        <v>1707.2</v>
      </c>
      <c r="E253" s="104">
        <f t="shared" si="71"/>
        <v>1707.2</v>
      </c>
      <c r="F253" s="104">
        <f t="shared" si="71"/>
        <v>49.38</v>
      </c>
      <c r="G253" s="186">
        <f t="shared" si="56"/>
        <v>2.9000000000000001E-2</v>
      </c>
      <c r="H253" s="104">
        <f>H258+H263+H268+H273+H278</f>
        <v>49.38</v>
      </c>
      <c r="I253" s="186">
        <f t="shared" si="67"/>
        <v>2.9000000000000001E-2</v>
      </c>
      <c r="J253" s="186">
        <f t="shared" si="63"/>
        <v>1</v>
      </c>
      <c r="K253" s="104">
        <f t="shared" si="70"/>
        <v>1707.2</v>
      </c>
      <c r="L253" s="104">
        <f t="shared" si="70"/>
        <v>0</v>
      </c>
      <c r="M253" s="129">
        <f t="shared" si="25"/>
        <v>1</v>
      </c>
      <c r="N253" s="957"/>
      <c r="O253" s="86"/>
      <c r="P253" s="86" t="b">
        <f t="shared" si="61"/>
        <v>1</v>
      </c>
      <c r="Q253" s="224" t="b">
        <f t="shared" si="53"/>
        <v>1</v>
      </c>
      <c r="R253" s="728">
        <f t="shared" si="54"/>
        <v>0</v>
      </c>
    </row>
    <row r="254" spans="1:18" s="84" customFormat="1" ht="18.75" customHeight="1" x14ac:dyDescent="0.35">
      <c r="A254" s="967"/>
      <c r="B254" s="713" t="s">
        <v>80</v>
      </c>
      <c r="C254" s="107"/>
      <c r="D254" s="104">
        <f t="shared" si="71"/>
        <v>1450.2</v>
      </c>
      <c r="E254" s="104">
        <f t="shared" si="71"/>
        <v>1450.2</v>
      </c>
      <c r="F254" s="104">
        <f t="shared" si="71"/>
        <v>237.22</v>
      </c>
      <c r="G254" s="186">
        <f t="shared" si="56"/>
        <v>0.16400000000000001</v>
      </c>
      <c r="H254" s="104">
        <f>H259+H264+H269+H274+H279</f>
        <v>237.22</v>
      </c>
      <c r="I254" s="186">
        <f t="shared" si="67"/>
        <v>0.16400000000000001</v>
      </c>
      <c r="J254" s="167">
        <f t="shared" si="63"/>
        <v>1</v>
      </c>
      <c r="K254" s="104">
        <f t="shared" si="70"/>
        <v>1450.2</v>
      </c>
      <c r="L254" s="104">
        <f t="shared" si="70"/>
        <v>0</v>
      </c>
      <c r="M254" s="129">
        <f t="shared" ref="M254:M325" si="72">K254/E254</f>
        <v>1</v>
      </c>
      <c r="N254" s="957"/>
      <c r="O254" s="86"/>
      <c r="P254" s="86" t="b">
        <f t="shared" si="61"/>
        <v>1</v>
      </c>
      <c r="Q254" s="224" t="b">
        <f t="shared" si="53"/>
        <v>1</v>
      </c>
      <c r="R254" s="728">
        <f t="shared" si="54"/>
        <v>0</v>
      </c>
    </row>
    <row r="255" spans="1:18" s="136" customFormat="1" ht="54" x14ac:dyDescent="0.35">
      <c r="A255" s="789" t="s">
        <v>1164</v>
      </c>
      <c r="B255" s="117" t="s">
        <v>1165</v>
      </c>
      <c r="C255" s="117" t="s">
        <v>285</v>
      </c>
      <c r="D255" s="104">
        <f>SUM(D256:D259)</f>
        <v>8</v>
      </c>
      <c r="E255" s="104">
        <f>SUM(E256:E259)</f>
        <v>8</v>
      </c>
      <c r="F255" s="104">
        <f>SUM(F256:F259)</f>
        <v>0</v>
      </c>
      <c r="G255" s="191">
        <f t="shared" si="56"/>
        <v>0</v>
      </c>
      <c r="H255" s="104">
        <f>SUM(H256:H259)</f>
        <v>0</v>
      </c>
      <c r="I255" s="186">
        <f t="shared" si="67"/>
        <v>0</v>
      </c>
      <c r="J255" s="185" t="e">
        <f t="shared" si="63"/>
        <v>#DIV/0!</v>
      </c>
      <c r="K255" s="104">
        <f>SUM(K256:K259)</f>
        <v>8</v>
      </c>
      <c r="L255" s="104">
        <f>SUM(L256:L259)</f>
        <v>0</v>
      </c>
      <c r="M255" s="129">
        <f t="shared" si="72"/>
        <v>1</v>
      </c>
      <c r="N255" s="1032"/>
      <c r="O255" s="139"/>
      <c r="P255" s="86" t="b">
        <f t="shared" si="61"/>
        <v>1</v>
      </c>
      <c r="Q255" s="224" t="b">
        <f t="shared" si="53"/>
        <v>1</v>
      </c>
      <c r="R255" s="728">
        <f t="shared" si="54"/>
        <v>0</v>
      </c>
    </row>
    <row r="256" spans="1:18" s="84" customFormat="1" ht="18.75" customHeight="1" x14ac:dyDescent="0.35">
      <c r="A256" s="790"/>
      <c r="B256" s="713" t="s">
        <v>79</v>
      </c>
      <c r="C256" s="107"/>
      <c r="D256" s="104"/>
      <c r="E256" s="104"/>
      <c r="F256" s="104"/>
      <c r="G256" s="185" t="e">
        <f t="shared" si="56"/>
        <v>#DIV/0!</v>
      </c>
      <c r="H256" s="104"/>
      <c r="I256" s="167" t="e">
        <f t="shared" si="67"/>
        <v>#DIV/0!</v>
      </c>
      <c r="J256" s="185" t="e">
        <f t="shared" si="63"/>
        <v>#DIV/0!</v>
      </c>
      <c r="K256" s="104"/>
      <c r="L256" s="104"/>
      <c r="M256" s="206" t="e">
        <f t="shared" si="72"/>
        <v>#DIV/0!</v>
      </c>
      <c r="N256" s="1033"/>
      <c r="O256" s="86"/>
      <c r="P256" s="86" t="b">
        <f t="shared" si="61"/>
        <v>1</v>
      </c>
      <c r="Q256" s="224" t="b">
        <f t="shared" si="53"/>
        <v>1</v>
      </c>
      <c r="R256" s="728">
        <f t="shared" si="54"/>
        <v>0</v>
      </c>
    </row>
    <row r="257" spans="1:18" s="84" customFormat="1" ht="18.75" customHeight="1" x14ac:dyDescent="0.35">
      <c r="A257" s="790"/>
      <c r="B257" s="713" t="s">
        <v>78</v>
      </c>
      <c r="C257" s="107"/>
      <c r="D257" s="104"/>
      <c r="E257" s="104"/>
      <c r="F257" s="104"/>
      <c r="G257" s="185" t="e">
        <f t="shared" si="56"/>
        <v>#DIV/0!</v>
      </c>
      <c r="H257" s="104"/>
      <c r="I257" s="167" t="e">
        <f t="shared" si="67"/>
        <v>#DIV/0!</v>
      </c>
      <c r="J257" s="185" t="e">
        <f t="shared" si="63"/>
        <v>#DIV/0!</v>
      </c>
      <c r="K257" s="104"/>
      <c r="L257" s="104"/>
      <c r="M257" s="206" t="e">
        <f t="shared" si="72"/>
        <v>#DIV/0!</v>
      </c>
      <c r="N257" s="1033"/>
      <c r="O257" s="86"/>
      <c r="P257" s="86" t="b">
        <f t="shared" si="61"/>
        <v>1</v>
      </c>
      <c r="Q257" s="224" t="b">
        <f t="shared" si="53"/>
        <v>1</v>
      </c>
      <c r="R257" s="728">
        <f t="shared" si="54"/>
        <v>0</v>
      </c>
    </row>
    <row r="258" spans="1:18" s="84" customFormat="1" ht="18.75" customHeight="1" x14ac:dyDescent="0.35">
      <c r="A258" s="790"/>
      <c r="B258" s="713" t="s">
        <v>116</v>
      </c>
      <c r="C258" s="107"/>
      <c r="D258" s="104">
        <v>8</v>
      </c>
      <c r="E258" s="104">
        <v>8</v>
      </c>
      <c r="F258" s="104"/>
      <c r="G258" s="191">
        <f t="shared" si="56"/>
        <v>0</v>
      </c>
      <c r="H258" s="104"/>
      <c r="I258" s="186">
        <f t="shared" si="67"/>
        <v>0</v>
      </c>
      <c r="J258" s="185" t="e">
        <f t="shared" si="63"/>
        <v>#DIV/0!</v>
      </c>
      <c r="K258" s="104">
        <v>8</v>
      </c>
      <c r="L258" s="104"/>
      <c r="M258" s="129">
        <f t="shared" si="72"/>
        <v>1</v>
      </c>
      <c r="N258" s="1033"/>
      <c r="O258" s="86"/>
      <c r="P258" s="86" t="b">
        <f t="shared" si="61"/>
        <v>1</v>
      </c>
      <c r="Q258" s="224" t="b">
        <f t="shared" si="53"/>
        <v>1</v>
      </c>
      <c r="R258" s="728">
        <f t="shared" si="54"/>
        <v>0</v>
      </c>
    </row>
    <row r="259" spans="1:18" s="84" customFormat="1" ht="18.75" customHeight="1" x14ac:dyDescent="0.35">
      <c r="A259" s="791"/>
      <c r="B259" s="713" t="s">
        <v>80</v>
      </c>
      <c r="C259" s="107"/>
      <c r="D259" s="104"/>
      <c r="E259" s="104"/>
      <c r="F259" s="104"/>
      <c r="G259" s="185" t="e">
        <f t="shared" si="56"/>
        <v>#DIV/0!</v>
      </c>
      <c r="H259" s="104"/>
      <c r="I259" s="167" t="e">
        <f t="shared" si="67"/>
        <v>#DIV/0!</v>
      </c>
      <c r="J259" s="185" t="e">
        <f t="shared" si="63"/>
        <v>#DIV/0!</v>
      </c>
      <c r="K259" s="104"/>
      <c r="L259" s="104"/>
      <c r="M259" s="206" t="e">
        <f t="shared" si="72"/>
        <v>#DIV/0!</v>
      </c>
      <c r="N259" s="1034"/>
      <c r="O259" s="86"/>
      <c r="P259" s="86" t="b">
        <f t="shared" si="61"/>
        <v>1</v>
      </c>
      <c r="Q259" s="224" t="b">
        <f t="shared" si="53"/>
        <v>1</v>
      </c>
      <c r="R259" s="728">
        <f t="shared" si="54"/>
        <v>0</v>
      </c>
    </row>
    <row r="260" spans="1:18" s="84" customFormat="1" ht="37.5" customHeight="1" x14ac:dyDescent="0.35">
      <c r="A260" s="789" t="s">
        <v>1166</v>
      </c>
      <c r="B260" s="133" t="s">
        <v>405</v>
      </c>
      <c r="C260" s="117" t="s">
        <v>285</v>
      </c>
      <c r="D260" s="134">
        <f>SUM(D261:D264)</f>
        <v>886.5</v>
      </c>
      <c r="E260" s="134">
        <f>SUM(E261:E264)</f>
        <v>886.5</v>
      </c>
      <c r="F260" s="134">
        <f>SUM(F261:F264)</f>
        <v>18</v>
      </c>
      <c r="G260" s="191">
        <f t="shared" si="56"/>
        <v>0.02</v>
      </c>
      <c r="H260" s="134">
        <f>SUM(H261:H264)</f>
        <v>18</v>
      </c>
      <c r="I260" s="186">
        <f t="shared" si="67"/>
        <v>0.02</v>
      </c>
      <c r="J260" s="191">
        <f t="shared" si="63"/>
        <v>1</v>
      </c>
      <c r="K260" s="134">
        <f t="shared" si="68"/>
        <v>886.5</v>
      </c>
      <c r="L260" s="104">
        <f t="shared" si="69"/>
        <v>0</v>
      </c>
      <c r="M260" s="344">
        <f t="shared" si="72"/>
        <v>1</v>
      </c>
      <c r="N260" s="918" t="s">
        <v>1167</v>
      </c>
      <c r="O260" s="86"/>
      <c r="P260" s="86" t="b">
        <f t="shared" si="61"/>
        <v>1</v>
      </c>
      <c r="Q260" s="224" t="b">
        <f t="shared" si="53"/>
        <v>1</v>
      </c>
      <c r="R260" s="728">
        <f t="shared" si="54"/>
        <v>0</v>
      </c>
    </row>
    <row r="261" spans="1:18" s="84" customFormat="1" ht="27.5" x14ac:dyDescent="0.35">
      <c r="A261" s="790"/>
      <c r="B261" s="713" t="s">
        <v>79</v>
      </c>
      <c r="C261" s="107"/>
      <c r="D261" s="104"/>
      <c r="E261" s="104"/>
      <c r="F261" s="104"/>
      <c r="G261" s="167" t="e">
        <f t="shared" si="56"/>
        <v>#DIV/0!</v>
      </c>
      <c r="H261" s="104"/>
      <c r="I261" s="167" t="e">
        <f t="shared" si="67"/>
        <v>#DIV/0!</v>
      </c>
      <c r="J261" s="167" t="e">
        <f t="shared" si="63"/>
        <v>#DIV/0!</v>
      </c>
      <c r="K261" s="104">
        <f t="shared" si="68"/>
        <v>0</v>
      </c>
      <c r="L261" s="104">
        <f t="shared" si="69"/>
        <v>0</v>
      </c>
      <c r="M261" s="206" t="e">
        <f t="shared" si="72"/>
        <v>#DIV/0!</v>
      </c>
      <c r="N261" s="918"/>
      <c r="O261" s="86"/>
      <c r="P261" s="86" t="b">
        <f t="shared" si="61"/>
        <v>1</v>
      </c>
      <c r="Q261" s="224" t="b">
        <f t="shared" si="53"/>
        <v>1</v>
      </c>
      <c r="R261" s="728">
        <f t="shared" si="54"/>
        <v>0</v>
      </c>
    </row>
    <row r="262" spans="1:18" s="84" customFormat="1" ht="27.5" x14ac:dyDescent="0.35">
      <c r="A262" s="790"/>
      <c r="B262" s="713" t="s">
        <v>78</v>
      </c>
      <c r="C262" s="107"/>
      <c r="D262" s="104"/>
      <c r="E262" s="104"/>
      <c r="F262" s="104"/>
      <c r="G262" s="167" t="e">
        <f t="shared" si="56"/>
        <v>#DIV/0!</v>
      </c>
      <c r="H262" s="104"/>
      <c r="I262" s="167" t="e">
        <f t="shared" si="67"/>
        <v>#DIV/0!</v>
      </c>
      <c r="J262" s="167" t="e">
        <f t="shared" si="63"/>
        <v>#DIV/0!</v>
      </c>
      <c r="K262" s="104">
        <f t="shared" si="68"/>
        <v>0</v>
      </c>
      <c r="L262" s="104">
        <f t="shared" si="69"/>
        <v>0</v>
      </c>
      <c r="M262" s="206" t="e">
        <f t="shared" si="72"/>
        <v>#DIV/0!</v>
      </c>
      <c r="N262" s="918"/>
      <c r="O262" s="86"/>
      <c r="P262" s="86" t="b">
        <f t="shared" si="61"/>
        <v>1</v>
      </c>
      <c r="Q262" s="224" t="b">
        <f t="shared" si="53"/>
        <v>1</v>
      </c>
      <c r="R262" s="728">
        <f t="shared" si="54"/>
        <v>0</v>
      </c>
    </row>
    <row r="263" spans="1:18" s="84" customFormat="1" ht="27.5" x14ac:dyDescent="0.35">
      <c r="A263" s="790"/>
      <c r="B263" s="713" t="s">
        <v>116</v>
      </c>
      <c r="C263" s="107"/>
      <c r="D263" s="104">
        <v>886.5</v>
      </c>
      <c r="E263" s="104">
        <v>886.5</v>
      </c>
      <c r="F263" s="104">
        <v>18</v>
      </c>
      <c r="G263" s="186">
        <f t="shared" si="56"/>
        <v>0.02</v>
      </c>
      <c r="H263" s="104">
        <v>18</v>
      </c>
      <c r="I263" s="186">
        <f t="shared" si="67"/>
        <v>0.02</v>
      </c>
      <c r="J263" s="186">
        <f t="shared" si="63"/>
        <v>1</v>
      </c>
      <c r="K263" s="104">
        <f t="shared" si="68"/>
        <v>886.5</v>
      </c>
      <c r="L263" s="104">
        <f t="shared" si="69"/>
        <v>0</v>
      </c>
      <c r="M263" s="129">
        <f t="shared" si="72"/>
        <v>1</v>
      </c>
      <c r="N263" s="918"/>
      <c r="O263" s="86"/>
      <c r="P263" s="86" t="b">
        <f t="shared" si="61"/>
        <v>1</v>
      </c>
      <c r="Q263" s="224" t="b">
        <f t="shared" si="53"/>
        <v>1</v>
      </c>
      <c r="R263" s="728">
        <f t="shared" si="54"/>
        <v>0</v>
      </c>
    </row>
    <row r="264" spans="1:18" s="84" customFormat="1" ht="27.5" x14ac:dyDescent="0.35">
      <c r="A264" s="791"/>
      <c r="B264" s="713" t="s">
        <v>80</v>
      </c>
      <c r="C264" s="107"/>
      <c r="D264" s="104"/>
      <c r="E264" s="104"/>
      <c r="F264" s="104"/>
      <c r="G264" s="167" t="e">
        <f t="shared" si="56"/>
        <v>#DIV/0!</v>
      </c>
      <c r="H264" s="104"/>
      <c r="I264" s="167" t="e">
        <f t="shared" si="67"/>
        <v>#DIV/0!</v>
      </c>
      <c r="J264" s="167" t="e">
        <f t="shared" si="63"/>
        <v>#DIV/0!</v>
      </c>
      <c r="K264" s="104">
        <f t="shared" si="68"/>
        <v>0</v>
      </c>
      <c r="L264" s="104">
        <f t="shared" si="69"/>
        <v>0</v>
      </c>
      <c r="M264" s="206" t="e">
        <f t="shared" si="72"/>
        <v>#DIV/0!</v>
      </c>
      <c r="N264" s="918"/>
      <c r="O264" s="86"/>
      <c r="P264" s="86" t="b">
        <f t="shared" si="61"/>
        <v>1</v>
      </c>
      <c r="Q264" s="224" t="b">
        <f t="shared" si="53"/>
        <v>1</v>
      </c>
      <c r="R264" s="728">
        <f t="shared" si="54"/>
        <v>0</v>
      </c>
    </row>
    <row r="265" spans="1:18" s="84" customFormat="1" ht="37.5" customHeight="1" x14ac:dyDescent="0.35">
      <c r="A265" s="789" t="s">
        <v>1168</v>
      </c>
      <c r="B265" s="133" t="s">
        <v>406</v>
      </c>
      <c r="C265" s="117" t="s">
        <v>285</v>
      </c>
      <c r="D265" s="134">
        <f>SUM(D266:D269)</f>
        <v>1450.2</v>
      </c>
      <c r="E265" s="134">
        <f>SUM(E266:E269)</f>
        <v>1450.2</v>
      </c>
      <c r="F265" s="134">
        <f>SUM(F266:F269)</f>
        <v>237.22</v>
      </c>
      <c r="G265" s="191">
        <f>F265/E265</f>
        <v>0.16400000000000001</v>
      </c>
      <c r="H265" s="134">
        <f>SUM(H266:H269)</f>
        <v>237.22</v>
      </c>
      <c r="I265" s="186">
        <f t="shared" si="67"/>
        <v>0.16400000000000001</v>
      </c>
      <c r="J265" s="191">
        <f>H265/F265</f>
        <v>1</v>
      </c>
      <c r="K265" s="134">
        <f t="shared" si="68"/>
        <v>1450.2</v>
      </c>
      <c r="L265" s="104">
        <f t="shared" si="69"/>
        <v>0</v>
      </c>
      <c r="M265" s="344">
        <f t="shared" si="72"/>
        <v>1</v>
      </c>
      <c r="N265" s="869" t="s">
        <v>1506</v>
      </c>
      <c r="O265" s="86"/>
      <c r="P265" s="86" t="b">
        <f t="shared" si="61"/>
        <v>1</v>
      </c>
      <c r="Q265" s="224" t="b">
        <f t="shared" si="53"/>
        <v>1</v>
      </c>
      <c r="R265" s="728">
        <f t="shared" si="54"/>
        <v>0</v>
      </c>
    </row>
    <row r="266" spans="1:18" s="84" customFormat="1" ht="27.5" x14ac:dyDescent="0.35">
      <c r="A266" s="790"/>
      <c r="B266" s="713" t="s">
        <v>79</v>
      </c>
      <c r="C266" s="107"/>
      <c r="D266" s="104"/>
      <c r="E266" s="104"/>
      <c r="F266" s="104"/>
      <c r="G266" s="185" t="e">
        <f t="shared" ref="G266:G309" si="73">F266/E266</f>
        <v>#DIV/0!</v>
      </c>
      <c r="H266" s="104"/>
      <c r="I266" s="167" t="e">
        <f t="shared" si="67"/>
        <v>#DIV/0!</v>
      </c>
      <c r="J266" s="185" t="e">
        <f t="shared" ref="J266:J309" si="74">H266/F266</f>
        <v>#DIV/0!</v>
      </c>
      <c r="K266" s="104">
        <f t="shared" si="68"/>
        <v>0</v>
      </c>
      <c r="L266" s="104">
        <f t="shared" si="69"/>
        <v>0</v>
      </c>
      <c r="M266" s="206" t="e">
        <f t="shared" si="72"/>
        <v>#DIV/0!</v>
      </c>
      <c r="N266" s="869"/>
      <c r="O266" s="86"/>
      <c r="P266" s="86" t="b">
        <f t="shared" si="61"/>
        <v>1</v>
      </c>
      <c r="Q266" s="224" t="b">
        <f t="shared" si="53"/>
        <v>1</v>
      </c>
      <c r="R266" s="728">
        <f t="shared" si="54"/>
        <v>0</v>
      </c>
    </row>
    <row r="267" spans="1:18" s="84" customFormat="1" ht="27.5" x14ac:dyDescent="0.35">
      <c r="A267" s="790"/>
      <c r="B267" s="713" t="s">
        <v>78</v>
      </c>
      <c r="C267" s="107"/>
      <c r="D267" s="104"/>
      <c r="E267" s="104"/>
      <c r="F267" s="104"/>
      <c r="G267" s="185" t="e">
        <f t="shared" si="73"/>
        <v>#DIV/0!</v>
      </c>
      <c r="H267" s="104"/>
      <c r="I267" s="167" t="e">
        <f t="shared" si="67"/>
        <v>#DIV/0!</v>
      </c>
      <c r="J267" s="185" t="e">
        <f t="shared" si="74"/>
        <v>#DIV/0!</v>
      </c>
      <c r="K267" s="104">
        <f t="shared" si="68"/>
        <v>0</v>
      </c>
      <c r="L267" s="104">
        <f t="shared" si="69"/>
        <v>0</v>
      </c>
      <c r="M267" s="206" t="e">
        <f t="shared" si="72"/>
        <v>#DIV/0!</v>
      </c>
      <c r="N267" s="869"/>
      <c r="O267" s="86"/>
      <c r="P267" s="86" t="b">
        <f t="shared" si="61"/>
        <v>1</v>
      </c>
      <c r="Q267" s="224" t="b">
        <f t="shared" ref="Q267:Q314" si="75">IF(F267=H267,TRUE,FALSE)</f>
        <v>1</v>
      </c>
      <c r="R267" s="728">
        <f t="shared" ref="R267:R330" si="76">E267-K267-L267</f>
        <v>0</v>
      </c>
    </row>
    <row r="268" spans="1:18" s="84" customFormat="1" ht="27.5" x14ac:dyDescent="0.35">
      <c r="A268" s="790"/>
      <c r="B268" s="713" t="s">
        <v>116</v>
      </c>
      <c r="C268" s="107"/>
      <c r="D268" s="104"/>
      <c r="E268" s="104"/>
      <c r="F268" s="104"/>
      <c r="G268" s="185" t="e">
        <f t="shared" si="73"/>
        <v>#DIV/0!</v>
      </c>
      <c r="H268" s="104"/>
      <c r="I268" s="167" t="e">
        <f t="shared" si="67"/>
        <v>#DIV/0!</v>
      </c>
      <c r="J268" s="185" t="e">
        <f t="shared" si="74"/>
        <v>#DIV/0!</v>
      </c>
      <c r="K268" s="104">
        <f t="shared" si="68"/>
        <v>0</v>
      </c>
      <c r="L268" s="104">
        <f t="shared" si="69"/>
        <v>0</v>
      </c>
      <c r="M268" s="206" t="e">
        <f t="shared" si="72"/>
        <v>#DIV/0!</v>
      </c>
      <c r="N268" s="869"/>
      <c r="O268" s="86"/>
      <c r="P268" s="86" t="b">
        <f t="shared" si="61"/>
        <v>1</v>
      </c>
      <c r="Q268" s="224" t="b">
        <f t="shared" si="75"/>
        <v>1</v>
      </c>
      <c r="R268" s="728">
        <f t="shared" si="76"/>
        <v>0</v>
      </c>
    </row>
    <row r="269" spans="1:18" s="84" customFormat="1" ht="27.5" x14ac:dyDescent="0.35">
      <c r="A269" s="791"/>
      <c r="B269" s="713" t="s">
        <v>80</v>
      </c>
      <c r="C269" s="107"/>
      <c r="D269" s="104">
        <v>1450.2</v>
      </c>
      <c r="E269" s="104">
        <v>1450.2</v>
      </c>
      <c r="F269" s="104">
        <v>237.22</v>
      </c>
      <c r="G269" s="186">
        <f t="shared" si="73"/>
        <v>0.16400000000000001</v>
      </c>
      <c r="H269" s="104">
        <v>237.22</v>
      </c>
      <c r="I269" s="186">
        <f t="shared" si="67"/>
        <v>0.16400000000000001</v>
      </c>
      <c r="J269" s="186">
        <f t="shared" si="74"/>
        <v>1</v>
      </c>
      <c r="K269" s="104">
        <f t="shared" si="68"/>
        <v>1450.2</v>
      </c>
      <c r="L269" s="104">
        <f t="shared" si="69"/>
        <v>0</v>
      </c>
      <c r="M269" s="129">
        <f t="shared" si="72"/>
        <v>1</v>
      </c>
      <c r="N269" s="869"/>
      <c r="O269" s="86"/>
      <c r="P269" s="86" t="b">
        <f t="shared" si="61"/>
        <v>1</v>
      </c>
      <c r="Q269" s="224" t="b">
        <f t="shared" si="75"/>
        <v>1</v>
      </c>
      <c r="R269" s="728">
        <f t="shared" si="76"/>
        <v>0</v>
      </c>
    </row>
    <row r="270" spans="1:18" s="136" customFormat="1" ht="75" customHeight="1" x14ac:dyDescent="0.35">
      <c r="A270" s="967" t="s">
        <v>1169</v>
      </c>
      <c r="B270" s="133" t="s">
        <v>882</v>
      </c>
      <c r="C270" s="117" t="s">
        <v>285</v>
      </c>
      <c r="D270" s="134">
        <f>SUM(D271:D274)</f>
        <v>619.20000000000005</v>
      </c>
      <c r="E270" s="134">
        <f>SUM(E271:E274)</f>
        <v>619.20000000000005</v>
      </c>
      <c r="F270" s="134">
        <f>SUM(F271:F274)</f>
        <v>0</v>
      </c>
      <c r="G270" s="186">
        <f t="shared" si="73"/>
        <v>0</v>
      </c>
      <c r="H270" s="134">
        <f>SUM(H271:H274)</f>
        <v>0</v>
      </c>
      <c r="I270" s="186">
        <f t="shared" si="67"/>
        <v>0</v>
      </c>
      <c r="J270" s="167" t="e">
        <f t="shared" si="74"/>
        <v>#DIV/0!</v>
      </c>
      <c r="K270" s="134">
        <f>SUM(K271:K274)</f>
        <v>619.20000000000005</v>
      </c>
      <c r="L270" s="104">
        <f t="shared" si="69"/>
        <v>0</v>
      </c>
      <c r="M270" s="344">
        <f t="shared" si="72"/>
        <v>1</v>
      </c>
      <c r="N270" s="918" t="s">
        <v>1364</v>
      </c>
      <c r="O270" s="139"/>
      <c r="P270" s="86" t="b">
        <f t="shared" si="61"/>
        <v>1</v>
      </c>
      <c r="Q270" s="224" t="b">
        <f t="shared" si="75"/>
        <v>1</v>
      </c>
      <c r="R270" s="728">
        <f t="shared" si="76"/>
        <v>0</v>
      </c>
    </row>
    <row r="271" spans="1:18" s="84" customFormat="1" ht="27.5" x14ac:dyDescent="0.35">
      <c r="A271" s="967"/>
      <c r="B271" s="713" t="s">
        <v>79</v>
      </c>
      <c r="C271" s="107"/>
      <c r="D271" s="104"/>
      <c r="E271" s="104"/>
      <c r="F271" s="104"/>
      <c r="G271" s="186"/>
      <c r="H271" s="104"/>
      <c r="I271" s="167" t="e">
        <f t="shared" si="67"/>
        <v>#DIV/0!</v>
      </c>
      <c r="J271" s="167" t="e">
        <f t="shared" si="74"/>
        <v>#DIV/0!</v>
      </c>
      <c r="K271" s="104">
        <f t="shared" si="68"/>
        <v>0</v>
      </c>
      <c r="L271" s="104">
        <f t="shared" si="69"/>
        <v>0</v>
      </c>
      <c r="M271" s="206" t="e">
        <f t="shared" si="72"/>
        <v>#DIV/0!</v>
      </c>
      <c r="N271" s="918"/>
      <c r="O271" s="86"/>
      <c r="P271" s="86" t="b">
        <f t="shared" si="61"/>
        <v>1</v>
      </c>
      <c r="Q271" s="224" t="b">
        <f t="shared" si="75"/>
        <v>1</v>
      </c>
      <c r="R271" s="728">
        <f t="shared" si="76"/>
        <v>0</v>
      </c>
    </row>
    <row r="272" spans="1:18" s="84" customFormat="1" ht="27.5" x14ac:dyDescent="0.35">
      <c r="A272" s="967"/>
      <c r="B272" s="713" t="s">
        <v>78</v>
      </c>
      <c r="C272" s="107"/>
      <c r="D272" s="104"/>
      <c r="E272" s="104"/>
      <c r="F272" s="104"/>
      <c r="G272" s="186"/>
      <c r="H272" s="104"/>
      <c r="I272" s="167" t="e">
        <f t="shared" si="67"/>
        <v>#DIV/0!</v>
      </c>
      <c r="J272" s="167" t="e">
        <f t="shared" si="74"/>
        <v>#DIV/0!</v>
      </c>
      <c r="K272" s="104">
        <f t="shared" si="68"/>
        <v>0</v>
      </c>
      <c r="L272" s="104">
        <f t="shared" si="69"/>
        <v>0</v>
      </c>
      <c r="M272" s="206" t="e">
        <f t="shared" si="72"/>
        <v>#DIV/0!</v>
      </c>
      <c r="N272" s="918"/>
      <c r="O272" s="86"/>
      <c r="P272" s="86" t="b">
        <f t="shared" si="61"/>
        <v>1</v>
      </c>
      <c r="Q272" s="224" t="b">
        <f t="shared" si="75"/>
        <v>1</v>
      </c>
      <c r="R272" s="728">
        <f t="shared" si="76"/>
        <v>0</v>
      </c>
    </row>
    <row r="273" spans="1:18" s="84" customFormat="1" ht="27.5" x14ac:dyDescent="0.35">
      <c r="A273" s="967"/>
      <c r="B273" s="713" t="s">
        <v>116</v>
      </c>
      <c r="C273" s="107"/>
      <c r="D273" s="104">
        <v>619.20000000000005</v>
      </c>
      <c r="E273" s="104">
        <v>619.20000000000005</v>
      </c>
      <c r="F273" s="104"/>
      <c r="G273" s="186">
        <f t="shared" si="73"/>
        <v>0</v>
      </c>
      <c r="H273" s="104"/>
      <c r="I273" s="186">
        <f t="shared" si="67"/>
        <v>0</v>
      </c>
      <c r="J273" s="167" t="e">
        <f t="shared" si="74"/>
        <v>#DIV/0!</v>
      </c>
      <c r="K273" s="104">
        <v>619.20000000000005</v>
      </c>
      <c r="L273" s="104">
        <f t="shared" si="69"/>
        <v>0</v>
      </c>
      <c r="M273" s="129">
        <f t="shared" si="72"/>
        <v>1</v>
      </c>
      <c r="N273" s="918"/>
      <c r="O273" s="86"/>
      <c r="P273" s="86" t="b">
        <f t="shared" si="61"/>
        <v>1</v>
      </c>
      <c r="Q273" s="224" t="b">
        <f t="shared" si="75"/>
        <v>1</v>
      </c>
      <c r="R273" s="728">
        <f t="shared" si="76"/>
        <v>0</v>
      </c>
    </row>
    <row r="274" spans="1:18" s="84" customFormat="1" ht="27.5" x14ac:dyDescent="0.35">
      <c r="A274" s="967"/>
      <c r="B274" s="713" t="s">
        <v>80</v>
      </c>
      <c r="C274" s="107"/>
      <c r="D274" s="104"/>
      <c r="E274" s="104"/>
      <c r="F274" s="104"/>
      <c r="G274" s="167" t="e">
        <f t="shared" si="73"/>
        <v>#DIV/0!</v>
      </c>
      <c r="H274" s="104"/>
      <c r="I274" s="167" t="e">
        <f t="shared" si="67"/>
        <v>#DIV/0!</v>
      </c>
      <c r="J274" s="167" t="e">
        <f t="shared" si="74"/>
        <v>#DIV/0!</v>
      </c>
      <c r="K274" s="104">
        <f t="shared" si="68"/>
        <v>0</v>
      </c>
      <c r="L274" s="104">
        <f t="shared" si="69"/>
        <v>0</v>
      </c>
      <c r="M274" s="206" t="e">
        <f t="shared" si="72"/>
        <v>#DIV/0!</v>
      </c>
      <c r="N274" s="918"/>
      <c r="O274" s="86"/>
      <c r="P274" s="86" t="b">
        <f t="shared" si="61"/>
        <v>1</v>
      </c>
      <c r="Q274" s="224" t="b">
        <f t="shared" si="75"/>
        <v>1</v>
      </c>
      <c r="R274" s="728">
        <f t="shared" si="76"/>
        <v>0</v>
      </c>
    </row>
    <row r="275" spans="1:18" s="136" customFormat="1" ht="54" x14ac:dyDescent="0.35">
      <c r="A275" s="789" t="s">
        <v>1170</v>
      </c>
      <c r="B275" s="117" t="s">
        <v>1171</v>
      </c>
      <c r="C275" s="117" t="s">
        <v>285</v>
      </c>
      <c r="D275" s="104">
        <f>SUM(D276:D279)</f>
        <v>193.5</v>
      </c>
      <c r="E275" s="104">
        <f>SUM(E276:E279)</f>
        <v>193.5</v>
      </c>
      <c r="F275" s="104">
        <f>SUM(F276:F279)</f>
        <v>31.38</v>
      </c>
      <c r="G275" s="186">
        <f t="shared" si="73"/>
        <v>0.16200000000000001</v>
      </c>
      <c r="H275" s="104">
        <f>SUM(H276:H279)</f>
        <v>31.38</v>
      </c>
      <c r="I275" s="186">
        <f t="shared" si="67"/>
        <v>0.16200000000000001</v>
      </c>
      <c r="J275" s="186">
        <f t="shared" si="74"/>
        <v>1</v>
      </c>
      <c r="K275" s="104">
        <f>SUM(K276:K279)</f>
        <v>193.5</v>
      </c>
      <c r="L275" s="104">
        <f>SUM(L276:L279)</f>
        <v>0</v>
      </c>
      <c r="M275" s="129">
        <f t="shared" si="72"/>
        <v>1</v>
      </c>
      <c r="N275" s="828" t="s">
        <v>1575</v>
      </c>
      <c r="O275" s="139"/>
      <c r="P275" s="86" t="b">
        <f t="shared" si="61"/>
        <v>1</v>
      </c>
      <c r="Q275" s="224" t="b">
        <f t="shared" si="75"/>
        <v>1</v>
      </c>
      <c r="R275" s="728">
        <f t="shared" si="76"/>
        <v>0</v>
      </c>
    </row>
    <row r="276" spans="1:18" s="84" customFormat="1" ht="27.5" x14ac:dyDescent="0.35">
      <c r="A276" s="790"/>
      <c r="B276" s="713" t="s">
        <v>79</v>
      </c>
      <c r="C276" s="107"/>
      <c r="D276" s="104"/>
      <c r="E276" s="104"/>
      <c r="F276" s="104"/>
      <c r="G276" s="167" t="e">
        <f t="shared" si="73"/>
        <v>#DIV/0!</v>
      </c>
      <c r="H276" s="104"/>
      <c r="I276" s="167" t="e">
        <f t="shared" si="67"/>
        <v>#DIV/0!</v>
      </c>
      <c r="J276" s="167" t="e">
        <f t="shared" si="74"/>
        <v>#DIV/0!</v>
      </c>
      <c r="K276" s="104"/>
      <c r="L276" s="104"/>
      <c r="M276" s="206" t="e">
        <f t="shared" si="72"/>
        <v>#DIV/0!</v>
      </c>
      <c r="N276" s="829"/>
      <c r="O276" s="86"/>
      <c r="P276" s="86" t="b">
        <f t="shared" si="61"/>
        <v>1</v>
      </c>
      <c r="Q276" s="224" t="b">
        <f t="shared" si="75"/>
        <v>1</v>
      </c>
      <c r="R276" s="728">
        <f t="shared" si="76"/>
        <v>0</v>
      </c>
    </row>
    <row r="277" spans="1:18" s="84" customFormat="1" ht="27.5" x14ac:dyDescent="0.35">
      <c r="A277" s="790"/>
      <c r="B277" s="713" t="s">
        <v>78</v>
      </c>
      <c r="C277" s="107"/>
      <c r="D277" s="104"/>
      <c r="E277" s="104"/>
      <c r="F277" s="104"/>
      <c r="G277" s="167" t="e">
        <f t="shared" si="73"/>
        <v>#DIV/0!</v>
      </c>
      <c r="H277" s="104"/>
      <c r="I277" s="167" t="e">
        <f t="shared" si="67"/>
        <v>#DIV/0!</v>
      </c>
      <c r="J277" s="167" t="e">
        <f t="shared" si="74"/>
        <v>#DIV/0!</v>
      </c>
      <c r="K277" s="104"/>
      <c r="L277" s="104"/>
      <c r="M277" s="206" t="e">
        <f t="shared" si="72"/>
        <v>#DIV/0!</v>
      </c>
      <c r="N277" s="829"/>
      <c r="O277" s="86"/>
      <c r="P277" s="86" t="b">
        <f t="shared" si="61"/>
        <v>1</v>
      </c>
      <c r="Q277" s="224" t="b">
        <f t="shared" si="75"/>
        <v>1</v>
      </c>
      <c r="R277" s="728">
        <f t="shared" si="76"/>
        <v>0</v>
      </c>
    </row>
    <row r="278" spans="1:18" s="84" customFormat="1" ht="27.5" x14ac:dyDescent="0.35">
      <c r="A278" s="790"/>
      <c r="B278" s="713" t="s">
        <v>116</v>
      </c>
      <c r="C278" s="107"/>
      <c r="D278" s="104">
        <v>193.5</v>
      </c>
      <c r="E278" s="104">
        <v>193.5</v>
      </c>
      <c r="F278" s="104">
        <v>31.38</v>
      </c>
      <c r="G278" s="186">
        <f t="shared" si="73"/>
        <v>0.16200000000000001</v>
      </c>
      <c r="H278" s="104">
        <v>31.38</v>
      </c>
      <c r="I278" s="186">
        <f t="shared" si="67"/>
        <v>0.16200000000000001</v>
      </c>
      <c r="J278" s="186">
        <f t="shared" si="74"/>
        <v>1</v>
      </c>
      <c r="K278" s="104">
        <v>193.5</v>
      </c>
      <c r="L278" s="104"/>
      <c r="M278" s="129">
        <f t="shared" si="72"/>
        <v>1</v>
      </c>
      <c r="N278" s="829"/>
      <c r="O278" s="86"/>
      <c r="P278" s="86" t="b">
        <f t="shared" si="61"/>
        <v>1</v>
      </c>
      <c r="Q278" s="224" t="b">
        <f t="shared" si="75"/>
        <v>1</v>
      </c>
      <c r="R278" s="728">
        <f t="shared" si="76"/>
        <v>0</v>
      </c>
    </row>
    <row r="279" spans="1:18" s="84" customFormat="1" ht="27.5" x14ac:dyDescent="0.35">
      <c r="A279" s="791"/>
      <c r="B279" s="713" t="s">
        <v>80</v>
      </c>
      <c r="C279" s="107"/>
      <c r="D279" s="104"/>
      <c r="E279" s="104"/>
      <c r="F279" s="104"/>
      <c r="G279" s="167" t="e">
        <f t="shared" si="73"/>
        <v>#DIV/0!</v>
      </c>
      <c r="H279" s="104"/>
      <c r="I279" s="167" t="e">
        <f t="shared" si="67"/>
        <v>#DIV/0!</v>
      </c>
      <c r="J279" s="167" t="e">
        <f t="shared" si="74"/>
        <v>#DIV/0!</v>
      </c>
      <c r="K279" s="104"/>
      <c r="L279" s="104"/>
      <c r="M279" s="206" t="e">
        <f t="shared" si="72"/>
        <v>#DIV/0!</v>
      </c>
      <c r="N279" s="830"/>
      <c r="O279" s="86"/>
      <c r="P279" s="86" t="b">
        <f t="shared" si="61"/>
        <v>1</v>
      </c>
      <c r="Q279" s="224" t="b">
        <f t="shared" si="75"/>
        <v>1</v>
      </c>
      <c r="R279" s="728">
        <f t="shared" si="76"/>
        <v>0</v>
      </c>
    </row>
    <row r="280" spans="1:18" s="84" customFormat="1" ht="36" x14ac:dyDescent="0.35">
      <c r="A280" s="967" t="s">
        <v>533</v>
      </c>
      <c r="B280" s="133" t="s">
        <v>1172</v>
      </c>
      <c r="C280" s="117" t="s">
        <v>285</v>
      </c>
      <c r="D280" s="134">
        <f>SUM(D281:D284)</f>
        <v>3490.78</v>
      </c>
      <c r="E280" s="134">
        <f>SUM(E281:E284)</f>
        <v>3490.78</v>
      </c>
      <c r="F280" s="134">
        <f>SUM(F281:F284)</f>
        <v>65</v>
      </c>
      <c r="G280" s="186">
        <f t="shared" si="73"/>
        <v>1.9E-2</v>
      </c>
      <c r="H280" s="134">
        <f>SUM(H281:H284)</f>
        <v>65</v>
      </c>
      <c r="I280" s="191">
        <f t="shared" si="67"/>
        <v>1.9E-2</v>
      </c>
      <c r="J280" s="185">
        <f t="shared" si="74"/>
        <v>1</v>
      </c>
      <c r="K280" s="134">
        <f>SUM(K281:K284)</f>
        <v>3490.78</v>
      </c>
      <c r="L280" s="134">
        <f>SUM(L281:L284)</f>
        <v>0</v>
      </c>
      <c r="M280" s="344">
        <f t="shared" si="72"/>
        <v>1</v>
      </c>
      <c r="N280" s="957"/>
      <c r="O280" s="86"/>
      <c r="P280" s="86" t="b">
        <f t="shared" si="61"/>
        <v>1</v>
      </c>
      <c r="Q280" s="224" t="b">
        <f t="shared" si="75"/>
        <v>1</v>
      </c>
      <c r="R280" s="728">
        <f t="shared" si="76"/>
        <v>0</v>
      </c>
    </row>
    <row r="281" spans="1:18" s="84" customFormat="1" ht="18.75" customHeight="1" x14ac:dyDescent="0.35">
      <c r="A281" s="967"/>
      <c r="B281" s="713" t="s">
        <v>79</v>
      </c>
      <c r="C281" s="107"/>
      <c r="D281" s="104">
        <f>D286+D291+D296+D301+D306</f>
        <v>0</v>
      </c>
      <c r="E281" s="104">
        <f t="shared" ref="E281:L284" si="77">E286+E291+E296+E301+E306</f>
        <v>0</v>
      </c>
      <c r="F281" s="104">
        <f t="shared" si="77"/>
        <v>0</v>
      </c>
      <c r="G281" s="167" t="e">
        <f t="shared" si="73"/>
        <v>#DIV/0!</v>
      </c>
      <c r="H281" s="104">
        <f t="shared" si="77"/>
        <v>0</v>
      </c>
      <c r="I281" s="167" t="e">
        <f t="shared" si="67"/>
        <v>#DIV/0!</v>
      </c>
      <c r="J281" s="167" t="e">
        <f t="shared" si="74"/>
        <v>#DIV/0!</v>
      </c>
      <c r="K281" s="104">
        <f t="shared" si="77"/>
        <v>0</v>
      </c>
      <c r="L281" s="104">
        <f t="shared" si="77"/>
        <v>0</v>
      </c>
      <c r="M281" s="206" t="e">
        <f t="shared" si="72"/>
        <v>#DIV/0!</v>
      </c>
      <c r="N281" s="957"/>
      <c r="O281" s="86"/>
      <c r="P281" s="86" t="b">
        <f t="shared" si="61"/>
        <v>1</v>
      </c>
      <c r="Q281" s="224" t="b">
        <f t="shared" si="75"/>
        <v>1</v>
      </c>
      <c r="R281" s="728">
        <f t="shared" si="76"/>
        <v>0</v>
      </c>
    </row>
    <row r="282" spans="1:18" s="84" customFormat="1" ht="18.75" customHeight="1" x14ac:dyDescent="0.35">
      <c r="A282" s="967"/>
      <c r="B282" s="713" t="s">
        <v>78</v>
      </c>
      <c r="C282" s="107"/>
      <c r="D282" s="104">
        <f t="shared" ref="D282:F284" si="78">D287+D292+D297+D302+D307</f>
        <v>0</v>
      </c>
      <c r="E282" s="104">
        <f t="shared" si="78"/>
        <v>0</v>
      </c>
      <c r="F282" s="104">
        <f t="shared" si="78"/>
        <v>0</v>
      </c>
      <c r="G282" s="167" t="e">
        <f t="shared" si="73"/>
        <v>#DIV/0!</v>
      </c>
      <c r="H282" s="104">
        <f>H287+H292+H297+H302+H307</f>
        <v>0</v>
      </c>
      <c r="I282" s="167" t="e">
        <f t="shared" si="67"/>
        <v>#DIV/0!</v>
      </c>
      <c r="J282" s="167" t="e">
        <f t="shared" si="74"/>
        <v>#DIV/0!</v>
      </c>
      <c r="K282" s="104">
        <f t="shared" si="77"/>
        <v>0</v>
      </c>
      <c r="L282" s="104">
        <f t="shared" si="77"/>
        <v>0</v>
      </c>
      <c r="M282" s="206" t="e">
        <f t="shared" si="72"/>
        <v>#DIV/0!</v>
      </c>
      <c r="N282" s="957"/>
      <c r="O282" s="86"/>
      <c r="P282" s="86" t="b">
        <f t="shared" si="61"/>
        <v>1</v>
      </c>
      <c r="Q282" s="224" t="b">
        <f t="shared" si="75"/>
        <v>1</v>
      </c>
      <c r="R282" s="728">
        <f t="shared" si="76"/>
        <v>0</v>
      </c>
    </row>
    <row r="283" spans="1:18" s="84" customFormat="1" ht="18.75" customHeight="1" x14ac:dyDescent="0.35">
      <c r="A283" s="967"/>
      <c r="B283" s="713" t="s">
        <v>116</v>
      </c>
      <c r="C283" s="107"/>
      <c r="D283" s="104">
        <f t="shared" si="78"/>
        <v>2358.7800000000002</v>
      </c>
      <c r="E283" s="104">
        <f t="shared" si="78"/>
        <v>2358.7800000000002</v>
      </c>
      <c r="F283" s="104">
        <f t="shared" si="78"/>
        <v>65</v>
      </c>
      <c r="G283" s="186">
        <f t="shared" si="73"/>
        <v>2.8000000000000001E-2</v>
      </c>
      <c r="H283" s="104">
        <f>H288+H293+H298+H303+H308</f>
        <v>65</v>
      </c>
      <c r="I283" s="186">
        <f t="shared" si="67"/>
        <v>2.8000000000000001E-2</v>
      </c>
      <c r="J283" s="167">
        <f t="shared" si="74"/>
        <v>1</v>
      </c>
      <c r="K283" s="104">
        <f t="shared" si="77"/>
        <v>2358.7800000000002</v>
      </c>
      <c r="L283" s="104">
        <f t="shared" si="77"/>
        <v>0</v>
      </c>
      <c r="M283" s="129">
        <f t="shared" si="72"/>
        <v>1</v>
      </c>
      <c r="N283" s="957"/>
      <c r="O283" s="86"/>
      <c r="P283" s="86" t="b">
        <f t="shared" si="61"/>
        <v>1</v>
      </c>
      <c r="Q283" s="224" t="b">
        <f t="shared" si="75"/>
        <v>1</v>
      </c>
      <c r="R283" s="728">
        <f t="shared" si="76"/>
        <v>0</v>
      </c>
    </row>
    <row r="284" spans="1:18" s="84" customFormat="1" ht="18.75" customHeight="1" x14ac:dyDescent="0.35">
      <c r="A284" s="967"/>
      <c r="B284" s="713" t="s">
        <v>80</v>
      </c>
      <c r="C284" s="107"/>
      <c r="D284" s="104">
        <f t="shared" si="78"/>
        <v>1132</v>
      </c>
      <c r="E284" s="104">
        <f t="shared" si="78"/>
        <v>1132</v>
      </c>
      <c r="F284" s="104">
        <f t="shared" si="78"/>
        <v>0</v>
      </c>
      <c r="G284" s="191">
        <f t="shared" si="73"/>
        <v>0</v>
      </c>
      <c r="H284" s="104">
        <f>H289+H294+H299+H304+H309</f>
        <v>0</v>
      </c>
      <c r="I284" s="186">
        <f t="shared" si="67"/>
        <v>0</v>
      </c>
      <c r="J284" s="167" t="e">
        <f t="shared" si="74"/>
        <v>#DIV/0!</v>
      </c>
      <c r="K284" s="104">
        <f t="shared" si="77"/>
        <v>1132</v>
      </c>
      <c r="L284" s="104">
        <f t="shared" si="77"/>
        <v>0</v>
      </c>
      <c r="M284" s="129">
        <f t="shared" si="72"/>
        <v>1</v>
      </c>
      <c r="N284" s="957"/>
      <c r="O284" s="86"/>
      <c r="P284" s="86" t="b">
        <f t="shared" si="61"/>
        <v>1</v>
      </c>
      <c r="Q284" s="224" t="b">
        <f t="shared" si="75"/>
        <v>1</v>
      </c>
      <c r="R284" s="728">
        <f t="shared" si="76"/>
        <v>0</v>
      </c>
    </row>
    <row r="285" spans="1:18" s="136" customFormat="1" ht="36" x14ac:dyDescent="0.35">
      <c r="A285" s="1109" t="s">
        <v>1173</v>
      </c>
      <c r="B285" s="133" t="s">
        <v>407</v>
      </c>
      <c r="C285" s="117" t="s">
        <v>285</v>
      </c>
      <c r="D285" s="134">
        <f>SUM(D286:D289)</f>
        <v>374.7</v>
      </c>
      <c r="E285" s="134">
        <f>SUM(E286:E289)</f>
        <v>374.7</v>
      </c>
      <c r="F285" s="104"/>
      <c r="G285" s="191">
        <f t="shared" si="73"/>
        <v>0</v>
      </c>
      <c r="H285" s="104"/>
      <c r="I285" s="186">
        <f t="shared" si="67"/>
        <v>0</v>
      </c>
      <c r="J285" s="167" t="e">
        <f t="shared" si="74"/>
        <v>#DIV/0!</v>
      </c>
      <c r="K285" s="134">
        <f t="shared" si="68"/>
        <v>374.7</v>
      </c>
      <c r="L285" s="104">
        <f t="shared" si="69"/>
        <v>0</v>
      </c>
      <c r="M285" s="344">
        <f t="shared" si="72"/>
        <v>1</v>
      </c>
      <c r="N285" s="931" t="s">
        <v>1174</v>
      </c>
      <c r="O285" s="139"/>
      <c r="P285" s="86" t="b">
        <f t="shared" si="61"/>
        <v>1</v>
      </c>
      <c r="Q285" s="224" t="b">
        <f t="shared" si="75"/>
        <v>1</v>
      </c>
      <c r="R285" s="728">
        <f t="shared" si="76"/>
        <v>0</v>
      </c>
    </row>
    <row r="286" spans="1:18" s="84" customFormat="1" ht="27.5" x14ac:dyDescent="0.35">
      <c r="A286" s="1109"/>
      <c r="B286" s="713" t="s">
        <v>79</v>
      </c>
      <c r="C286" s="107"/>
      <c r="D286" s="104"/>
      <c r="E286" s="104"/>
      <c r="F286" s="104"/>
      <c r="G286" s="167" t="e">
        <f t="shared" si="73"/>
        <v>#DIV/0!</v>
      </c>
      <c r="H286" s="104"/>
      <c r="I286" s="167" t="e">
        <f t="shared" si="67"/>
        <v>#DIV/0!</v>
      </c>
      <c r="J286" s="167" t="e">
        <f t="shared" si="74"/>
        <v>#DIV/0!</v>
      </c>
      <c r="K286" s="104">
        <f t="shared" si="68"/>
        <v>0</v>
      </c>
      <c r="L286" s="104">
        <f t="shared" si="69"/>
        <v>0</v>
      </c>
      <c r="M286" s="206" t="e">
        <f t="shared" si="72"/>
        <v>#DIV/0!</v>
      </c>
      <c r="N286" s="931"/>
      <c r="O286" s="86"/>
      <c r="P286" s="86" t="b">
        <f t="shared" si="61"/>
        <v>1</v>
      </c>
      <c r="Q286" s="224" t="b">
        <f t="shared" si="75"/>
        <v>1</v>
      </c>
      <c r="R286" s="728">
        <f t="shared" si="76"/>
        <v>0</v>
      </c>
    </row>
    <row r="287" spans="1:18" s="84" customFormat="1" ht="27.5" x14ac:dyDescent="0.35">
      <c r="A287" s="1109"/>
      <c r="B287" s="713" t="s">
        <v>78</v>
      </c>
      <c r="C287" s="107"/>
      <c r="D287" s="104"/>
      <c r="E287" s="104"/>
      <c r="F287" s="104"/>
      <c r="G287" s="167" t="e">
        <f t="shared" si="73"/>
        <v>#DIV/0!</v>
      </c>
      <c r="H287" s="104"/>
      <c r="I287" s="167" t="e">
        <f t="shared" si="67"/>
        <v>#DIV/0!</v>
      </c>
      <c r="J287" s="167" t="e">
        <f t="shared" si="74"/>
        <v>#DIV/0!</v>
      </c>
      <c r="K287" s="104">
        <f t="shared" si="68"/>
        <v>0</v>
      </c>
      <c r="L287" s="104">
        <f t="shared" si="69"/>
        <v>0</v>
      </c>
      <c r="M287" s="206" t="e">
        <f t="shared" si="72"/>
        <v>#DIV/0!</v>
      </c>
      <c r="N287" s="931"/>
      <c r="O287" s="86"/>
      <c r="P287" s="86" t="b">
        <f t="shared" si="61"/>
        <v>1</v>
      </c>
      <c r="Q287" s="224" t="b">
        <f t="shared" si="75"/>
        <v>1</v>
      </c>
      <c r="R287" s="728">
        <f t="shared" si="76"/>
        <v>0</v>
      </c>
    </row>
    <row r="288" spans="1:18" s="84" customFormat="1" ht="27.5" x14ac:dyDescent="0.35">
      <c r="A288" s="1109"/>
      <c r="B288" s="713" t="s">
        <v>116</v>
      </c>
      <c r="C288" s="107"/>
      <c r="D288" s="104">
        <v>374.7</v>
      </c>
      <c r="E288" s="104">
        <v>374.7</v>
      </c>
      <c r="F288" s="104"/>
      <c r="G288" s="191">
        <f t="shared" si="73"/>
        <v>0</v>
      </c>
      <c r="H288" s="104"/>
      <c r="I288" s="186">
        <f t="shared" si="67"/>
        <v>0</v>
      </c>
      <c r="J288" s="167" t="e">
        <f t="shared" si="74"/>
        <v>#DIV/0!</v>
      </c>
      <c r="K288" s="104">
        <f t="shared" si="68"/>
        <v>374.7</v>
      </c>
      <c r="L288" s="104">
        <f t="shared" si="69"/>
        <v>0</v>
      </c>
      <c r="M288" s="129">
        <f t="shared" si="72"/>
        <v>1</v>
      </c>
      <c r="N288" s="931"/>
      <c r="O288" s="86"/>
      <c r="P288" s="86" t="b">
        <f t="shared" si="61"/>
        <v>1</v>
      </c>
      <c r="Q288" s="224" t="b">
        <f t="shared" si="75"/>
        <v>1</v>
      </c>
      <c r="R288" s="728">
        <f t="shared" si="76"/>
        <v>0</v>
      </c>
    </row>
    <row r="289" spans="1:18" s="84" customFormat="1" ht="27.5" x14ac:dyDescent="0.35">
      <c r="A289" s="1109"/>
      <c r="B289" s="713" t="s">
        <v>80</v>
      </c>
      <c r="C289" s="107"/>
      <c r="D289" s="104"/>
      <c r="E289" s="104"/>
      <c r="F289" s="104"/>
      <c r="G289" s="167" t="e">
        <f t="shared" si="73"/>
        <v>#DIV/0!</v>
      </c>
      <c r="H289" s="104"/>
      <c r="I289" s="167" t="e">
        <f t="shared" si="67"/>
        <v>#DIV/0!</v>
      </c>
      <c r="J289" s="167" t="e">
        <f t="shared" si="74"/>
        <v>#DIV/0!</v>
      </c>
      <c r="K289" s="104">
        <f t="shared" si="68"/>
        <v>0</v>
      </c>
      <c r="L289" s="104">
        <f t="shared" si="69"/>
        <v>0</v>
      </c>
      <c r="M289" s="206" t="e">
        <f t="shared" si="72"/>
        <v>#DIV/0!</v>
      </c>
      <c r="N289" s="931"/>
      <c r="O289" s="86"/>
      <c r="P289" s="86" t="b">
        <f t="shared" si="61"/>
        <v>1</v>
      </c>
      <c r="Q289" s="224" t="b">
        <f t="shared" si="75"/>
        <v>1</v>
      </c>
      <c r="R289" s="728">
        <f t="shared" si="76"/>
        <v>0</v>
      </c>
    </row>
    <row r="290" spans="1:18" s="136" customFormat="1" ht="37.5" customHeight="1" x14ac:dyDescent="0.35">
      <c r="A290" s="1109" t="s">
        <v>1175</v>
      </c>
      <c r="B290" s="133" t="s">
        <v>408</v>
      </c>
      <c r="C290" s="117" t="s">
        <v>285</v>
      </c>
      <c r="D290" s="134">
        <f>SUM(D291:D294)</f>
        <v>710</v>
      </c>
      <c r="E290" s="134">
        <f>SUM(E291:E294)</f>
        <v>710</v>
      </c>
      <c r="F290" s="134">
        <f>SUM(F291:F294)</f>
        <v>65</v>
      </c>
      <c r="G290" s="191">
        <f t="shared" si="73"/>
        <v>9.1999999999999998E-2</v>
      </c>
      <c r="H290" s="134">
        <f>SUM(H291:H294)</f>
        <v>65</v>
      </c>
      <c r="I290" s="191">
        <f t="shared" si="67"/>
        <v>9.1999999999999998E-2</v>
      </c>
      <c r="J290" s="191">
        <f t="shared" si="74"/>
        <v>1</v>
      </c>
      <c r="K290" s="134">
        <f t="shared" si="68"/>
        <v>710</v>
      </c>
      <c r="L290" s="104">
        <f t="shared" si="69"/>
        <v>0</v>
      </c>
      <c r="M290" s="344">
        <f t="shared" si="72"/>
        <v>1</v>
      </c>
      <c r="N290" s="931" t="s">
        <v>1176</v>
      </c>
      <c r="O290" s="139"/>
      <c r="P290" s="86" t="b">
        <f t="shared" si="61"/>
        <v>1</v>
      </c>
      <c r="Q290" s="224" t="b">
        <f t="shared" si="75"/>
        <v>1</v>
      </c>
      <c r="R290" s="728">
        <f t="shared" si="76"/>
        <v>0</v>
      </c>
    </row>
    <row r="291" spans="1:18" s="84" customFormat="1" ht="27.5" x14ac:dyDescent="0.35">
      <c r="A291" s="1109"/>
      <c r="B291" s="713" t="s">
        <v>79</v>
      </c>
      <c r="C291" s="107"/>
      <c r="D291" s="104"/>
      <c r="E291" s="104"/>
      <c r="F291" s="104"/>
      <c r="G291" s="167" t="e">
        <f t="shared" si="73"/>
        <v>#DIV/0!</v>
      </c>
      <c r="H291" s="104"/>
      <c r="I291" s="167" t="e">
        <f t="shared" si="67"/>
        <v>#DIV/0!</v>
      </c>
      <c r="J291" s="167" t="e">
        <f t="shared" si="74"/>
        <v>#DIV/0!</v>
      </c>
      <c r="K291" s="104">
        <f t="shared" si="68"/>
        <v>0</v>
      </c>
      <c r="L291" s="104">
        <f t="shared" si="69"/>
        <v>0</v>
      </c>
      <c r="M291" s="206" t="e">
        <f t="shared" si="72"/>
        <v>#DIV/0!</v>
      </c>
      <c r="N291" s="931"/>
      <c r="O291" s="86"/>
      <c r="P291" s="86" t="b">
        <f t="shared" si="61"/>
        <v>1</v>
      </c>
      <c r="Q291" s="224" t="b">
        <f t="shared" si="75"/>
        <v>1</v>
      </c>
      <c r="R291" s="728">
        <f t="shared" si="76"/>
        <v>0</v>
      </c>
    </row>
    <row r="292" spans="1:18" s="84" customFormat="1" ht="27.5" x14ac:dyDescent="0.35">
      <c r="A292" s="1109"/>
      <c r="B292" s="713" t="s">
        <v>78</v>
      </c>
      <c r="C292" s="107"/>
      <c r="D292" s="104"/>
      <c r="E292" s="104"/>
      <c r="F292" s="104"/>
      <c r="G292" s="167" t="e">
        <f t="shared" si="73"/>
        <v>#DIV/0!</v>
      </c>
      <c r="H292" s="104"/>
      <c r="I292" s="167" t="e">
        <f t="shared" si="67"/>
        <v>#DIV/0!</v>
      </c>
      <c r="J292" s="167" t="e">
        <f t="shared" si="74"/>
        <v>#DIV/0!</v>
      </c>
      <c r="K292" s="104">
        <f t="shared" si="68"/>
        <v>0</v>
      </c>
      <c r="L292" s="104">
        <f t="shared" si="69"/>
        <v>0</v>
      </c>
      <c r="M292" s="206" t="e">
        <f t="shared" si="72"/>
        <v>#DIV/0!</v>
      </c>
      <c r="N292" s="931"/>
      <c r="O292" s="86"/>
      <c r="P292" s="86" t="b">
        <f t="shared" si="61"/>
        <v>1</v>
      </c>
      <c r="Q292" s="224" t="b">
        <f t="shared" si="75"/>
        <v>1</v>
      </c>
      <c r="R292" s="728">
        <f t="shared" si="76"/>
        <v>0</v>
      </c>
    </row>
    <row r="293" spans="1:18" s="84" customFormat="1" ht="27.5" x14ac:dyDescent="0.35">
      <c r="A293" s="1109"/>
      <c r="B293" s="713" t="s">
        <v>116</v>
      </c>
      <c r="C293" s="107"/>
      <c r="D293" s="104">
        <v>710</v>
      </c>
      <c r="E293" s="104">
        <v>710</v>
      </c>
      <c r="F293" s="104">
        <v>65</v>
      </c>
      <c r="G293" s="186">
        <f t="shared" si="73"/>
        <v>9.1999999999999998E-2</v>
      </c>
      <c r="H293" s="719">
        <v>65</v>
      </c>
      <c r="I293" s="186">
        <f t="shared" si="67"/>
        <v>9.1999999999999998E-2</v>
      </c>
      <c r="J293" s="186">
        <f t="shared" si="74"/>
        <v>1</v>
      </c>
      <c r="K293" s="104">
        <v>710</v>
      </c>
      <c r="L293" s="104">
        <f>E298-K298</f>
        <v>0</v>
      </c>
      <c r="M293" s="129">
        <f>K298/E298</f>
        <v>1</v>
      </c>
      <c r="N293" s="931"/>
      <c r="O293" s="86"/>
      <c r="P293" s="86" t="b">
        <f t="shared" si="61"/>
        <v>1</v>
      </c>
      <c r="Q293" s="224" t="b">
        <f t="shared" si="75"/>
        <v>1</v>
      </c>
      <c r="R293" s="728">
        <f t="shared" si="76"/>
        <v>0</v>
      </c>
    </row>
    <row r="294" spans="1:18" s="84" customFormat="1" ht="27.5" x14ac:dyDescent="0.35">
      <c r="A294" s="1109"/>
      <c r="B294" s="713" t="s">
        <v>80</v>
      </c>
      <c r="C294" s="107"/>
      <c r="D294" s="104"/>
      <c r="E294" s="104"/>
      <c r="F294" s="104"/>
      <c r="G294" s="167" t="e">
        <f t="shared" si="73"/>
        <v>#DIV/0!</v>
      </c>
      <c r="H294" s="104"/>
      <c r="I294" s="167" t="e">
        <f t="shared" si="67"/>
        <v>#DIV/0!</v>
      </c>
      <c r="J294" s="167" t="e">
        <f t="shared" si="74"/>
        <v>#DIV/0!</v>
      </c>
      <c r="K294" s="104">
        <f t="shared" si="68"/>
        <v>0</v>
      </c>
      <c r="L294" s="104">
        <f t="shared" si="69"/>
        <v>0</v>
      </c>
      <c r="M294" s="206" t="e">
        <f t="shared" si="72"/>
        <v>#DIV/0!</v>
      </c>
      <c r="N294" s="931"/>
      <c r="O294" s="86"/>
      <c r="P294" s="86" t="b">
        <f t="shared" si="61"/>
        <v>1</v>
      </c>
      <c r="Q294" s="224" t="b">
        <f t="shared" si="75"/>
        <v>1</v>
      </c>
      <c r="R294" s="728">
        <f t="shared" si="76"/>
        <v>0</v>
      </c>
    </row>
    <row r="295" spans="1:18" s="136" customFormat="1" ht="83.25" customHeight="1" x14ac:dyDescent="0.35">
      <c r="A295" s="967" t="s">
        <v>1177</v>
      </c>
      <c r="B295" s="117" t="s">
        <v>1178</v>
      </c>
      <c r="C295" s="117" t="s">
        <v>285</v>
      </c>
      <c r="D295" s="104">
        <f>SUM(D296:D299)</f>
        <v>111.08</v>
      </c>
      <c r="E295" s="104">
        <f>SUM(E296:E299)</f>
        <v>111.08</v>
      </c>
      <c r="F295" s="104">
        <f>SUM(F296:F299)</f>
        <v>0</v>
      </c>
      <c r="G295" s="167">
        <f t="shared" si="73"/>
        <v>0</v>
      </c>
      <c r="H295" s="104">
        <f>SUM(H296:H299)</f>
        <v>0</v>
      </c>
      <c r="I295" s="167">
        <f t="shared" si="67"/>
        <v>0</v>
      </c>
      <c r="J295" s="167" t="e">
        <f t="shared" si="74"/>
        <v>#DIV/0!</v>
      </c>
      <c r="K295" s="104">
        <f>SUM(K296:K299)</f>
        <v>111.08</v>
      </c>
      <c r="L295" s="104">
        <f>SUM(L296:L299)</f>
        <v>0</v>
      </c>
      <c r="M295" s="129">
        <f t="shared" si="72"/>
        <v>1</v>
      </c>
      <c r="N295" s="1176" t="s">
        <v>1179</v>
      </c>
      <c r="O295" s="139"/>
      <c r="P295" s="86" t="b">
        <f t="shared" si="61"/>
        <v>1</v>
      </c>
      <c r="Q295" s="224" t="b">
        <f t="shared" si="75"/>
        <v>1</v>
      </c>
      <c r="R295" s="728">
        <f t="shared" si="76"/>
        <v>0</v>
      </c>
    </row>
    <row r="296" spans="1:18" s="84" customFormat="1" ht="27.5" x14ac:dyDescent="0.35">
      <c r="A296" s="967"/>
      <c r="B296" s="713" t="s">
        <v>79</v>
      </c>
      <c r="C296" s="107"/>
      <c r="D296" s="104"/>
      <c r="E296" s="104"/>
      <c r="F296" s="104"/>
      <c r="G296" s="167" t="e">
        <f t="shared" si="73"/>
        <v>#DIV/0!</v>
      </c>
      <c r="H296" s="104"/>
      <c r="I296" s="167" t="e">
        <f t="shared" si="67"/>
        <v>#DIV/0!</v>
      </c>
      <c r="J296" s="167" t="e">
        <f t="shared" si="74"/>
        <v>#DIV/0!</v>
      </c>
      <c r="K296" s="104"/>
      <c r="L296" s="104"/>
      <c r="M296" s="206" t="e">
        <f t="shared" si="72"/>
        <v>#DIV/0!</v>
      </c>
      <c r="N296" s="1177"/>
      <c r="O296" s="86"/>
      <c r="P296" s="86" t="b">
        <f t="shared" ref="P296:P314" si="79">E296=D296</f>
        <v>1</v>
      </c>
      <c r="Q296" s="224" t="b">
        <f t="shared" si="75"/>
        <v>1</v>
      </c>
      <c r="R296" s="728">
        <f t="shared" si="76"/>
        <v>0</v>
      </c>
    </row>
    <row r="297" spans="1:18" s="84" customFormat="1" ht="27.5" x14ac:dyDescent="0.35">
      <c r="A297" s="967"/>
      <c r="B297" s="713" t="s">
        <v>78</v>
      </c>
      <c r="C297" s="107"/>
      <c r="D297" s="104"/>
      <c r="E297" s="104"/>
      <c r="F297" s="104"/>
      <c r="G297" s="167" t="e">
        <f t="shared" si="73"/>
        <v>#DIV/0!</v>
      </c>
      <c r="H297" s="104"/>
      <c r="I297" s="167" t="e">
        <f t="shared" si="67"/>
        <v>#DIV/0!</v>
      </c>
      <c r="J297" s="167" t="e">
        <f t="shared" si="74"/>
        <v>#DIV/0!</v>
      </c>
      <c r="K297" s="104"/>
      <c r="L297" s="104"/>
      <c r="M297" s="206" t="e">
        <f t="shared" si="72"/>
        <v>#DIV/0!</v>
      </c>
      <c r="N297" s="1177"/>
      <c r="O297" s="86"/>
      <c r="P297" s="86" t="b">
        <f t="shared" si="79"/>
        <v>1</v>
      </c>
      <c r="Q297" s="224" t="b">
        <f t="shared" si="75"/>
        <v>1</v>
      </c>
      <c r="R297" s="728">
        <f t="shared" si="76"/>
        <v>0</v>
      </c>
    </row>
    <row r="298" spans="1:18" s="84" customFormat="1" ht="27.5" x14ac:dyDescent="0.35">
      <c r="A298" s="967"/>
      <c r="B298" s="713" t="s">
        <v>116</v>
      </c>
      <c r="C298" s="107"/>
      <c r="D298" s="104">
        <v>111.08</v>
      </c>
      <c r="E298" s="104">
        <v>111.08</v>
      </c>
      <c r="F298" s="104"/>
      <c r="G298" s="186">
        <f>F298/E298</f>
        <v>0</v>
      </c>
      <c r="H298" s="104"/>
      <c r="I298" s="186">
        <f>H298/E298</f>
        <v>0</v>
      </c>
      <c r="J298" s="167" t="e">
        <f>H298/F298</f>
        <v>#DIV/0!</v>
      </c>
      <c r="K298" s="104">
        <f>E298</f>
        <v>111.08</v>
      </c>
      <c r="L298" s="104"/>
      <c r="M298" s="129">
        <f t="shared" si="72"/>
        <v>1</v>
      </c>
      <c r="N298" s="1177"/>
      <c r="O298" s="86"/>
      <c r="P298" s="86" t="b">
        <f t="shared" si="79"/>
        <v>1</v>
      </c>
      <c r="Q298" s="224" t="b">
        <f t="shared" si="75"/>
        <v>1</v>
      </c>
      <c r="R298" s="728">
        <f t="shared" si="76"/>
        <v>0</v>
      </c>
    </row>
    <row r="299" spans="1:18" s="84" customFormat="1" ht="27.5" x14ac:dyDescent="0.35">
      <c r="A299" s="967"/>
      <c r="B299" s="713" t="s">
        <v>80</v>
      </c>
      <c r="C299" s="107"/>
      <c r="D299" s="104"/>
      <c r="E299" s="104"/>
      <c r="F299" s="104"/>
      <c r="G299" s="167" t="e">
        <f t="shared" si="73"/>
        <v>#DIV/0!</v>
      </c>
      <c r="H299" s="104"/>
      <c r="I299" s="167" t="e">
        <f t="shared" si="67"/>
        <v>#DIV/0!</v>
      </c>
      <c r="J299" s="167" t="e">
        <f t="shared" si="74"/>
        <v>#DIV/0!</v>
      </c>
      <c r="K299" s="104"/>
      <c r="L299" s="104"/>
      <c r="M299" s="206" t="e">
        <f t="shared" si="72"/>
        <v>#DIV/0!</v>
      </c>
      <c r="N299" s="1178"/>
      <c r="O299" s="86"/>
      <c r="P299" s="86" t="b">
        <f t="shared" si="79"/>
        <v>1</v>
      </c>
      <c r="Q299" s="224" t="b">
        <f t="shared" si="75"/>
        <v>1</v>
      </c>
      <c r="R299" s="728">
        <f t="shared" si="76"/>
        <v>0</v>
      </c>
    </row>
    <row r="300" spans="1:18" s="136" customFormat="1" ht="72" x14ac:dyDescent="0.35">
      <c r="A300" s="967" t="s">
        <v>1180</v>
      </c>
      <c r="B300" s="133" t="s">
        <v>409</v>
      </c>
      <c r="C300" s="117" t="s">
        <v>285</v>
      </c>
      <c r="D300" s="134">
        <f>SUM(D301:D304)</f>
        <v>1132</v>
      </c>
      <c r="E300" s="134">
        <f>SUM(E301:E304)</f>
        <v>1132</v>
      </c>
      <c r="F300" s="134">
        <f>SUM(F301:F304)</f>
        <v>0</v>
      </c>
      <c r="G300" s="191">
        <f t="shared" si="73"/>
        <v>0</v>
      </c>
      <c r="H300" s="134">
        <f>SUM(H301:H304)</f>
        <v>0</v>
      </c>
      <c r="I300" s="186">
        <f t="shared" si="67"/>
        <v>0</v>
      </c>
      <c r="J300" s="167" t="e">
        <f t="shared" si="74"/>
        <v>#DIV/0!</v>
      </c>
      <c r="K300" s="134">
        <f t="shared" si="68"/>
        <v>1132</v>
      </c>
      <c r="L300" s="104">
        <f t="shared" si="69"/>
        <v>0</v>
      </c>
      <c r="M300" s="344">
        <f t="shared" si="72"/>
        <v>1</v>
      </c>
      <c r="N300" s="918"/>
      <c r="O300" s="139"/>
      <c r="P300" s="86" t="b">
        <f t="shared" si="79"/>
        <v>1</v>
      </c>
      <c r="Q300" s="224" t="b">
        <f t="shared" si="75"/>
        <v>1</v>
      </c>
      <c r="R300" s="728">
        <f t="shared" si="76"/>
        <v>0</v>
      </c>
    </row>
    <row r="301" spans="1:18" s="84" customFormat="1" ht="27.5" x14ac:dyDescent="0.35">
      <c r="A301" s="967"/>
      <c r="B301" s="713" t="s">
        <v>79</v>
      </c>
      <c r="C301" s="107"/>
      <c r="D301" s="104"/>
      <c r="E301" s="104"/>
      <c r="F301" s="104"/>
      <c r="G301" s="167" t="e">
        <f t="shared" si="73"/>
        <v>#DIV/0!</v>
      </c>
      <c r="H301" s="104"/>
      <c r="I301" s="167" t="e">
        <f t="shared" si="67"/>
        <v>#DIV/0!</v>
      </c>
      <c r="J301" s="167" t="e">
        <f t="shared" si="74"/>
        <v>#DIV/0!</v>
      </c>
      <c r="K301" s="104">
        <f t="shared" si="68"/>
        <v>0</v>
      </c>
      <c r="L301" s="104">
        <f t="shared" si="69"/>
        <v>0</v>
      </c>
      <c r="M301" s="206" t="e">
        <f t="shared" si="72"/>
        <v>#DIV/0!</v>
      </c>
      <c r="N301" s="918"/>
      <c r="O301" s="86"/>
      <c r="P301" s="86" t="b">
        <f t="shared" si="79"/>
        <v>1</v>
      </c>
      <c r="Q301" s="224" t="b">
        <f t="shared" si="75"/>
        <v>1</v>
      </c>
      <c r="R301" s="728">
        <f t="shared" si="76"/>
        <v>0</v>
      </c>
    </row>
    <row r="302" spans="1:18" s="84" customFormat="1" ht="27.5" x14ac:dyDescent="0.35">
      <c r="A302" s="967"/>
      <c r="B302" s="713" t="s">
        <v>78</v>
      </c>
      <c r="C302" s="107"/>
      <c r="D302" s="104"/>
      <c r="E302" s="104"/>
      <c r="F302" s="104"/>
      <c r="G302" s="167" t="e">
        <f t="shared" si="73"/>
        <v>#DIV/0!</v>
      </c>
      <c r="H302" s="104"/>
      <c r="I302" s="167" t="e">
        <f t="shared" si="67"/>
        <v>#DIV/0!</v>
      </c>
      <c r="J302" s="167" t="e">
        <f t="shared" si="74"/>
        <v>#DIV/0!</v>
      </c>
      <c r="K302" s="104">
        <f t="shared" si="68"/>
        <v>0</v>
      </c>
      <c r="L302" s="104">
        <f t="shared" si="69"/>
        <v>0</v>
      </c>
      <c r="M302" s="206" t="e">
        <f t="shared" si="72"/>
        <v>#DIV/0!</v>
      </c>
      <c r="N302" s="918"/>
      <c r="O302" s="86"/>
      <c r="P302" s="86" t="b">
        <f t="shared" si="79"/>
        <v>1</v>
      </c>
      <c r="Q302" s="224" t="b">
        <f t="shared" si="75"/>
        <v>1</v>
      </c>
      <c r="R302" s="728">
        <f t="shared" si="76"/>
        <v>0</v>
      </c>
    </row>
    <row r="303" spans="1:18" s="84" customFormat="1" ht="27.5" x14ac:dyDescent="0.35">
      <c r="A303" s="967"/>
      <c r="B303" s="713" t="s">
        <v>116</v>
      </c>
      <c r="C303" s="107"/>
      <c r="D303" s="104"/>
      <c r="E303" s="104"/>
      <c r="F303" s="104"/>
      <c r="G303" s="167" t="e">
        <f t="shared" si="73"/>
        <v>#DIV/0!</v>
      </c>
      <c r="H303" s="104"/>
      <c r="I303" s="167" t="e">
        <f t="shared" si="67"/>
        <v>#DIV/0!</v>
      </c>
      <c r="J303" s="167" t="e">
        <f t="shared" si="74"/>
        <v>#DIV/0!</v>
      </c>
      <c r="K303" s="104">
        <f t="shared" si="68"/>
        <v>0</v>
      </c>
      <c r="L303" s="104">
        <f t="shared" si="69"/>
        <v>0</v>
      </c>
      <c r="M303" s="206" t="e">
        <f t="shared" si="72"/>
        <v>#DIV/0!</v>
      </c>
      <c r="N303" s="918"/>
      <c r="O303" s="86"/>
      <c r="P303" s="86" t="b">
        <f t="shared" si="79"/>
        <v>1</v>
      </c>
      <c r="Q303" s="224" t="b">
        <f t="shared" si="75"/>
        <v>1</v>
      </c>
      <c r="R303" s="728">
        <f t="shared" si="76"/>
        <v>0</v>
      </c>
    </row>
    <row r="304" spans="1:18" s="84" customFormat="1" ht="27.5" x14ac:dyDescent="0.35">
      <c r="A304" s="967"/>
      <c r="B304" s="713" t="s">
        <v>80</v>
      </c>
      <c r="C304" s="107"/>
      <c r="D304" s="104">
        <v>1132</v>
      </c>
      <c r="E304" s="104">
        <v>1132</v>
      </c>
      <c r="F304" s="104"/>
      <c r="G304" s="191">
        <f t="shared" si="73"/>
        <v>0</v>
      </c>
      <c r="H304" s="104"/>
      <c r="I304" s="186">
        <f t="shared" si="67"/>
        <v>0</v>
      </c>
      <c r="J304" s="167" t="e">
        <f t="shared" si="74"/>
        <v>#DIV/0!</v>
      </c>
      <c r="K304" s="104">
        <f t="shared" si="68"/>
        <v>1132</v>
      </c>
      <c r="L304" s="104">
        <f t="shared" si="69"/>
        <v>0</v>
      </c>
      <c r="M304" s="129">
        <f t="shared" si="72"/>
        <v>1</v>
      </c>
      <c r="N304" s="918"/>
      <c r="O304" s="86"/>
      <c r="P304" s="86" t="b">
        <f t="shared" si="79"/>
        <v>1</v>
      </c>
      <c r="Q304" s="224" t="b">
        <f t="shared" si="75"/>
        <v>1</v>
      </c>
      <c r="R304" s="728">
        <f t="shared" si="76"/>
        <v>0</v>
      </c>
    </row>
    <row r="305" spans="1:18" s="139" customFormat="1" ht="54" x14ac:dyDescent="0.35">
      <c r="A305" s="967" t="s">
        <v>1181</v>
      </c>
      <c r="B305" s="117" t="s">
        <v>1171</v>
      </c>
      <c r="C305" s="117" t="s">
        <v>285</v>
      </c>
      <c r="D305" s="104">
        <f>SUM(D306:D309)</f>
        <v>1163</v>
      </c>
      <c r="E305" s="104">
        <f>SUM(E306:E309)</f>
        <v>1163</v>
      </c>
      <c r="F305" s="104">
        <f>SUM(F306:F309)</f>
        <v>0</v>
      </c>
      <c r="G305" s="185">
        <f t="shared" si="73"/>
        <v>0</v>
      </c>
      <c r="H305" s="104">
        <f>SUM(H306:H309)</f>
        <v>0</v>
      </c>
      <c r="I305" s="167">
        <f t="shared" si="67"/>
        <v>0</v>
      </c>
      <c r="J305" s="167" t="e">
        <f t="shared" si="74"/>
        <v>#DIV/0!</v>
      </c>
      <c r="K305" s="104">
        <f>SUM(K306:K309)</f>
        <v>1163</v>
      </c>
      <c r="L305" s="104">
        <f>SUM(L306:L309)</f>
        <v>0</v>
      </c>
      <c r="M305" s="129">
        <f t="shared" si="72"/>
        <v>1</v>
      </c>
      <c r="N305" s="908" t="s">
        <v>1576</v>
      </c>
      <c r="P305" s="86" t="b">
        <f t="shared" si="79"/>
        <v>1</v>
      </c>
      <c r="Q305" s="224" t="b">
        <f t="shared" si="75"/>
        <v>1</v>
      </c>
      <c r="R305" s="728">
        <f t="shared" si="76"/>
        <v>0</v>
      </c>
    </row>
    <row r="306" spans="1:18" s="84" customFormat="1" ht="18.75" customHeight="1" x14ac:dyDescent="0.35">
      <c r="A306" s="967"/>
      <c r="B306" s="713" t="s">
        <v>79</v>
      </c>
      <c r="C306" s="107"/>
      <c r="D306" s="104"/>
      <c r="E306" s="104"/>
      <c r="F306" s="104"/>
      <c r="G306" s="185" t="e">
        <f t="shared" si="73"/>
        <v>#DIV/0!</v>
      </c>
      <c r="H306" s="104"/>
      <c r="I306" s="167" t="e">
        <f t="shared" si="67"/>
        <v>#DIV/0!</v>
      </c>
      <c r="J306" s="167" t="e">
        <f t="shared" si="74"/>
        <v>#DIV/0!</v>
      </c>
      <c r="K306" s="104"/>
      <c r="L306" s="104"/>
      <c r="M306" s="206" t="e">
        <f t="shared" si="72"/>
        <v>#DIV/0!</v>
      </c>
      <c r="N306" s="909"/>
      <c r="O306" s="86"/>
      <c r="P306" s="86" t="b">
        <f t="shared" si="79"/>
        <v>1</v>
      </c>
      <c r="Q306" s="224" t="b">
        <f t="shared" si="75"/>
        <v>1</v>
      </c>
      <c r="R306" s="728">
        <f t="shared" si="76"/>
        <v>0</v>
      </c>
    </row>
    <row r="307" spans="1:18" s="84" customFormat="1" ht="18.75" customHeight="1" x14ac:dyDescent="0.35">
      <c r="A307" s="967"/>
      <c r="B307" s="713" t="s">
        <v>78</v>
      </c>
      <c r="C307" s="107"/>
      <c r="D307" s="104"/>
      <c r="E307" s="104"/>
      <c r="F307" s="104"/>
      <c r="G307" s="185" t="e">
        <f t="shared" si="73"/>
        <v>#DIV/0!</v>
      </c>
      <c r="H307" s="104"/>
      <c r="I307" s="167" t="e">
        <f t="shared" si="67"/>
        <v>#DIV/0!</v>
      </c>
      <c r="J307" s="167" t="e">
        <f t="shared" si="74"/>
        <v>#DIV/0!</v>
      </c>
      <c r="K307" s="104"/>
      <c r="L307" s="104"/>
      <c r="M307" s="206" t="e">
        <f t="shared" si="72"/>
        <v>#DIV/0!</v>
      </c>
      <c r="N307" s="909"/>
      <c r="O307" s="86"/>
      <c r="P307" s="86" t="b">
        <f t="shared" si="79"/>
        <v>1</v>
      </c>
      <c r="Q307" s="224" t="b">
        <f t="shared" si="75"/>
        <v>1</v>
      </c>
      <c r="R307" s="728">
        <f t="shared" si="76"/>
        <v>0</v>
      </c>
    </row>
    <row r="308" spans="1:18" s="84" customFormat="1" ht="18.75" customHeight="1" x14ac:dyDescent="0.35">
      <c r="A308" s="967"/>
      <c r="B308" s="713" t="s">
        <v>116</v>
      </c>
      <c r="C308" s="107"/>
      <c r="D308" s="104">
        <v>1163</v>
      </c>
      <c r="E308" s="104">
        <v>1163</v>
      </c>
      <c r="F308" s="104"/>
      <c r="G308" s="185">
        <f t="shared" si="73"/>
        <v>0</v>
      </c>
      <c r="H308" s="104"/>
      <c r="I308" s="167">
        <f t="shared" si="67"/>
        <v>0</v>
      </c>
      <c r="J308" s="167" t="e">
        <f t="shared" si="74"/>
        <v>#DIV/0!</v>
      </c>
      <c r="K308" s="104">
        <v>1163</v>
      </c>
      <c r="L308" s="104"/>
      <c r="M308" s="129">
        <f t="shared" si="72"/>
        <v>1</v>
      </c>
      <c r="N308" s="909"/>
      <c r="O308" s="86"/>
      <c r="P308" s="86" t="b">
        <f t="shared" si="79"/>
        <v>1</v>
      </c>
      <c r="Q308" s="224" t="b">
        <f t="shared" si="75"/>
        <v>1</v>
      </c>
      <c r="R308" s="728">
        <f t="shared" si="76"/>
        <v>0</v>
      </c>
    </row>
    <row r="309" spans="1:18" s="84" customFormat="1" ht="18.75" customHeight="1" x14ac:dyDescent="0.35">
      <c r="A309" s="967"/>
      <c r="B309" s="713" t="s">
        <v>80</v>
      </c>
      <c r="C309" s="107"/>
      <c r="D309" s="104"/>
      <c r="E309" s="104"/>
      <c r="F309" s="104"/>
      <c r="G309" s="185" t="e">
        <f t="shared" si="73"/>
        <v>#DIV/0!</v>
      </c>
      <c r="H309" s="104"/>
      <c r="I309" s="167" t="e">
        <f t="shared" si="67"/>
        <v>#DIV/0!</v>
      </c>
      <c r="J309" s="167" t="e">
        <f t="shared" si="74"/>
        <v>#DIV/0!</v>
      </c>
      <c r="K309" s="104"/>
      <c r="L309" s="104"/>
      <c r="M309" s="206" t="e">
        <f t="shared" si="72"/>
        <v>#DIV/0!</v>
      </c>
      <c r="N309" s="910"/>
      <c r="O309" s="86"/>
      <c r="P309" s="86" t="b">
        <f t="shared" si="79"/>
        <v>1</v>
      </c>
      <c r="Q309" s="224" t="b">
        <f t="shared" si="75"/>
        <v>1</v>
      </c>
      <c r="R309" s="728">
        <f t="shared" si="76"/>
        <v>0</v>
      </c>
    </row>
    <row r="310" spans="1:18" s="144" customFormat="1" ht="61.5" customHeight="1" x14ac:dyDescent="0.35">
      <c r="A310" s="967" t="s">
        <v>534</v>
      </c>
      <c r="B310" s="133" t="s">
        <v>543</v>
      </c>
      <c r="C310" s="117" t="s">
        <v>285</v>
      </c>
      <c r="D310" s="134">
        <f>SUM(D311:D314)</f>
        <v>12299.66</v>
      </c>
      <c r="E310" s="134">
        <f>SUM(E311:E314)</f>
        <v>12299.66</v>
      </c>
      <c r="F310" s="134">
        <f>SUM(F311:F314)</f>
        <v>1766.23</v>
      </c>
      <c r="G310" s="191">
        <f>F310/E310</f>
        <v>0.14399999999999999</v>
      </c>
      <c r="H310" s="134">
        <f>SUM(H311:H314)</f>
        <v>1766.23</v>
      </c>
      <c r="I310" s="191">
        <f t="shared" si="67"/>
        <v>0.14399999999999999</v>
      </c>
      <c r="J310" s="185">
        <f>H310/F310</f>
        <v>1</v>
      </c>
      <c r="K310" s="134">
        <f>SUM(K311:K314)</f>
        <v>12299.66</v>
      </c>
      <c r="L310" s="104">
        <f t="shared" si="69"/>
        <v>0</v>
      </c>
      <c r="M310" s="344">
        <f t="shared" si="72"/>
        <v>1</v>
      </c>
      <c r="N310" s="828" t="s">
        <v>1182</v>
      </c>
      <c r="O310" s="143"/>
      <c r="P310" s="86" t="b">
        <f t="shared" si="79"/>
        <v>1</v>
      </c>
      <c r="Q310" s="224" t="b">
        <f t="shared" si="75"/>
        <v>1</v>
      </c>
      <c r="R310" s="728">
        <f t="shared" si="76"/>
        <v>0</v>
      </c>
    </row>
    <row r="311" spans="1:18" s="131" customFormat="1" ht="27.5" x14ac:dyDescent="0.35">
      <c r="A311" s="967"/>
      <c r="B311" s="713" t="s">
        <v>79</v>
      </c>
      <c r="C311" s="107"/>
      <c r="D311" s="104">
        <f>D316+D321+D326+D331+D336+D341+D346+D351</f>
        <v>0</v>
      </c>
      <c r="E311" s="104">
        <f t="shared" ref="E311:K311" si="80">E316+E321+E326+E331+E336+E341+E346+E351</f>
        <v>0</v>
      </c>
      <c r="F311" s="104">
        <f t="shared" si="80"/>
        <v>0</v>
      </c>
      <c r="G311" s="167" t="e">
        <f t="shared" ref="G311:G354" si="81">F311/E311</f>
        <v>#DIV/0!</v>
      </c>
      <c r="H311" s="104">
        <f t="shared" si="80"/>
        <v>0</v>
      </c>
      <c r="I311" s="167" t="e">
        <f t="shared" si="67"/>
        <v>#DIV/0!</v>
      </c>
      <c r="J311" s="185" t="e">
        <f t="shared" ref="J311:J374" si="82">H311/F311</f>
        <v>#DIV/0!</v>
      </c>
      <c r="K311" s="104">
        <f t="shared" si="80"/>
        <v>0</v>
      </c>
      <c r="L311" s="104">
        <f t="shared" si="69"/>
        <v>0</v>
      </c>
      <c r="M311" s="206" t="e">
        <f t="shared" si="72"/>
        <v>#DIV/0!</v>
      </c>
      <c r="N311" s="829"/>
      <c r="O311" s="130"/>
      <c r="P311" s="86" t="b">
        <f t="shared" si="79"/>
        <v>1</v>
      </c>
      <c r="Q311" s="224" t="b">
        <f t="shared" si="75"/>
        <v>1</v>
      </c>
      <c r="R311" s="728">
        <f t="shared" si="76"/>
        <v>0</v>
      </c>
    </row>
    <row r="312" spans="1:18" s="131" customFormat="1" ht="27.5" x14ac:dyDescent="0.35">
      <c r="A312" s="967"/>
      <c r="B312" s="713" t="s">
        <v>78</v>
      </c>
      <c r="C312" s="107"/>
      <c r="D312" s="104">
        <f t="shared" ref="D312:F314" si="83">D317+D322+D327+D332+D337+D342+D347+D352</f>
        <v>0</v>
      </c>
      <c r="E312" s="104">
        <f t="shared" si="83"/>
        <v>0</v>
      </c>
      <c r="F312" s="104">
        <f t="shared" si="83"/>
        <v>0</v>
      </c>
      <c r="G312" s="167" t="e">
        <f t="shared" si="81"/>
        <v>#DIV/0!</v>
      </c>
      <c r="H312" s="104">
        <f>H317+H322+H327+H332+H337+H342+H347+H352</f>
        <v>0</v>
      </c>
      <c r="I312" s="167" t="e">
        <f t="shared" si="67"/>
        <v>#DIV/0!</v>
      </c>
      <c r="J312" s="185" t="e">
        <f t="shared" si="82"/>
        <v>#DIV/0!</v>
      </c>
      <c r="K312" s="104">
        <f>K317+K322+K327+K332+K337+K342+K347+K352</f>
        <v>0</v>
      </c>
      <c r="L312" s="104">
        <f t="shared" si="69"/>
        <v>0</v>
      </c>
      <c r="M312" s="206" t="e">
        <f t="shared" si="72"/>
        <v>#DIV/0!</v>
      </c>
      <c r="N312" s="829"/>
      <c r="O312" s="130"/>
      <c r="P312" s="86" t="b">
        <f t="shared" si="79"/>
        <v>1</v>
      </c>
      <c r="Q312" s="224" t="b">
        <f t="shared" si="75"/>
        <v>1</v>
      </c>
      <c r="R312" s="728">
        <f t="shared" si="76"/>
        <v>0</v>
      </c>
    </row>
    <row r="313" spans="1:18" s="131" customFormat="1" ht="27.5" x14ac:dyDescent="0.35">
      <c r="A313" s="967"/>
      <c r="B313" s="713" t="s">
        <v>116</v>
      </c>
      <c r="C313" s="107"/>
      <c r="D313" s="104">
        <f t="shared" si="83"/>
        <v>8041.41</v>
      </c>
      <c r="E313" s="104">
        <f t="shared" si="83"/>
        <v>8041.41</v>
      </c>
      <c r="F313" s="104">
        <f t="shared" si="83"/>
        <v>138.82</v>
      </c>
      <c r="G313" s="182">
        <f t="shared" si="81"/>
        <v>1.7000000000000001E-2</v>
      </c>
      <c r="H313" s="104">
        <f>H318+H323+H328+H333+H338+H343+H348+H353</f>
        <v>138.82</v>
      </c>
      <c r="I313" s="186">
        <f t="shared" si="67"/>
        <v>1.7000000000000001E-2</v>
      </c>
      <c r="J313" s="185">
        <f t="shared" si="82"/>
        <v>1</v>
      </c>
      <c r="K313" s="104">
        <f>K318+K323+K328+K333+K338+K343+K348+K353</f>
        <v>8041.41</v>
      </c>
      <c r="L313" s="104">
        <f t="shared" si="69"/>
        <v>0</v>
      </c>
      <c r="M313" s="129">
        <f t="shared" si="72"/>
        <v>1</v>
      </c>
      <c r="N313" s="829"/>
      <c r="O313" s="130"/>
      <c r="P313" s="86" t="b">
        <f t="shared" si="79"/>
        <v>1</v>
      </c>
      <c r="Q313" s="224" t="b">
        <f t="shared" si="75"/>
        <v>1</v>
      </c>
      <c r="R313" s="728">
        <f t="shared" si="76"/>
        <v>0</v>
      </c>
    </row>
    <row r="314" spans="1:18" s="131" customFormat="1" ht="27.5" x14ac:dyDescent="0.35">
      <c r="A314" s="967"/>
      <c r="B314" s="713" t="s">
        <v>80</v>
      </c>
      <c r="C314" s="107"/>
      <c r="D314" s="104">
        <f t="shared" si="83"/>
        <v>4258.25</v>
      </c>
      <c r="E314" s="104">
        <f t="shared" si="83"/>
        <v>4258.25</v>
      </c>
      <c r="F314" s="104">
        <f t="shared" si="83"/>
        <v>1627.41</v>
      </c>
      <c r="G314" s="186">
        <f t="shared" si="81"/>
        <v>0.38200000000000001</v>
      </c>
      <c r="H314" s="104">
        <f>H319+H324+H329+H334+H339+H344+H349+H354</f>
        <v>1627.41</v>
      </c>
      <c r="I314" s="186">
        <f t="shared" si="67"/>
        <v>0.38200000000000001</v>
      </c>
      <c r="J314" s="167">
        <f t="shared" si="82"/>
        <v>1</v>
      </c>
      <c r="K314" s="104">
        <f>K319+K324+K329+K334+K339+K344+K349+K354</f>
        <v>4258.25</v>
      </c>
      <c r="L314" s="104">
        <f t="shared" si="69"/>
        <v>0</v>
      </c>
      <c r="M314" s="129">
        <f t="shared" si="72"/>
        <v>1</v>
      </c>
      <c r="N314" s="830"/>
      <c r="O314" s="130"/>
      <c r="P314" s="86" t="b">
        <f t="shared" si="79"/>
        <v>1</v>
      </c>
      <c r="Q314" s="224" t="b">
        <f t="shared" si="75"/>
        <v>1</v>
      </c>
      <c r="R314" s="728">
        <f t="shared" si="76"/>
        <v>0</v>
      </c>
    </row>
    <row r="315" spans="1:18" s="131" customFormat="1" ht="54" x14ac:dyDescent="0.35">
      <c r="A315" s="967" t="s">
        <v>638</v>
      </c>
      <c r="B315" s="133" t="s">
        <v>410</v>
      </c>
      <c r="C315" s="117" t="s">
        <v>285</v>
      </c>
      <c r="D315" s="134">
        <f>SUM(D316:D319)</f>
        <v>2358</v>
      </c>
      <c r="E315" s="134">
        <f>SUM(E316:E319)</f>
        <v>2358</v>
      </c>
      <c r="F315" s="104"/>
      <c r="G315" s="186">
        <f t="shared" si="81"/>
        <v>0</v>
      </c>
      <c r="H315" s="104"/>
      <c r="I315" s="186">
        <f t="shared" si="67"/>
        <v>0</v>
      </c>
      <c r="J315" s="167" t="e">
        <f t="shared" si="82"/>
        <v>#DIV/0!</v>
      </c>
      <c r="K315" s="134">
        <f t="shared" si="68"/>
        <v>2358</v>
      </c>
      <c r="L315" s="104">
        <f t="shared" si="69"/>
        <v>0</v>
      </c>
      <c r="M315" s="344">
        <f t="shared" si="72"/>
        <v>1</v>
      </c>
      <c r="N315" s="918" t="s">
        <v>625</v>
      </c>
      <c r="O315" s="130"/>
      <c r="P315" s="86"/>
      <c r="Q315" s="224"/>
      <c r="R315" s="728">
        <f t="shared" si="76"/>
        <v>0</v>
      </c>
    </row>
    <row r="316" spans="1:18" s="131" customFormat="1" ht="27.5" x14ac:dyDescent="0.35">
      <c r="A316" s="967"/>
      <c r="B316" s="713" t="s">
        <v>79</v>
      </c>
      <c r="C316" s="107"/>
      <c r="D316" s="104"/>
      <c r="E316" s="104"/>
      <c r="F316" s="104"/>
      <c r="G316" s="167" t="e">
        <f t="shared" si="81"/>
        <v>#DIV/0!</v>
      </c>
      <c r="H316" s="104"/>
      <c r="I316" s="167" t="e">
        <f t="shared" si="67"/>
        <v>#DIV/0!</v>
      </c>
      <c r="J316" s="167" t="e">
        <f t="shared" si="82"/>
        <v>#DIV/0!</v>
      </c>
      <c r="K316" s="104">
        <f t="shared" si="68"/>
        <v>0</v>
      </c>
      <c r="L316" s="104">
        <f t="shared" si="69"/>
        <v>0</v>
      </c>
      <c r="M316" s="206" t="e">
        <f t="shared" si="72"/>
        <v>#DIV/0!</v>
      </c>
      <c r="N316" s="918"/>
      <c r="O316" s="130"/>
      <c r="P316" s="86"/>
      <c r="Q316" s="224"/>
      <c r="R316" s="728">
        <f t="shared" si="76"/>
        <v>0</v>
      </c>
    </row>
    <row r="317" spans="1:18" s="131" customFormat="1" ht="27.5" x14ac:dyDescent="0.35">
      <c r="A317" s="967"/>
      <c r="B317" s="713" t="s">
        <v>78</v>
      </c>
      <c r="C317" s="107"/>
      <c r="D317" s="104"/>
      <c r="E317" s="104"/>
      <c r="F317" s="104"/>
      <c r="G317" s="167" t="e">
        <f t="shared" si="81"/>
        <v>#DIV/0!</v>
      </c>
      <c r="H317" s="104"/>
      <c r="I317" s="167" t="e">
        <f t="shared" si="67"/>
        <v>#DIV/0!</v>
      </c>
      <c r="J317" s="167" t="e">
        <f t="shared" si="82"/>
        <v>#DIV/0!</v>
      </c>
      <c r="K317" s="104">
        <f t="shared" si="68"/>
        <v>0</v>
      </c>
      <c r="L317" s="104">
        <f t="shared" si="69"/>
        <v>0</v>
      </c>
      <c r="M317" s="206" t="e">
        <f t="shared" si="72"/>
        <v>#DIV/0!</v>
      </c>
      <c r="N317" s="918"/>
      <c r="O317" s="130"/>
      <c r="P317" s="86"/>
      <c r="Q317" s="224"/>
      <c r="R317" s="728">
        <f t="shared" si="76"/>
        <v>0</v>
      </c>
    </row>
    <row r="318" spans="1:18" s="131" customFormat="1" ht="27.5" x14ac:dyDescent="0.35">
      <c r="A318" s="967"/>
      <c r="B318" s="713" t="s">
        <v>116</v>
      </c>
      <c r="C318" s="107"/>
      <c r="D318" s="104">
        <v>2358</v>
      </c>
      <c r="E318" s="104">
        <v>2358</v>
      </c>
      <c r="F318" s="104"/>
      <c r="G318" s="186">
        <f t="shared" si="81"/>
        <v>0</v>
      </c>
      <c r="H318" s="104"/>
      <c r="I318" s="186">
        <f t="shared" si="67"/>
        <v>0</v>
      </c>
      <c r="J318" s="167" t="e">
        <f t="shared" si="82"/>
        <v>#DIV/0!</v>
      </c>
      <c r="K318" s="104">
        <f t="shared" si="68"/>
        <v>2358</v>
      </c>
      <c r="L318" s="104">
        <f t="shared" si="69"/>
        <v>0</v>
      </c>
      <c r="M318" s="129">
        <f t="shared" si="72"/>
        <v>1</v>
      </c>
      <c r="N318" s="918"/>
      <c r="O318" s="130"/>
      <c r="P318" s="86"/>
      <c r="Q318" s="224"/>
      <c r="R318" s="728">
        <f t="shared" si="76"/>
        <v>0</v>
      </c>
    </row>
    <row r="319" spans="1:18" s="131" customFormat="1" ht="27.5" x14ac:dyDescent="0.35">
      <c r="A319" s="967"/>
      <c r="B319" s="713" t="s">
        <v>80</v>
      </c>
      <c r="C319" s="107"/>
      <c r="D319" s="104"/>
      <c r="E319" s="104"/>
      <c r="F319" s="104"/>
      <c r="G319" s="167" t="e">
        <f t="shared" si="81"/>
        <v>#DIV/0!</v>
      </c>
      <c r="H319" s="104"/>
      <c r="I319" s="167" t="e">
        <f t="shared" si="67"/>
        <v>#DIV/0!</v>
      </c>
      <c r="J319" s="167" t="e">
        <f t="shared" si="82"/>
        <v>#DIV/0!</v>
      </c>
      <c r="K319" s="104">
        <f t="shared" si="68"/>
        <v>0</v>
      </c>
      <c r="L319" s="104">
        <f t="shared" si="69"/>
        <v>0</v>
      </c>
      <c r="M319" s="206" t="e">
        <f t="shared" si="72"/>
        <v>#DIV/0!</v>
      </c>
      <c r="N319" s="918"/>
      <c r="O319" s="130"/>
      <c r="P319" s="86"/>
      <c r="Q319" s="224"/>
      <c r="R319" s="728">
        <f t="shared" si="76"/>
        <v>0</v>
      </c>
    </row>
    <row r="320" spans="1:18" s="131" customFormat="1" ht="36" x14ac:dyDescent="0.35">
      <c r="A320" s="967" t="s">
        <v>639</v>
      </c>
      <c r="B320" s="133" t="s">
        <v>411</v>
      </c>
      <c r="C320" s="117" t="s">
        <v>285</v>
      </c>
      <c r="D320" s="134">
        <f>SUM(D321:D324)</f>
        <v>66.400000000000006</v>
      </c>
      <c r="E320" s="134">
        <f>SUM(E321:E324)</f>
        <v>66.400000000000006</v>
      </c>
      <c r="F320" s="104"/>
      <c r="G320" s="186">
        <f t="shared" si="81"/>
        <v>0</v>
      </c>
      <c r="H320" s="104"/>
      <c r="I320" s="186">
        <f t="shared" si="67"/>
        <v>0</v>
      </c>
      <c r="J320" s="167" t="e">
        <f t="shared" si="82"/>
        <v>#DIV/0!</v>
      </c>
      <c r="K320" s="134">
        <f t="shared" si="68"/>
        <v>66.400000000000006</v>
      </c>
      <c r="L320" s="104">
        <f t="shared" si="69"/>
        <v>0</v>
      </c>
      <c r="M320" s="344">
        <f t="shared" si="72"/>
        <v>1</v>
      </c>
      <c r="N320" s="918"/>
      <c r="O320" s="130"/>
      <c r="P320" s="86"/>
      <c r="Q320" s="224"/>
      <c r="R320" s="728">
        <f t="shared" si="76"/>
        <v>0</v>
      </c>
    </row>
    <row r="321" spans="1:18" s="131" customFormat="1" ht="27.5" x14ac:dyDescent="0.35">
      <c r="A321" s="967"/>
      <c r="B321" s="713" t="s">
        <v>79</v>
      </c>
      <c r="C321" s="107"/>
      <c r="D321" s="104"/>
      <c r="E321" s="104"/>
      <c r="F321" s="104"/>
      <c r="G321" s="167" t="e">
        <f t="shared" si="81"/>
        <v>#DIV/0!</v>
      </c>
      <c r="H321" s="104"/>
      <c r="I321" s="167" t="e">
        <f t="shared" si="67"/>
        <v>#DIV/0!</v>
      </c>
      <c r="J321" s="167" t="e">
        <f t="shared" si="82"/>
        <v>#DIV/0!</v>
      </c>
      <c r="K321" s="104">
        <f t="shared" si="68"/>
        <v>0</v>
      </c>
      <c r="L321" s="104">
        <f t="shared" si="69"/>
        <v>0</v>
      </c>
      <c r="M321" s="206" t="e">
        <f t="shared" si="72"/>
        <v>#DIV/0!</v>
      </c>
      <c r="N321" s="918"/>
      <c r="O321" s="130"/>
      <c r="P321" s="86"/>
      <c r="Q321" s="224"/>
      <c r="R321" s="728">
        <f t="shared" si="76"/>
        <v>0</v>
      </c>
    </row>
    <row r="322" spans="1:18" s="131" customFormat="1" ht="27.5" x14ac:dyDescent="0.35">
      <c r="A322" s="967"/>
      <c r="B322" s="713" t="s">
        <v>78</v>
      </c>
      <c r="C322" s="107"/>
      <c r="D322" s="104"/>
      <c r="E322" s="104"/>
      <c r="F322" s="104"/>
      <c r="G322" s="167" t="e">
        <f t="shared" si="81"/>
        <v>#DIV/0!</v>
      </c>
      <c r="H322" s="104"/>
      <c r="I322" s="167" t="e">
        <f t="shared" si="67"/>
        <v>#DIV/0!</v>
      </c>
      <c r="J322" s="167" t="e">
        <f t="shared" si="82"/>
        <v>#DIV/0!</v>
      </c>
      <c r="K322" s="104">
        <f t="shared" ref="K322:K405" si="84">E322</f>
        <v>0</v>
      </c>
      <c r="L322" s="104">
        <f t="shared" ref="L322:L405" si="85">E322-K322</f>
        <v>0</v>
      </c>
      <c r="M322" s="206" t="e">
        <f t="shared" si="72"/>
        <v>#DIV/0!</v>
      </c>
      <c r="N322" s="918"/>
      <c r="O322" s="130"/>
      <c r="P322" s="86"/>
      <c r="Q322" s="224"/>
      <c r="R322" s="728">
        <f t="shared" si="76"/>
        <v>0</v>
      </c>
    </row>
    <row r="323" spans="1:18" s="131" customFormat="1" ht="27.5" x14ac:dyDescent="0.35">
      <c r="A323" s="967"/>
      <c r="B323" s="713" t="s">
        <v>116</v>
      </c>
      <c r="C323" s="107"/>
      <c r="D323" s="104">
        <v>66.400000000000006</v>
      </c>
      <c r="E323" s="104">
        <v>66.400000000000006</v>
      </c>
      <c r="F323" s="104"/>
      <c r="G323" s="186">
        <f t="shared" si="81"/>
        <v>0</v>
      </c>
      <c r="H323" s="104"/>
      <c r="I323" s="186">
        <f t="shared" ref="I323:I406" si="86">H323/E323</f>
        <v>0</v>
      </c>
      <c r="J323" s="167" t="e">
        <f t="shared" si="82"/>
        <v>#DIV/0!</v>
      </c>
      <c r="K323" s="104">
        <f t="shared" si="84"/>
        <v>66.400000000000006</v>
      </c>
      <c r="L323" s="104">
        <f t="shared" si="85"/>
        <v>0</v>
      </c>
      <c r="M323" s="129">
        <f t="shared" si="72"/>
        <v>1</v>
      </c>
      <c r="N323" s="918"/>
      <c r="O323" s="130"/>
      <c r="P323" s="86"/>
      <c r="Q323" s="224"/>
      <c r="R323" s="728">
        <f t="shared" si="76"/>
        <v>0</v>
      </c>
    </row>
    <row r="324" spans="1:18" s="131" customFormat="1" ht="27.5" x14ac:dyDescent="0.35">
      <c r="A324" s="967"/>
      <c r="B324" s="713" t="s">
        <v>80</v>
      </c>
      <c r="C324" s="107"/>
      <c r="D324" s="104"/>
      <c r="E324" s="104"/>
      <c r="F324" s="104"/>
      <c r="G324" s="167" t="e">
        <f t="shared" si="81"/>
        <v>#DIV/0!</v>
      </c>
      <c r="H324" s="104"/>
      <c r="I324" s="167" t="e">
        <f t="shared" si="86"/>
        <v>#DIV/0!</v>
      </c>
      <c r="J324" s="167" t="e">
        <f t="shared" si="82"/>
        <v>#DIV/0!</v>
      </c>
      <c r="K324" s="104">
        <f t="shared" si="84"/>
        <v>0</v>
      </c>
      <c r="L324" s="104">
        <f t="shared" si="85"/>
        <v>0</v>
      </c>
      <c r="M324" s="206" t="e">
        <f t="shared" si="72"/>
        <v>#DIV/0!</v>
      </c>
      <c r="N324" s="918"/>
      <c r="O324" s="130"/>
      <c r="P324" s="86"/>
      <c r="Q324" s="224"/>
      <c r="R324" s="728">
        <f t="shared" si="76"/>
        <v>0</v>
      </c>
    </row>
    <row r="325" spans="1:18" s="131" customFormat="1" ht="54" x14ac:dyDescent="0.35">
      <c r="A325" s="967" t="s">
        <v>640</v>
      </c>
      <c r="B325" s="133" t="s">
        <v>412</v>
      </c>
      <c r="C325" s="117" t="s">
        <v>285</v>
      </c>
      <c r="D325" s="134">
        <f>SUM(D326:D329)</f>
        <v>8.19</v>
      </c>
      <c r="E325" s="134">
        <f>SUM(E326:E329)</f>
        <v>8.19</v>
      </c>
      <c r="F325" s="104"/>
      <c r="G325" s="186">
        <f t="shared" si="81"/>
        <v>0</v>
      </c>
      <c r="H325" s="104"/>
      <c r="I325" s="186">
        <f t="shared" si="86"/>
        <v>0</v>
      </c>
      <c r="J325" s="167" t="e">
        <f t="shared" si="82"/>
        <v>#DIV/0!</v>
      </c>
      <c r="K325" s="134">
        <f t="shared" si="84"/>
        <v>8.19</v>
      </c>
      <c r="L325" s="104">
        <f t="shared" si="85"/>
        <v>0</v>
      </c>
      <c r="M325" s="344">
        <f t="shared" si="72"/>
        <v>1</v>
      </c>
      <c r="N325" s="918" t="s">
        <v>1183</v>
      </c>
      <c r="O325" s="130"/>
      <c r="P325" s="86"/>
      <c r="Q325" s="224"/>
      <c r="R325" s="728">
        <f t="shared" si="76"/>
        <v>0</v>
      </c>
    </row>
    <row r="326" spans="1:18" s="131" customFormat="1" ht="27.5" x14ac:dyDescent="0.35">
      <c r="A326" s="967"/>
      <c r="B326" s="713" t="s">
        <v>79</v>
      </c>
      <c r="C326" s="107"/>
      <c r="D326" s="104"/>
      <c r="E326" s="104"/>
      <c r="F326" s="104"/>
      <c r="G326" s="167" t="e">
        <f t="shared" si="81"/>
        <v>#DIV/0!</v>
      </c>
      <c r="H326" s="104"/>
      <c r="I326" s="167" t="e">
        <f t="shared" si="86"/>
        <v>#DIV/0!</v>
      </c>
      <c r="J326" s="167" t="e">
        <f t="shared" si="82"/>
        <v>#DIV/0!</v>
      </c>
      <c r="K326" s="104">
        <f t="shared" si="84"/>
        <v>0</v>
      </c>
      <c r="L326" s="104">
        <f t="shared" si="85"/>
        <v>0</v>
      </c>
      <c r="M326" s="206" t="e">
        <f t="shared" ref="M326:M409" si="87">K326/E326</f>
        <v>#DIV/0!</v>
      </c>
      <c r="N326" s="918"/>
      <c r="O326" s="130"/>
      <c r="P326" s="86"/>
      <c r="Q326" s="224"/>
      <c r="R326" s="728">
        <f t="shared" si="76"/>
        <v>0</v>
      </c>
    </row>
    <row r="327" spans="1:18" s="131" customFormat="1" ht="27.5" x14ac:dyDescent="0.35">
      <c r="A327" s="967"/>
      <c r="B327" s="713" t="s">
        <v>78</v>
      </c>
      <c r="C327" s="107"/>
      <c r="D327" s="104"/>
      <c r="E327" s="104"/>
      <c r="F327" s="104"/>
      <c r="G327" s="167" t="e">
        <f t="shared" si="81"/>
        <v>#DIV/0!</v>
      </c>
      <c r="H327" s="104"/>
      <c r="I327" s="167" t="e">
        <f t="shared" si="86"/>
        <v>#DIV/0!</v>
      </c>
      <c r="J327" s="167" t="e">
        <f t="shared" si="82"/>
        <v>#DIV/0!</v>
      </c>
      <c r="K327" s="104">
        <f t="shared" si="84"/>
        <v>0</v>
      </c>
      <c r="L327" s="104">
        <f t="shared" si="85"/>
        <v>0</v>
      </c>
      <c r="M327" s="206" t="e">
        <f t="shared" si="87"/>
        <v>#DIV/0!</v>
      </c>
      <c r="N327" s="918"/>
      <c r="O327" s="130"/>
      <c r="P327" s="86"/>
      <c r="Q327" s="224"/>
      <c r="R327" s="728">
        <f t="shared" si="76"/>
        <v>0</v>
      </c>
    </row>
    <row r="328" spans="1:18" s="131" customFormat="1" ht="27.5" x14ac:dyDescent="0.35">
      <c r="A328" s="967"/>
      <c r="B328" s="713" t="s">
        <v>116</v>
      </c>
      <c r="C328" s="107"/>
      <c r="D328" s="104">
        <v>8.19</v>
      </c>
      <c r="E328" s="104">
        <v>8.19</v>
      </c>
      <c r="F328" s="104"/>
      <c r="G328" s="186">
        <f t="shared" si="81"/>
        <v>0</v>
      </c>
      <c r="H328" s="104"/>
      <c r="I328" s="186">
        <f t="shared" si="86"/>
        <v>0</v>
      </c>
      <c r="J328" s="167" t="e">
        <f t="shared" si="82"/>
        <v>#DIV/0!</v>
      </c>
      <c r="K328" s="104">
        <f t="shared" si="84"/>
        <v>8.19</v>
      </c>
      <c r="L328" s="104">
        <f t="shared" si="85"/>
        <v>0</v>
      </c>
      <c r="M328" s="129">
        <f t="shared" si="87"/>
        <v>1</v>
      </c>
      <c r="N328" s="918"/>
      <c r="O328" s="130"/>
      <c r="P328" s="86"/>
      <c r="Q328" s="224"/>
      <c r="R328" s="728">
        <f t="shared" si="76"/>
        <v>0</v>
      </c>
    </row>
    <row r="329" spans="1:18" s="131" customFormat="1" ht="27.5" x14ac:dyDescent="0.35">
      <c r="A329" s="967"/>
      <c r="B329" s="713" t="s">
        <v>80</v>
      </c>
      <c r="C329" s="107"/>
      <c r="D329" s="104"/>
      <c r="E329" s="104"/>
      <c r="F329" s="104"/>
      <c r="G329" s="167" t="e">
        <f t="shared" si="81"/>
        <v>#DIV/0!</v>
      </c>
      <c r="H329" s="104"/>
      <c r="I329" s="167" t="e">
        <f t="shared" si="86"/>
        <v>#DIV/0!</v>
      </c>
      <c r="J329" s="167" t="e">
        <f t="shared" si="82"/>
        <v>#DIV/0!</v>
      </c>
      <c r="K329" s="104">
        <f t="shared" si="84"/>
        <v>0</v>
      </c>
      <c r="L329" s="104">
        <f t="shared" si="85"/>
        <v>0</v>
      </c>
      <c r="M329" s="206" t="e">
        <f t="shared" si="87"/>
        <v>#DIV/0!</v>
      </c>
      <c r="N329" s="918"/>
      <c r="O329" s="130"/>
      <c r="P329" s="86"/>
      <c r="Q329" s="224"/>
      <c r="R329" s="728">
        <f t="shared" si="76"/>
        <v>0</v>
      </c>
    </row>
    <row r="330" spans="1:18" s="131" customFormat="1" ht="108" x14ac:dyDescent="0.35">
      <c r="A330" s="967" t="s">
        <v>641</v>
      </c>
      <c r="B330" s="133" t="s">
        <v>413</v>
      </c>
      <c r="C330" s="117" t="s">
        <v>285</v>
      </c>
      <c r="D330" s="134">
        <f>SUM(D331:D334)</f>
        <v>4258.25</v>
      </c>
      <c r="E330" s="134">
        <f>SUM(E331:E334)</f>
        <v>4258.25</v>
      </c>
      <c r="F330" s="134">
        <f>SUM(F331:F334)</f>
        <v>1627.41</v>
      </c>
      <c r="G330" s="186">
        <f t="shared" si="81"/>
        <v>0.38200000000000001</v>
      </c>
      <c r="H330" s="104">
        <f>SUM(H331:H334)</f>
        <v>1627.41</v>
      </c>
      <c r="I330" s="186">
        <f t="shared" si="86"/>
        <v>0.38200000000000001</v>
      </c>
      <c r="J330" s="186">
        <f t="shared" si="82"/>
        <v>1</v>
      </c>
      <c r="K330" s="134">
        <f t="shared" si="84"/>
        <v>4258.25</v>
      </c>
      <c r="L330" s="104">
        <f t="shared" si="85"/>
        <v>0</v>
      </c>
      <c r="M330" s="344">
        <f t="shared" si="87"/>
        <v>1</v>
      </c>
      <c r="N330" s="918" t="s">
        <v>1507</v>
      </c>
      <c r="O330" s="130"/>
      <c r="P330" s="86"/>
      <c r="Q330" s="224"/>
      <c r="R330" s="728">
        <f t="shared" si="76"/>
        <v>0</v>
      </c>
    </row>
    <row r="331" spans="1:18" s="131" customFormat="1" ht="27.5" x14ac:dyDescent="0.35">
      <c r="A331" s="967"/>
      <c r="B331" s="713" t="s">
        <v>79</v>
      </c>
      <c r="C331" s="107"/>
      <c r="D331" s="104"/>
      <c r="E331" s="104"/>
      <c r="F331" s="104"/>
      <c r="G331" s="167" t="e">
        <f t="shared" si="81"/>
        <v>#DIV/0!</v>
      </c>
      <c r="H331" s="104"/>
      <c r="I331" s="167" t="e">
        <f t="shared" si="86"/>
        <v>#DIV/0!</v>
      </c>
      <c r="J331" s="167" t="e">
        <f t="shared" si="82"/>
        <v>#DIV/0!</v>
      </c>
      <c r="K331" s="104">
        <f t="shared" si="84"/>
        <v>0</v>
      </c>
      <c r="L331" s="104">
        <f t="shared" si="85"/>
        <v>0</v>
      </c>
      <c r="M331" s="206" t="e">
        <f t="shared" si="87"/>
        <v>#DIV/0!</v>
      </c>
      <c r="N331" s="918"/>
      <c r="O331" s="130"/>
      <c r="P331" s="86"/>
      <c r="Q331" s="224"/>
      <c r="R331" s="728">
        <f t="shared" ref="R331:R394" si="88">E331-K331-L331</f>
        <v>0</v>
      </c>
    </row>
    <row r="332" spans="1:18" s="131" customFormat="1" ht="27.5" x14ac:dyDescent="0.35">
      <c r="A332" s="967"/>
      <c r="B332" s="713" t="s">
        <v>78</v>
      </c>
      <c r="C332" s="107"/>
      <c r="D332" s="104"/>
      <c r="E332" s="104"/>
      <c r="F332" s="104"/>
      <c r="G332" s="167" t="e">
        <f t="shared" si="81"/>
        <v>#DIV/0!</v>
      </c>
      <c r="H332" s="104"/>
      <c r="I332" s="167" t="e">
        <f t="shared" si="86"/>
        <v>#DIV/0!</v>
      </c>
      <c r="J332" s="167" t="e">
        <f t="shared" si="82"/>
        <v>#DIV/0!</v>
      </c>
      <c r="K332" s="104">
        <f t="shared" si="84"/>
        <v>0</v>
      </c>
      <c r="L332" s="104">
        <f t="shared" si="85"/>
        <v>0</v>
      </c>
      <c r="M332" s="206" t="e">
        <f t="shared" si="87"/>
        <v>#DIV/0!</v>
      </c>
      <c r="N332" s="918"/>
      <c r="O332" s="130"/>
      <c r="P332" s="86"/>
      <c r="Q332" s="224"/>
      <c r="R332" s="728">
        <f t="shared" si="88"/>
        <v>0</v>
      </c>
    </row>
    <row r="333" spans="1:18" s="131" customFormat="1" ht="27.5" x14ac:dyDescent="0.35">
      <c r="A333" s="967"/>
      <c r="B333" s="713" t="s">
        <v>116</v>
      </c>
      <c r="C333" s="107"/>
      <c r="D333" s="104"/>
      <c r="E333" s="104"/>
      <c r="F333" s="104"/>
      <c r="G333" s="167" t="e">
        <f t="shared" si="81"/>
        <v>#DIV/0!</v>
      </c>
      <c r="H333" s="104"/>
      <c r="I333" s="167" t="e">
        <f t="shared" si="86"/>
        <v>#DIV/0!</v>
      </c>
      <c r="J333" s="167" t="e">
        <f t="shared" si="82"/>
        <v>#DIV/0!</v>
      </c>
      <c r="K333" s="104">
        <f t="shared" si="84"/>
        <v>0</v>
      </c>
      <c r="L333" s="104">
        <f t="shared" si="85"/>
        <v>0</v>
      </c>
      <c r="M333" s="206" t="e">
        <f t="shared" si="87"/>
        <v>#DIV/0!</v>
      </c>
      <c r="N333" s="918"/>
      <c r="O333" s="130"/>
      <c r="P333" s="86"/>
      <c r="Q333" s="224"/>
      <c r="R333" s="728">
        <f t="shared" si="88"/>
        <v>0</v>
      </c>
    </row>
    <row r="334" spans="1:18" s="131" customFormat="1" ht="27.5" x14ac:dyDescent="0.35">
      <c r="A334" s="967"/>
      <c r="B334" s="713" t="s">
        <v>80</v>
      </c>
      <c r="C334" s="107"/>
      <c r="D334" s="104">
        <v>4258.25</v>
      </c>
      <c r="E334" s="104">
        <v>4258.25</v>
      </c>
      <c r="F334" s="104">
        <v>1627.41</v>
      </c>
      <c r="G334" s="186">
        <f t="shared" si="81"/>
        <v>0.38200000000000001</v>
      </c>
      <c r="H334" s="104">
        <v>1627.41</v>
      </c>
      <c r="I334" s="186">
        <f t="shared" si="86"/>
        <v>0.38200000000000001</v>
      </c>
      <c r="J334" s="186">
        <f t="shared" si="82"/>
        <v>1</v>
      </c>
      <c r="K334" s="104">
        <f t="shared" si="84"/>
        <v>4258.25</v>
      </c>
      <c r="L334" s="104">
        <f t="shared" si="85"/>
        <v>0</v>
      </c>
      <c r="M334" s="129">
        <f t="shared" si="87"/>
        <v>1</v>
      </c>
      <c r="N334" s="918"/>
      <c r="O334" s="130"/>
      <c r="P334" s="86"/>
      <c r="Q334" s="224"/>
      <c r="R334" s="728">
        <f t="shared" si="88"/>
        <v>0</v>
      </c>
    </row>
    <row r="335" spans="1:18" s="131" customFormat="1" ht="56.25" customHeight="1" x14ac:dyDescent="0.35">
      <c r="A335" s="1109" t="s">
        <v>1184</v>
      </c>
      <c r="B335" s="133" t="s">
        <v>414</v>
      </c>
      <c r="C335" s="117" t="s">
        <v>285</v>
      </c>
      <c r="D335" s="134">
        <f>SUM(D336:D339)</f>
        <v>186.7</v>
      </c>
      <c r="E335" s="134">
        <f>SUM(E336:E339)</f>
        <v>186.7</v>
      </c>
      <c r="F335" s="134">
        <f>SUM(F336:F339)</f>
        <v>0</v>
      </c>
      <c r="G335" s="191">
        <f t="shared" si="81"/>
        <v>0</v>
      </c>
      <c r="H335" s="134">
        <f>SUM(H336:H339)</f>
        <v>0</v>
      </c>
      <c r="I335" s="191">
        <f t="shared" si="86"/>
        <v>0</v>
      </c>
      <c r="J335" s="185" t="e">
        <f t="shared" si="82"/>
        <v>#DIV/0!</v>
      </c>
      <c r="K335" s="134">
        <f t="shared" si="84"/>
        <v>186.7</v>
      </c>
      <c r="L335" s="104">
        <f t="shared" si="85"/>
        <v>0</v>
      </c>
      <c r="M335" s="344">
        <f t="shared" si="87"/>
        <v>1</v>
      </c>
      <c r="N335" s="931" t="s">
        <v>1185</v>
      </c>
      <c r="O335" s="130"/>
      <c r="P335" s="86"/>
      <c r="Q335" s="224"/>
      <c r="R335" s="728">
        <f t="shared" si="88"/>
        <v>0</v>
      </c>
    </row>
    <row r="336" spans="1:18" s="131" customFormat="1" ht="27.5" x14ac:dyDescent="0.35">
      <c r="A336" s="1109"/>
      <c r="B336" s="713" t="s">
        <v>79</v>
      </c>
      <c r="C336" s="107"/>
      <c r="D336" s="104"/>
      <c r="E336" s="104"/>
      <c r="F336" s="104"/>
      <c r="G336" s="167" t="e">
        <f t="shared" si="81"/>
        <v>#DIV/0!</v>
      </c>
      <c r="H336" s="104"/>
      <c r="I336" s="167" t="e">
        <f t="shared" si="86"/>
        <v>#DIV/0!</v>
      </c>
      <c r="J336" s="167" t="e">
        <f t="shared" si="82"/>
        <v>#DIV/0!</v>
      </c>
      <c r="K336" s="104">
        <f t="shared" si="84"/>
        <v>0</v>
      </c>
      <c r="L336" s="104">
        <f t="shared" si="85"/>
        <v>0</v>
      </c>
      <c r="M336" s="206" t="e">
        <f t="shared" si="87"/>
        <v>#DIV/0!</v>
      </c>
      <c r="N336" s="931"/>
      <c r="O336" s="130"/>
      <c r="P336" s="86"/>
      <c r="Q336" s="224"/>
      <c r="R336" s="728">
        <f t="shared" si="88"/>
        <v>0</v>
      </c>
    </row>
    <row r="337" spans="1:18" s="131" customFormat="1" ht="27.5" x14ac:dyDescent="0.35">
      <c r="A337" s="1109"/>
      <c r="B337" s="713" t="s">
        <v>78</v>
      </c>
      <c r="C337" s="107"/>
      <c r="D337" s="104"/>
      <c r="E337" s="104"/>
      <c r="F337" s="104"/>
      <c r="G337" s="167" t="e">
        <f t="shared" si="81"/>
        <v>#DIV/0!</v>
      </c>
      <c r="H337" s="104"/>
      <c r="I337" s="167" t="e">
        <f t="shared" si="86"/>
        <v>#DIV/0!</v>
      </c>
      <c r="J337" s="167" t="e">
        <f t="shared" si="82"/>
        <v>#DIV/0!</v>
      </c>
      <c r="K337" s="104">
        <f t="shared" si="84"/>
        <v>0</v>
      </c>
      <c r="L337" s="104">
        <f t="shared" si="85"/>
        <v>0</v>
      </c>
      <c r="M337" s="206" t="e">
        <f t="shared" si="87"/>
        <v>#DIV/0!</v>
      </c>
      <c r="N337" s="931"/>
      <c r="O337" s="130"/>
      <c r="P337" s="86"/>
      <c r="Q337" s="224"/>
      <c r="R337" s="728">
        <f t="shared" si="88"/>
        <v>0</v>
      </c>
    </row>
    <row r="338" spans="1:18" s="131" customFormat="1" ht="27.5" x14ac:dyDescent="0.35">
      <c r="A338" s="1109"/>
      <c r="B338" s="713" t="s">
        <v>116</v>
      </c>
      <c r="C338" s="107"/>
      <c r="D338" s="104">
        <v>186.7</v>
      </c>
      <c r="E338" s="104">
        <v>186.7</v>
      </c>
      <c r="F338" s="104"/>
      <c r="G338" s="186">
        <f t="shared" si="81"/>
        <v>0</v>
      </c>
      <c r="H338" s="104"/>
      <c r="I338" s="186">
        <f t="shared" si="86"/>
        <v>0</v>
      </c>
      <c r="J338" s="167" t="e">
        <f t="shared" si="82"/>
        <v>#DIV/0!</v>
      </c>
      <c r="K338" s="104">
        <f t="shared" si="84"/>
        <v>186.7</v>
      </c>
      <c r="L338" s="104">
        <f t="shared" si="85"/>
        <v>0</v>
      </c>
      <c r="M338" s="129">
        <f t="shared" si="87"/>
        <v>1</v>
      </c>
      <c r="N338" s="931"/>
      <c r="O338" s="130"/>
      <c r="P338" s="86"/>
      <c r="Q338" s="224"/>
      <c r="R338" s="728">
        <f t="shared" si="88"/>
        <v>0</v>
      </c>
    </row>
    <row r="339" spans="1:18" s="131" customFormat="1" ht="27.5" x14ac:dyDescent="0.35">
      <c r="A339" s="1109"/>
      <c r="B339" s="713" t="s">
        <v>80</v>
      </c>
      <c r="C339" s="107"/>
      <c r="D339" s="104"/>
      <c r="E339" s="104"/>
      <c r="F339" s="104"/>
      <c r="G339" s="167" t="e">
        <f t="shared" si="81"/>
        <v>#DIV/0!</v>
      </c>
      <c r="H339" s="104"/>
      <c r="I339" s="167" t="e">
        <f t="shared" si="86"/>
        <v>#DIV/0!</v>
      </c>
      <c r="J339" s="167" t="e">
        <f t="shared" si="82"/>
        <v>#DIV/0!</v>
      </c>
      <c r="K339" s="104">
        <f t="shared" si="84"/>
        <v>0</v>
      </c>
      <c r="L339" s="104">
        <f t="shared" si="85"/>
        <v>0</v>
      </c>
      <c r="M339" s="206" t="e">
        <f t="shared" si="87"/>
        <v>#DIV/0!</v>
      </c>
      <c r="N339" s="931"/>
      <c r="O339" s="130"/>
      <c r="P339" s="86"/>
      <c r="Q339" s="224"/>
      <c r="R339" s="728">
        <f t="shared" si="88"/>
        <v>0</v>
      </c>
    </row>
    <row r="340" spans="1:18" s="131" customFormat="1" ht="37.5" customHeight="1" x14ac:dyDescent="0.35">
      <c r="A340" s="1109" t="s">
        <v>1186</v>
      </c>
      <c r="B340" s="117" t="s">
        <v>1187</v>
      </c>
      <c r="C340" s="117" t="s">
        <v>285</v>
      </c>
      <c r="D340" s="104">
        <f>SUM(D341:D344)</f>
        <v>39</v>
      </c>
      <c r="E340" s="104">
        <f>SUM(E341:E344)</f>
        <v>39</v>
      </c>
      <c r="F340" s="104">
        <f>SUM(F341:F344)</f>
        <v>0</v>
      </c>
      <c r="G340" s="167">
        <f t="shared" si="81"/>
        <v>0</v>
      </c>
      <c r="H340" s="104">
        <f>SUM(H341:H344)</f>
        <v>0</v>
      </c>
      <c r="I340" s="167">
        <f t="shared" si="86"/>
        <v>0</v>
      </c>
      <c r="J340" s="167" t="e">
        <f t="shared" si="82"/>
        <v>#DIV/0!</v>
      </c>
      <c r="K340" s="104">
        <f>SUM(K341:K344)</f>
        <v>39</v>
      </c>
      <c r="L340" s="104">
        <f>SUM(L341:L344)</f>
        <v>0</v>
      </c>
      <c r="M340" s="129">
        <f t="shared" si="87"/>
        <v>1</v>
      </c>
      <c r="N340" s="1179" t="s">
        <v>1188</v>
      </c>
      <c r="O340" s="130"/>
      <c r="P340" s="86"/>
      <c r="Q340" s="224"/>
      <c r="R340" s="728">
        <f t="shared" si="88"/>
        <v>0</v>
      </c>
    </row>
    <row r="341" spans="1:18" s="131" customFormat="1" ht="27.5" x14ac:dyDescent="0.35">
      <c r="A341" s="1109"/>
      <c r="B341" s="713" t="s">
        <v>79</v>
      </c>
      <c r="C341" s="107"/>
      <c r="D341" s="104"/>
      <c r="E341" s="104"/>
      <c r="F341" s="104"/>
      <c r="G341" s="167" t="e">
        <f t="shared" si="81"/>
        <v>#DIV/0!</v>
      </c>
      <c r="H341" s="104"/>
      <c r="I341" s="167" t="e">
        <f t="shared" si="86"/>
        <v>#DIV/0!</v>
      </c>
      <c r="J341" s="167" t="e">
        <f t="shared" si="82"/>
        <v>#DIV/0!</v>
      </c>
      <c r="K341" s="104"/>
      <c r="L341" s="104"/>
      <c r="M341" s="206" t="e">
        <f t="shared" si="87"/>
        <v>#DIV/0!</v>
      </c>
      <c r="N341" s="1180"/>
      <c r="O341" s="130"/>
      <c r="P341" s="86"/>
      <c r="Q341" s="224"/>
      <c r="R341" s="728">
        <f t="shared" si="88"/>
        <v>0</v>
      </c>
    </row>
    <row r="342" spans="1:18" s="131" customFormat="1" ht="27.5" x14ac:dyDescent="0.35">
      <c r="A342" s="1109"/>
      <c r="B342" s="713" t="s">
        <v>78</v>
      </c>
      <c r="C342" s="107"/>
      <c r="D342" s="104"/>
      <c r="E342" s="104"/>
      <c r="F342" s="104"/>
      <c r="G342" s="167" t="e">
        <f t="shared" si="81"/>
        <v>#DIV/0!</v>
      </c>
      <c r="H342" s="104"/>
      <c r="I342" s="167" t="e">
        <f t="shared" si="86"/>
        <v>#DIV/0!</v>
      </c>
      <c r="J342" s="167" t="e">
        <f t="shared" si="82"/>
        <v>#DIV/0!</v>
      </c>
      <c r="K342" s="104"/>
      <c r="L342" s="104"/>
      <c r="M342" s="206" t="e">
        <f t="shared" si="87"/>
        <v>#DIV/0!</v>
      </c>
      <c r="N342" s="1180"/>
      <c r="O342" s="130"/>
      <c r="P342" s="86"/>
      <c r="Q342" s="224"/>
      <c r="R342" s="728">
        <f t="shared" si="88"/>
        <v>0</v>
      </c>
    </row>
    <row r="343" spans="1:18" s="131" customFormat="1" ht="27.5" x14ac:dyDescent="0.35">
      <c r="A343" s="1109"/>
      <c r="B343" s="713" t="s">
        <v>116</v>
      </c>
      <c r="C343" s="107"/>
      <c r="D343" s="104">
        <v>39</v>
      </c>
      <c r="E343" s="104">
        <v>39</v>
      </c>
      <c r="F343" s="104"/>
      <c r="G343" s="167">
        <f t="shared" si="81"/>
        <v>0</v>
      </c>
      <c r="H343" s="104"/>
      <c r="I343" s="167">
        <f t="shared" si="86"/>
        <v>0</v>
      </c>
      <c r="J343" s="167" t="e">
        <f t="shared" si="82"/>
        <v>#DIV/0!</v>
      </c>
      <c r="K343" s="104">
        <v>39</v>
      </c>
      <c r="L343" s="104"/>
      <c r="M343" s="129">
        <f t="shared" si="87"/>
        <v>1</v>
      </c>
      <c r="N343" s="1180"/>
      <c r="O343" s="130"/>
      <c r="P343" s="86"/>
      <c r="Q343" s="224"/>
      <c r="R343" s="728">
        <f t="shared" si="88"/>
        <v>0</v>
      </c>
    </row>
    <row r="344" spans="1:18" s="131" customFormat="1" ht="27.5" x14ac:dyDescent="0.35">
      <c r="A344" s="1109"/>
      <c r="B344" s="713" t="s">
        <v>80</v>
      </c>
      <c r="C344" s="107"/>
      <c r="D344" s="104"/>
      <c r="E344" s="104"/>
      <c r="F344" s="104"/>
      <c r="G344" s="167" t="e">
        <f t="shared" si="81"/>
        <v>#DIV/0!</v>
      </c>
      <c r="H344" s="104"/>
      <c r="I344" s="167" t="e">
        <f t="shared" si="86"/>
        <v>#DIV/0!</v>
      </c>
      <c r="J344" s="167" t="e">
        <f t="shared" si="82"/>
        <v>#DIV/0!</v>
      </c>
      <c r="K344" s="104"/>
      <c r="L344" s="104"/>
      <c r="M344" s="206" t="e">
        <f t="shared" si="87"/>
        <v>#DIV/0!</v>
      </c>
      <c r="N344" s="1181"/>
      <c r="O344" s="130"/>
      <c r="P344" s="86"/>
      <c r="Q344" s="224"/>
      <c r="R344" s="728">
        <f t="shared" si="88"/>
        <v>0</v>
      </c>
    </row>
    <row r="345" spans="1:18" s="131" customFormat="1" ht="56.25" customHeight="1" x14ac:dyDescent="0.35">
      <c r="A345" s="1109" t="s">
        <v>1189</v>
      </c>
      <c r="B345" s="117" t="s">
        <v>1190</v>
      </c>
      <c r="C345" s="117" t="s">
        <v>285</v>
      </c>
      <c r="D345" s="104">
        <f>SUM(D346:D349)</f>
        <v>141.88999999999999</v>
      </c>
      <c r="E345" s="104">
        <f>SUM(E346:E349)</f>
        <v>141.88999999999999</v>
      </c>
      <c r="F345" s="104">
        <f>SUM(F346:F349)</f>
        <v>11.72</v>
      </c>
      <c r="G345" s="186">
        <f t="shared" si="81"/>
        <v>8.3000000000000004E-2</v>
      </c>
      <c r="H345" s="104">
        <f>SUM(H346:H349)</f>
        <v>11.72</v>
      </c>
      <c r="I345" s="186">
        <f t="shared" si="86"/>
        <v>8.3000000000000004E-2</v>
      </c>
      <c r="J345" s="186">
        <f t="shared" si="82"/>
        <v>1</v>
      </c>
      <c r="K345" s="104">
        <f>SUM(K346:K349)</f>
        <v>141.88999999999999</v>
      </c>
      <c r="L345" s="104">
        <f>SUM(L346:L349)</f>
        <v>0</v>
      </c>
      <c r="M345" s="129">
        <f t="shared" si="87"/>
        <v>1</v>
      </c>
      <c r="N345" s="1179" t="s">
        <v>1332</v>
      </c>
      <c r="O345" s="130"/>
      <c r="P345" s="86"/>
      <c r="Q345" s="224"/>
      <c r="R345" s="728">
        <f t="shared" si="88"/>
        <v>0</v>
      </c>
    </row>
    <row r="346" spans="1:18" s="131" customFormat="1" ht="27.5" x14ac:dyDescent="0.35">
      <c r="A346" s="1109"/>
      <c r="B346" s="713" t="s">
        <v>79</v>
      </c>
      <c r="C346" s="107"/>
      <c r="D346" s="104"/>
      <c r="E346" s="104"/>
      <c r="F346" s="104"/>
      <c r="G346" s="167" t="e">
        <f t="shared" si="81"/>
        <v>#DIV/0!</v>
      </c>
      <c r="H346" s="104"/>
      <c r="I346" s="167" t="e">
        <f t="shared" si="86"/>
        <v>#DIV/0!</v>
      </c>
      <c r="J346" s="167" t="e">
        <f t="shared" si="82"/>
        <v>#DIV/0!</v>
      </c>
      <c r="K346" s="104"/>
      <c r="L346" s="104"/>
      <c r="M346" s="206" t="e">
        <f t="shared" si="87"/>
        <v>#DIV/0!</v>
      </c>
      <c r="N346" s="1180"/>
      <c r="O346" s="130"/>
      <c r="P346" s="86"/>
      <c r="Q346" s="224"/>
      <c r="R346" s="728">
        <f t="shared" si="88"/>
        <v>0</v>
      </c>
    </row>
    <row r="347" spans="1:18" s="131" customFormat="1" ht="27.5" x14ac:dyDescent="0.35">
      <c r="A347" s="1109"/>
      <c r="B347" s="713" t="s">
        <v>78</v>
      </c>
      <c r="C347" s="107"/>
      <c r="D347" s="104"/>
      <c r="E347" s="104"/>
      <c r="F347" s="104"/>
      <c r="G347" s="167" t="e">
        <f t="shared" si="81"/>
        <v>#DIV/0!</v>
      </c>
      <c r="H347" s="104"/>
      <c r="I347" s="167" t="e">
        <f t="shared" si="86"/>
        <v>#DIV/0!</v>
      </c>
      <c r="J347" s="167" t="e">
        <f t="shared" si="82"/>
        <v>#DIV/0!</v>
      </c>
      <c r="K347" s="104"/>
      <c r="L347" s="104"/>
      <c r="M347" s="206" t="e">
        <f t="shared" si="87"/>
        <v>#DIV/0!</v>
      </c>
      <c r="N347" s="1180"/>
      <c r="O347" s="130"/>
      <c r="P347" s="86"/>
      <c r="Q347" s="224"/>
      <c r="R347" s="728">
        <f t="shared" si="88"/>
        <v>0</v>
      </c>
    </row>
    <row r="348" spans="1:18" s="131" customFormat="1" ht="27.5" x14ac:dyDescent="0.35">
      <c r="A348" s="1109"/>
      <c r="B348" s="713" t="s">
        <v>116</v>
      </c>
      <c r="C348" s="107"/>
      <c r="D348" s="104">
        <v>141.88999999999999</v>
      </c>
      <c r="E348" s="104">
        <v>141.88999999999999</v>
      </c>
      <c r="F348" s="104">
        <v>11.72</v>
      </c>
      <c r="G348" s="186">
        <f t="shared" si="81"/>
        <v>8.3000000000000004E-2</v>
      </c>
      <c r="H348" s="104">
        <v>11.72</v>
      </c>
      <c r="I348" s="186">
        <f t="shared" si="86"/>
        <v>8.3000000000000004E-2</v>
      </c>
      <c r="J348" s="186">
        <f t="shared" si="82"/>
        <v>1</v>
      </c>
      <c r="K348" s="104">
        <v>141.88999999999999</v>
      </c>
      <c r="L348" s="104"/>
      <c r="M348" s="129">
        <f t="shared" si="87"/>
        <v>1</v>
      </c>
      <c r="N348" s="1180"/>
      <c r="O348" s="130"/>
      <c r="P348" s="86"/>
      <c r="Q348" s="224"/>
      <c r="R348" s="728">
        <f t="shared" si="88"/>
        <v>0</v>
      </c>
    </row>
    <row r="349" spans="1:18" s="131" customFormat="1" ht="27.5" x14ac:dyDescent="0.35">
      <c r="A349" s="1109"/>
      <c r="B349" s="713" t="s">
        <v>80</v>
      </c>
      <c r="C349" s="107"/>
      <c r="D349" s="104"/>
      <c r="E349" s="104"/>
      <c r="F349" s="104"/>
      <c r="G349" s="167" t="e">
        <f t="shared" si="81"/>
        <v>#DIV/0!</v>
      </c>
      <c r="H349" s="104"/>
      <c r="I349" s="167" t="e">
        <f t="shared" si="86"/>
        <v>#DIV/0!</v>
      </c>
      <c r="J349" s="167" t="e">
        <f t="shared" si="82"/>
        <v>#DIV/0!</v>
      </c>
      <c r="K349" s="104"/>
      <c r="L349" s="104"/>
      <c r="M349" s="206" t="e">
        <f t="shared" si="87"/>
        <v>#DIV/0!</v>
      </c>
      <c r="N349" s="1181"/>
      <c r="O349" s="130"/>
      <c r="P349" s="86"/>
      <c r="Q349" s="224"/>
      <c r="R349" s="728">
        <f t="shared" si="88"/>
        <v>0</v>
      </c>
    </row>
    <row r="350" spans="1:18" s="131" customFormat="1" ht="54" x14ac:dyDescent="0.35">
      <c r="A350" s="1109" t="s">
        <v>1191</v>
      </c>
      <c r="B350" s="117" t="s">
        <v>1171</v>
      </c>
      <c r="C350" s="117" t="s">
        <v>285</v>
      </c>
      <c r="D350" s="104">
        <f>SUM(D351:D354)</f>
        <v>5241.2299999999996</v>
      </c>
      <c r="E350" s="104">
        <f>SUM(E351:E354)</f>
        <v>5241.2299999999996</v>
      </c>
      <c r="F350" s="104">
        <f>SUM(F351:F354)</f>
        <v>127.1</v>
      </c>
      <c r="G350" s="186">
        <f t="shared" si="81"/>
        <v>2.4E-2</v>
      </c>
      <c r="H350" s="104">
        <f>SUM(H351:H354)</f>
        <v>127.1</v>
      </c>
      <c r="I350" s="186">
        <f t="shared" si="86"/>
        <v>2.4E-2</v>
      </c>
      <c r="J350" s="186">
        <f t="shared" si="82"/>
        <v>1</v>
      </c>
      <c r="K350" s="104">
        <f>SUM(K351:K354)</f>
        <v>5241.2299999999996</v>
      </c>
      <c r="L350" s="104">
        <f>SUM(L351:L354)</f>
        <v>0</v>
      </c>
      <c r="M350" s="129">
        <f t="shared" si="87"/>
        <v>1</v>
      </c>
      <c r="N350" s="1179" t="s">
        <v>1508</v>
      </c>
      <c r="O350" s="130"/>
      <c r="P350" s="86"/>
      <c r="Q350" s="224"/>
      <c r="R350" s="728">
        <f t="shared" si="88"/>
        <v>0</v>
      </c>
    </row>
    <row r="351" spans="1:18" s="131" customFormat="1" ht="27.5" x14ac:dyDescent="0.35">
      <c r="A351" s="1109"/>
      <c r="B351" s="713" t="s">
        <v>79</v>
      </c>
      <c r="C351" s="107"/>
      <c r="D351" s="104"/>
      <c r="E351" s="104"/>
      <c r="F351" s="104"/>
      <c r="G351" s="167" t="e">
        <f t="shared" si="81"/>
        <v>#DIV/0!</v>
      </c>
      <c r="H351" s="104"/>
      <c r="I351" s="167" t="e">
        <f t="shared" si="86"/>
        <v>#DIV/0!</v>
      </c>
      <c r="J351" s="167" t="e">
        <f t="shared" si="82"/>
        <v>#DIV/0!</v>
      </c>
      <c r="K351" s="104"/>
      <c r="L351" s="104"/>
      <c r="M351" s="206" t="e">
        <f t="shared" si="87"/>
        <v>#DIV/0!</v>
      </c>
      <c r="N351" s="1180"/>
      <c r="O351" s="130"/>
      <c r="P351" s="86"/>
      <c r="Q351" s="224"/>
      <c r="R351" s="728">
        <f t="shared" si="88"/>
        <v>0</v>
      </c>
    </row>
    <row r="352" spans="1:18" s="131" customFormat="1" ht="27.5" x14ac:dyDescent="0.35">
      <c r="A352" s="1109"/>
      <c r="B352" s="713" t="s">
        <v>78</v>
      </c>
      <c r="C352" s="107"/>
      <c r="D352" s="104"/>
      <c r="E352" s="104"/>
      <c r="F352" s="104"/>
      <c r="G352" s="167" t="e">
        <f t="shared" si="81"/>
        <v>#DIV/0!</v>
      </c>
      <c r="H352" s="104"/>
      <c r="I352" s="167" t="e">
        <f t="shared" si="86"/>
        <v>#DIV/0!</v>
      </c>
      <c r="J352" s="167" t="e">
        <f t="shared" si="82"/>
        <v>#DIV/0!</v>
      </c>
      <c r="K352" s="104"/>
      <c r="L352" s="104"/>
      <c r="M352" s="206" t="e">
        <f t="shared" si="87"/>
        <v>#DIV/0!</v>
      </c>
      <c r="N352" s="1180"/>
      <c r="O352" s="130"/>
      <c r="P352" s="86"/>
      <c r="Q352" s="224"/>
      <c r="R352" s="728">
        <f t="shared" si="88"/>
        <v>0</v>
      </c>
    </row>
    <row r="353" spans="1:18" s="131" customFormat="1" ht="27.5" x14ac:dyDescent="0.35">
      <c r="A353" s="1109"/>
      <c r="B353" s="713" t="s">
        <v>116</v>
      </c>
      <c r="C353" s="107"/>
      <c r="D353" s="104">
        <v>5241.2299999999996</v>
      </c>
      <c r="E353" s="104">
        <v>5241.2299999999996</v>
      </c>
      <c r="F353" s="104">
        <v>127.1</v>
      </c>
      <c r="G353" s="186">
        <f t="shared" si="81"/>
        <v>2.4E-2</v>
      </c>
      <c r="H353" s="104">
        <v>127.1</v>
      </c>
      <c r="I353" s="186">
        <f t="shared" si="86"/>
        <v>2.4E-2</v>
      </c>
      <c r="J353" s="186">
        <f t="shared" si="82"/>
        <v>1</v>
      </c>
      <c r="K353" s="104">
        <v>5241.2299999999996</v>
      </c>
      <c r="L353" s="104"/>
      <c r="M353" s="129">
        <f t="shared" si="87"/>
        <v>1</v>
      </c>
      <c r="N353" s="1180"/>
      <c r="O353" s="130"/>
      <c r="P353" s="86"/>
      <c r="Q353" s="224"/>
      <c r="R353" s="728">
        <f t="shared" si="88"/>
        <v>0</v>
      </c>
    </row>
    <row r="354" spans="1:18" s="131" customFormat="1" ht="27.5" x14ac:dyDescent="0.35">
      <c r="A354" s="1109"/>
      <c r="B354" s="713" t="s">
        <v>80</v>
      </c>
      <c r="C354" s="107"/>
      <c r="D354" s="104"/>
      <c r="E354" s="104"/>
      <c r="F354" s="104"/>
      <c r="G354" s="167" t="e">
        <f t="shared" si="81"/>
        <v>#DIV/0!</v>
      </c>
      <c r="H354" s="104"/>
      <c r="I354" s="167" t="e">
        <f t="shared" si="86"/>
        <v>#DIV/0!</v>
      </c>
      <c r="J354" s="167" t="e">
        <f t="shared" si="82"/>
        <v>#DIV/0!</v>
      </c>
      <c r="K354" s="104"/>
      <c r="L354" s="104"/>
      <c r="M354" s="206" t="e">
        <f t="shared" si="87"/>
        <v>#DIV/0!</v>
      </c>
      <c r="N354" s="1181"/>
      <c r="O354" s="130"/>
      <c r="P354" s="86"/>
      <c r="Q354" s="224"/>
      <c r="R354" s="728">
        <f t="shared" si="88"/>
        <v>0</v>
      </c>
    </row>
    <row r="355" spans="1:18" s="131" customFormat="1" ht="36" x14ac:dyDescent="0.35">
      <c r="A355" s="1109" t="s">
        <v>535</v>
      </c>
      <c r="B355" s="133" t="s">
        <v>626</v>
      </c>
      <c r="C355" s="117" t="s">
        <v>285</v>
      </c>
      <c r="D355" s="134">
        <f>SUM(D356:D359)</f>
        <v>9017.34</v>
      </c>
      <c r="E355" s="134">
        <f>SUM(E356:E359)</f>
        <v>9017.34</v>
      </c>
      <c r="F355" s="134">
        <f>SUM(F356:F359)</f>
        <v>1868.64</v>
      </c>
      <c r="G355" s="186">
        <f>F355/E355</f>
        <v>0.20699999999999999</v>
      </c>
      <c r="H355" s="134">
        <f>SUM(H356:H359)</f>
        <v>1868.64</v>
      </c>
      <c r="I355" s="186">
        <f t="shared" si="86"/>
        <v>0.20699999999999999</v>
      </c>
      <c r="J355" s="186">
        <f t="shared" si="82"/>
        <v>1</v>
      </c>
      <c r="K355" s="134">
        <f>SUM(K356:K359)</f>
        <v>9017.34</v>
      </c>
      <c r="L355" s="104">
        <f>SUM(L356:L359)</f>
        <v>0</v>
      </c>
      <c r="M355" s="344">
        <f t="shared" si="87"/>
        <v>1</v>
      </c>
      <c r="N355" s="1182"/>
      <c r="O355" s="130"/>
      <c r="P355" s="86"/>
      <c r="Q355" s="224"/>
      <c r="R355" s="728">
        <f t="shared" si="88"/>
        <v>0</v>
      </c>
    </row>
    <row r="356" spans="1:18" s="131" customFormat="1" ht="27.5" x14ac:dyDescent="0.35">
      <c r="A356" s="1109"/>
      <c r="B356" s="713" t="s">
        <v>79</v>
      </c>
      <c r="C356" s="107"/>
      <c r="D356" s="104">
        <f>D361+D366+D371+D376+D381+D386</f>
        <v>0</v>
      </c>
      <c r="E356" s="104">
        <f t="shared" ref="E356:K356" si="89">E361+E366+E371+E376+E381+E386</f>
        <v>0</v>
      </c>
      <c r="F356" s="104">
        <f t="shared" si="89"/>
        <v>0</v>
      </c>
      <c r="G356" s="167" t="e">
        <f t="shared" ref="G356:G374" si="90">F356/E356</f>
        <v>#DIV/0!</v>
      </c>
      <c r="H356" s="104">
        <f t="shared" si="89"/>
        <v>0</v>
      </c>
      <c r="I356" s="167" t="e">
        <f t="shared" si="86"/>
        <v>#DIV/0!</v>
      </c>
      <c r="J356" s="167" t="e">
        <f t="shared" si="82"/>
        <v>#DIV/0!</v>
      </c>
      <c r="K356" s="104">
        <f t="shared" si="89"/>
        <v>0</v>
      </c>
      <c r="L356" s="104">
        <f>L361+L366+L371+L376</f>
        <v>0</v>
      </c>
      <c r="M356" s="206" t="e">
        <f t="shared" si="87"/>
        <v>#DIV/0!</v>
      </c>
      <c r="N356" s="1182"/>
      <c r="O356" s="130"/>
      <c r="P356" s="86"/>
      <c r="Q356" s="224"/>
      <c r="R356" s="728">
        <f t="shared" si="88"/>
        <v>0</v>
      </c>
    </row>
    <row r="357" spans="1:18" s="131" customFormat="1" ht="27.5" x14ac:dyDescent="0.35">
      <c r="A357" s="1109"/>
      <c r="B357" s="713" t="s">
        <v>78</v>
      </c>
      <c r="C357" s="107"/>
      <c r="D357" s="104">
        <f t="shared" ref="D357:F359" si="91">D362+D367+D372+D377+D382+D387</f>
        <v>0</v>
      </c>
      <c r="E357" s="104">
        <f t="shared" si="91"/>
        <v>0</v>
      </c>
      <c r="F357" s="104">
        <f t="shared" si="91"/>
        <v>0</v>
      </c>
      <c r="G357" s="167" t="e">
        <f t="shared" si="90"/>
        <v>#DIV/0!</v>
      </c>
      <c r="H357" s="104">
        <f>H362+H367+H372+H377+H382+H387</f>
        <v>0</v>
      </c>
      <c r="I357" s="167" t="e">
        <f t="shared" si="86"/>
        <v>#DIV/0!</v>
      </c>
      <c r="J357" s="167" t="e">
        <f t="shared" si="82"/>
        <v>#DIV/0!</v>
      </c>
      <c r="K357" s="104">
        <f>K362+K367+K372+K377+K382+K387</f>
        <v>0</v>
      </c>
      <c r="L357" s="104">
        <f>L362+L367+L372+L377</f>
        <v>0</v>
      </c>
      <c r="M357" s="206" t="e">
        <f t="shared" si="87"/>
        <v>#DIV/0!</v>
      </c>
      <c r="N357" s="1182"/>
      <c r="O357" s="130"/>
      <c r="P357" s="86"/>
      <c r="Q357" s="224"/>
      <c r="R357" s="728">
        <f t="shared" si="88"/>
        <v>0</v>
      </c>
    </row>
    <row r="358" spans="1:18" s="131" customFormat="1" ht="27.5" x14ac:dyDescent="0.35">
      <c r="A358" s="1109"/>
      <c r="B358" s="713" t="s">
        <v>116</v>
      </c>
      <c r="C358" s="107"/>
      <c r="D358" s="104">
        <f t="shared" si="91"/>
        <v>1403.23</v>
      </c>
      <c r="E358" s="104">
        <f t="shared" si="91"/>
        <v>1403.23</v>
      </c>
      <c r="F358" s="104">
        <f t="shared" si="91"/>
        <v>0</v>
      </c>
      <c r="G358" s="345">
        <f t="shared" si="90"/>
        <v>0</v>
      </c>
      <c r="H358" s="104">
        <f>H363+H368+H373+H378+H383+H388</f>
        <v>0</v>
      </c>
      <c r="I358" s="186">
        <f t="shared" si="86"/>
        <v>0</v>
      </c>
      <c r="J358" s="167" t="e">
        <f t="shared" si="82"/>
        <v>#DIV/0!</v>
      </c>
      <c r="K358" s="104">
        <f>K363+K368+K373+K378+K383+K388</f>
        <v>1403.23</v>
      </c>
      <c r="L358" s="104">
        <f>L363+L368+L373+L378</f>
        <v>0</v>
      </c>
      <c r="M358" s="129">
        <f t="shared" si="87"/>
        <v>1</v>
      </c>
      <c r="N358" s="1182"/>
      <c r="O358" s="130"/>
      <c r="P358" s="86"/>
      <c r="Q358" s="224"/>
      <c r="R358" s="728">
        <f t="shared" si="88"/>
        <v>0</v>
      </c>
    </row>
    <row r="359" spans="1:18" s="131" customFormat="1" ht="27.5" x14ac:dyDescent="0.35">
      <c r="A359" s="1109"/>
      <c r="B359" s="713" t="s">
        <v>80</v>
      </c>
      <c r="C359" s="107"/>
      <c r="D359" s="104">
        <f t="shared" si="91"/>
        <v>7614.11</v>
      </c>
      <c r="E359" s="104">
        <f t="shared" si="91"/>
        <v>7614.11</v>
      </c>
      <c r="F359" s="104">
        <f t="shared" si="91"/>
        <v>1868.64</v>
      </c>
      <c r="G359" s="186">
        <f t="shared" si="90"/>
        <v>0.245</v>
      </c>
      <c r="H359" s="104">
        <f>H364+H369+H374+H379+H384+H389</f>
        <v>1868.64</v>
      </c>
      <c r="I359" s="186">
        <f t="shared" si="86"/>
        <v>0.245</v>
      </c>
      <c r="J359" s="186">
        <f t="shared" si="82"/>
        <v>1</v>
      </c>
      <c r="K359" s="104">
        <f>K364+K369+K374+K379+K384+K389</f>
        <v>7614.11</v>
      </c>
      <c r="L359" s="104">
        <f>L364+L369+L374+L379</f>
        <v>0</v>
      </c>
      <c r="M359" s="129">
        <f t="shared" si="87"/>
        <v>1</v>
      </c>
      <c r="N359" s="1182"/>
      <c r="O359" s="130"/>
      <c r="P359" s="86"/>
      <c r="Q359" s="224"/>
      <c r="R359" s="728">
        <f t="shared" si="88"/>
        <v>0</v>
      </c>
    </row>
    <row r="360" spans="1:18" s="131" customFormat="1" ht="56.25" customHeight="1" x14ac:dyDescent="0.35">
      <c r="A360" s="967" t="s">
        <v>642</v>
      </c>
      <c r="B360" s="133" t="s">
        <v>603</v>
      </c>
      <c r="C360" s="117" t="s">
        <v>285</v>
      </c>
      <c r="D360" s="134">
        <f>SUM(D361:D364)</f>
        <v>5.33</v>
      </c>
      <c r="E360" s="134">
        <f>SUM(E361:E364)</f>
        <v>5.33</v>
      </c>
      <c r="F360" s="104"/>
      <c r="G360" s="186">
        <f t="shared" si="90"/>
        <v>0</v>
      </c>
      <c r="H360" s="104"/>
      <c r="I360" s="186">
        <f t="shared" si="86"/>
        <v>0</v>
      </c>
      <c r="J360" s="167" t="e">
        <f t="shared" si="82"/>
        <v>#DIV/0!</v>
      </c>
      <c r="K360" s="134">
        <f t="shared" si="84"/>
        <v>5.33</v>
      </c>
      <c r="L360" s="104">
        <f t="shared" si="85"/>
        <v>0</v>
      </c>
      <c r="M360" s="344">
        <f t="shared" si="87"/>
        <v>1</v>
      </c>
      <c r="N360" s="918" t="s">
        <v>1192</v>
      </c>
      <c r="O360" s="130"/>
      <c r="P360" s="86"/>
      <c r="Q360" s="224"/>
      <c r="R360" s="728">
        <f t="shared" si="88"/>
        <v>0</v>
      </c>
    </row>
    <row r="361" spans="1:18" s="131" customFormat="1" ht="27.5" x14ac:dyDescent="0.35">
      <c r="A361" s="967"/>
      <c r="B361" s="713" t="s">
        <v>79</v>
      </c>
      <c r="C361" s="107"/>
      <c r="D361" s="718"/>
      <c r="E361" s="718"/>
      <c r="F361" s="104"/>
      <c r="G361" s="167" t="e">
        <f t="shared" si="90"/>
        <v>#DIV/0!</v>
      </c>
      <c r="H361" s="104"/>
      <c r="I361" s="167" t="e">
        <f t="shared" si="86"/>
        <v>#DIV/0!</v>
      </c>
      <c r="J361" s="167" t="e">
        <f t="shared" si="82"/>
        <v>#DIV/0!</v>
      </c>
      <c r="K361" s="104">
        <f t="shared" si="84"/>
        <v>0</v>
      </c>
      <c r="L361" s="104">
        <f t="shared" si="85"/>
        <v>0</v>
      </c>
      <c r="M361" s="206" t="e">
        <f t="shared" si="87"/>
        <v>#DIV/0!</v>
      </c>
      <c r="N361" s="918"/>
      <c r="O361" s="130"/>
      <c r="P361" s="86"/>
      <c r="Q361" s="224"/>
      <c r="R361" s="728">
        <f t="shared" si="88"/>
        <v>0</v>
      </c>
    </row>
    <row r="362" spans="1:18" s="131" customFormat="1" ht="27.5" x14ac:dyDescent="0.35">
      <c r="A362" s="967"/>
      <c r="B362" s="713" t="s">
        <v>78</v>
      </c>
      <c r="C362" s="107"/>
      <c r="D362" s="104"/>
      <c r="E362" s="104"/>
      <c r="F362" s="104"/>
      <c r="G362" s="167" t="e">
        <f t="shared" si="90"/>
        <v>#DIV/0!</v>
      </c>
      <c r="H362" s="104"/>
      <c r="I362" s="167" t="e">
        <f t="shared" si="86"/>
        <v>#DIV/0!</v>
      </c>
      <c r="J362" s="167" t="e">
        <f t="shared" si="82"/>
        <v>#DIV/0!</v>
      </c>
      <c r="K362" s="104">
        <f t="shared" si="84"/>
        <v>0</v>
      </c>
      <c r="L362" s="104">
        <f t="shared" si="85"/>
        <v>0</v>
      </c>
      <c r="M362" s="206" t="e">
        <f t="shared" si="87"/>
        <v>#DIV/0!</v>
      </c>
      <c r="N362" s="918"/>
      <c r="O362" s="130"/>
      <c r="P362" s="86"/>
      <c r="Q362" s="224"/>
      <c r="R362" s="728">
        <f t="shared" si="88"/>
        <v>0</v>
      </c>
    </row>
    <row r="363" spans="1:18" s="131" customFormat="1" ht="27.5" x14ac:dyDescent="0.35">
      <c r="A363" s="967"/>
      <c r="B363" s="713" t="s">
        <v>116</v>
      </c>
      <c r="C363" s="107"/>
      <c r="D363" s="104">
        <v>5.33</v>
      </c>
      <c r="E363" s="104">
        <v>5.33</v>
      </c>
      <c r="F363" s="104"/>
      <c r="G363" s="186">
        <f t="shared" si="90"/>
        <v>0</v>
      </c>
      <c r="H363" s="104"/>
      <c r="I363" s="186">
        <f t="shared" si="86"/>
        <v>0</v>
      </c>
      <c r="J363" s="167" t="e">
        <f t="shared" si="82"/>
        <v>#DIV/0!</v>
      </c>
      <c r="K363" s="104">
        <f t="shared" si="84"/>
        <v>5.33</v>
      </c>
      <c r="L363" s="104">
        <f t="shared" si="85"/>
        <v>0</v>
      </c>
      <c r="M363" s="129">
        <f t="shared" si="87"/>
        <v>1</v>
      </c>
      <c r="N363" s="918"/>
      <c r="O363" s="130"/>
      <c r="P363" s="86"/>
      <c r="Q363" s="224"/>
      <c r="R363" s="728">
        <f t="shared" si="88"/>
        <v>0</v>
      </c>
    </row>
    <row r="364" spans="1:18" s="131" customFormat="1" ht="27.5" x14ac:dyDescent="0.35">
      <c r="A364" s="967"/>
      <c r="B364" s="713" t="s">
        <v>80</v>
      </c>
      <c r="C364" s="107"/>
      <c r="D364" s="104"/>
      <c r="E364" s="104"/>
      <c r="F364" s="104"/>
      <c r="G364" s="167" t="e">
        <f t="shared" si="90"/>
        <v>#DIV/0!</v>
      </c>
      <c r="H364" s="104"/>
      <c r="I364" s="167" t="e">
        <f t="shared" si="86"/>
        <v>#DIV/0!</v>
      </c>
      <c r="J364" s="167" t="e">
        <f t="shared" si="82"/>
        <v>#DIV/0!</v>
      </c>
      <c r="K364" s="104">
        <f t="shared" si="84"/>
        <v>0</v>
      </c>
      <c r="L364" s="104">
        <f t="shared" si="85"/>
        <v>0</v>
      </c>
      <c r="M364" s="206" t="e">
        <f t="shared" si="87"/>
        <v>#DIV/0!</v>
      </c>
      <c r="N364" s="918"/>
      <c r="O364" s="130"/>
      <c r="P364" s="86"/>
      <c r="Q364" s="224"/>
      <c r="R364" s="728">
        <f t="shared" si="88"/>
        <v>0</v>
      </c>
    </row>
    <row r="365" spans="1:18" s="131" customFormat="1" ht="90" x14ac:dyDescent="0.35">
      <c r="A365" s="967" t="s">
        <v>643</v>
      </c>
      <c r="B365" s="133" t="s">
        <v>415</v>
      </c>
      <c r="C365" s="117" t="s">
        <v>285</v>
      </c>
      <c r="D365" s="134">
        <f>SUM(D366:D369)</f>
        <v>7614.11</v>
      </c>
      <c r="E365" s="134">
        <f>SUM(E366:E369)</f>
        <v>7614.11</v>
      </c>
      <c r="F365" s="134">
        <f>SUM(F366:F369)</f>
        <v>1868.64</v>
      </c>
      <c r="G365" s="186">
        <f t="shared" si="90"/>
        <v>0.245</v>
      </c>
      <c r="H365" s="104">
        <f>SUM(H366:H369)</f>
        <v>1868.64</v>
      </c>
      <c r="I365" s="186">
        <f t="shared" si="86"/>
        <v>0.245</v>
      </c>
      <c r="J365" s="186">
        <f t="shared" si="82"/>
        <v>1</v>
      </c>
      <c r="K365" s="134">
        <f t="shared" si="84"/>
        <v>7614.11</v>
      </c>
      <c r="L365" s="104">
        <f t="shared" si="85"/>
        <v>0</v>
      </c>
      <c r="M365" s="344">
        <f t="shared" si="87"/>
        <v>1</v>
      </c>
      <c r="N365" s="918" t="s">
        <v>1509</v>
      </c>
      <c r="O365" s="130"/>
      <c r="P365" s="86"/>
      <c r="Q365" s="224"/>
      <c r="R365" s="728">
        <f t="shared" si="88"/>
        <v>0</v>
      </c>
    </row>
    <row r="366" spans="1:18" s="131" customFormat="1" ht="27.5" x14ac:dyDescent="0.35">
      <c r="A366" s="967"/>
      <c r="B366" s="713" t="s">
        <v>79</v>
      </c>
      <c r="C366" s="107"/>
      <c r="D366" s="718"/>
      <c r="E366" s="718"/>
      <c r="F366" s="104"/>
      <c r="G366" s="167" t="e">
        <f t="shared" si="90"/>
        <v>#DIV/0!</v>
      </c>
      <c r="H366" s="104"/>
      <c r="I366" s="167" t="e">
        <f t="shared" si="86"/>
        <v>#DIV/0!</v>
      </c>
      <c r="J366" s="167" t="e">
        <f t="shared" si="82"/>
        <v>#DIV/0!</v>
      </c>
      <c r="K366" s="104">
        <f t="shared" si="84"/>
        <v>0</v>
      </c>
      <c r="L366" s="104">
        <f t="shared" si="85"/>
        <v>0</v>
      </c>
      <c r="M366" s="206" t="e">
        <f t="shared" si="87"/>
        <v>#DIV/0!</v>
      </c>
      <c r="N366" s="918"/>
      <c r="O366" s="130"/>
      <c r="P366" s="86"/>
      <c r="Q366" s="224"/>
      <c r="R366" s="728">
        <f t="shared" si="88"/>
        <v>0</v>
      </c>
    </row>
    <row r="367" spans="1:18" s="131" customFormat="1" ht="27.5" x14ac:dyDescent="0.35">
      <c r="A367" s="967"/>
      <c r="B367" s="713" t="s">
        <v>78</v>
      </c>
      <c r="C367" s="107"/>
      <c r="D367" s="104"/>
      <c r="E367" s="104"/>
      <c r="F367" s="104"/>
      <c r="G367" s="167" t="e">
        <f t="shared" si="90"/>
        <v>#DIV/0!</v>
      </c>
      <c r="H367" s="104"/>
      <c r="I367" s="167" t="e">
        <f t="shared" si="86"/>
        <v>#DIV/0!</v>
      </c>
      <c r="J367" s="167" t="e">
        <f t="shared" si="82"/>
        <v>#DIV/0!</v>
      </c>
      <c r="K367" s="104">
        <f t="shared" si="84"/>
        <v>0</v>
      </c>
      <c r="L367" s="104">
        <f t="shared" si="85"/>
        <v>0</v>
      </c>
      <c r="M367" s="206" t="e">
        <f t="shared" si="87"/>
        <v>#DIV/0!</v>
      </c>
      <c r="N367" s="918"/>
      <c r="O367" s="130"/>
      <c r="P367" s="86"/>
      <c r="Q367" s="224"/>
      <c r="R367" s="728">
        <f t="shared" si="88"/>
        <v>0</v>
      </c>
    </row>
    <row r="368" spans="1:18" s="131" customFormat="1" ht="27.5" x14ac:dyDescent="0.35">
      <c r="A368" s="967"/>
      <c r="B368" s="713" t="s">
        <v>116</v>
      </c>
      <c r="C368" s="107"/>
      <c r="D368" s="104"/>
      <c r="E368" s="104"/>
      <c r="F368" s="104"/>
      <c r="G368" s="167" t="e">
        <f t="shared" si="90"/>
        <v>#DIV/0!</v>
      </c>
      <c r="H368" s="104"/>
      <c r="I368" s="167" t="e">
        <f t="shared" si="86"/>
        <v>#DIV/0!</v>
      </c>
      <c r="J368" s="167" t="e">
        <f t="shared" si="82"/>
        <v>#DIV/0!</v>
      </c>
      <c r="K368" s="104">
        <f t="shared" si="84"/>
        <v>0</v>
      </c>
      <c r="L368" s="104">
        <f t="shared" si="85"/>
        <v>0</v>
      </c>
      <c r="M368" s="206" t="e">
        <f t="shared" si="87"/>
        <v>#DIV/0!</v>
      </c>
      <c r="N368" s="918"/>
      <c r="O368" s="130"/>
      <c r="P368" s="86"/>
      <c r="Q368" s="224"/>
      <c r="R368" s="728">
        <f t="shared" si="88"/>
        <v>0</v>
      </c>
    </row>
    <row r="369" spans="1:18" s="131" customFormat="1" ht="27.5" x14ac:dyDescent="0.35">
      <c r="A369" s="967"/>
      <c r="B369" s="713" t="s">
        <v>80</v>
      </c>
      <c r="C369" s="107"/>
      <c r="D369" s="104">
        <v>7614.11</v>
      </c>
      <c r="E369" s="104">
        <v>7614.11</v>
      </c>
      <c r="F369" s="104">
        <v>1868.64</v>
      </c>
      <c r="G369" s="186">
        <f t="shared" si="90"/>
        <v>0.245</v>
      </c>
      <c r="H369" s="104">
        <v>1868.64</v>
      </c>
      <c r="I369" s="186">
        <f t="shared" si="86"/>
        <v>0.245</v>
      </c>
      <c r="J369" s="186">
        <f t="shared" si="82"/>
        <v>1</v>
      </c>
      <c r="K369" s="104">
        <f t="shared" si="84"/>
        <v>7614.11</v>
      </c>
      <c r="L369" s="104">
        <f t="shared" si="85"/>
        <v>0</v>
      </c>
      <c r="M369" s="129">
        <f t="shared" si="87"/>
        <v>1</v>
      </c>
      <c r="N369" s="918"/>
      <c r="O369" s="130"/>
      <c r="P369" s="86"/>
      <c r="Q369" s="224"/>
      <c r="R369" s="728">
        <f t="shared" si="88"/>
        <v>0</v>
      </c>
    </row>
    <row r="370" spans="1:18" s="131" customFormat="1" ht="54" x14ac:dyDescent="0.35">
      <c r="A370" s="967" t="s">
        <v>1193</v>
      </c>
      <c r="B370" s="133" t="s">
        <v>604</v>
      </c>
      <c r="C370" s="117" t="s">
        <v>285</v>
      </c>
      <c r="D370" s="134">
        <f>SUM(D371:D374)</f>
        <v>582.20000000000005</v>
      </c>
      <c r="E370" s="134">
        <f>SUM(E371:E374)</f>
        <v>582.20000000000005</v>
      </c>
      <c r="F370" s="134">
        <f>SUM(F371:F374)</f>
        <v>0</v>
      </c>
      <c r="G370" s="191">
        <f t="shared" si="90"/>
        <v>0</v>
      </c>
      <c r="H370" s="134">
        <f>SUM(H371:H374)</f>
        <v>0</v>
      </c>
      <c r="I370" s="191">
        <f t="shared" si="86"/>
        <v>0</v>
      </c>
      <c r="J370" s="185" t="e">
        <f t="shared" si="82"/>
        <v>#DIV/0!</v>
      </c>
      <c r="K370" s="134">
        <f t="shared" si="84"/>
        <v>582.20000000000005</v>
      </c>
      <c r="L370" s="104">
        <f t="shared" si="85"/>
        <v>0</v>
      </c>
      <c r="M370" s="344">
        <f t="shared" si="87"/>
        <v>1</v>
      </c>
      <c r="N370" s="918" t="s">
        <v>1194</v>
      </c>
      <c r="O370" s="130"/>
      <c r="P370" s="86"/>
      <c r="Q370" s="224"/>
      <c r="R370" s="728">
        <f t="shared" si="88"/>
        <v>0</v>
      </c>
    </row>
    <row r="371" spans="1:18" s="131" customFormat="1" ht="27.5" x14ac:dyDescent="0.35">
      <c r="A371" s="967"/>
      <c r="B371" s="713" t="s">
        <v>79</v>
      </c>
      <c r="C371" s="107"/>
      <c r="D371" s="718"/>
      <c r="E371" s="718"/>
      <c r="F371" s="104"/>
      <c r="G371" s="167" t="e">
        <f t="shared" si="90"/>
        <v>#DIV/0!</v>
      </c>
      <c r="H371" s="104"/>
      <c r="I371" s="167" t="e">
        <f t="shared" si="86"/>
        <v>#DIV/0!</v>
      </c>
      <c r="J371" s="167" t="e">
        <f t="shared" si="82"/>
        <v>#DIV/0!</v>
      </c>
      <c r="K371" s="104">
        <f t="shared" si="84"/>
        <v>0</v>
      </c>
      <c r="L371" s="104">
        <f t="shared" si="85"/>
        <v>0</v>
      </c>
      <c r="M371" s="206" t="e">
        <f t="shared" si="87"/>
        <v>#DIV/0!</v>
      </c>
      <c r="N371" s="918"/>
      <c r="O371" s="130"/>
      <c r="P371" s="86"/>
      <c r="Q371" s="224"/>
      <c r="R371" s="728">
        <f t="shared" si="88"/>
        <v>0</v>
      </c>
    </row>
    <row r="372" spans="1:18" s="131" customFormat="1" ht="27.5" x14ac:dyDescent="0.35">
      <c r="A372" s="967"/>
      <c r="B372" s="713" t="s">
        <v>78</v>
      </c>
      <c r="C372" s="107"/>
      <c r="D372" s="104"/>
      <c r="E372" s="104"/>
      <c r="F372" s="104"/>
      <c r="G372" s="167" t="e">
        <f t="shared" si="90"/>
        <v>#DIV/0!</v>
      </c>
      <c r="H372" s="104"/>
      <c r="I372" s="167" t="e">
        <f t="shared" si="86"/>
        <v>#DIV/0!</v>
      </c>
      <c r="J372" s="167" t="e">
        <f t="shared" si="82"/>
        <v>#DIV/0!</v>
      </c>
      <c r="K372" s="104">
        <f t="shared" si="84"/>
        <v>0</v>
      </c>
      <c r="L372" s="104">
        <f t="shared" si="85"/>
        <v>0</v>
      </c>
      <c r="M372" s="206" t="e">
        <f t="shared" si="87"/>
        <v>#DIV/0!</v>
      </c>
      <c r="N372" s="918"/>
      <c r="O372" s="130"/>
      <c r="P372" s="86"/>
      <c r="Q372" s="224"/>
      <c r="R372" s="728">
        <f t="shared" si="88"/>
        <v>0</v>
      </c>
    </row>
    <row r="373" spans="1:18" s="131" customFormat="1" ht="27.5" x14ac:dyDescent="0.35">
      <c r="A373" s="967"/>
      <c r="B373" s="713" t="s">
        <v>116</v>
      </c>
      <c r="C373" s="107"/>
      <c r="D373" s="104">
        <v>582.20000000000005</v>
      </c>
      <c r="E373" s="104">
        <v>582.20000000000005</v>
      </c>
      <c r="F373" s="104"/>
      <c r="G373" s="186">
        <f t="shared" si="90"/>
        <v>0</v>
      </c>
      <c r="H373" s="104"/>
      <c r="I373" s="186">
        <f t="shared" si="86"/>
        <v>0</v>
      </c>
      <c r="J373" s="167" t="e">
        <f t="shared" si="82"/>
        <v>#DIV/0!</v>
      </c>
      <c r="K373" s="104">
        <f t="shared" si="84"/>
        <v>582.20000000000005</v>
      </c>
      <c r="L373" s="104">
        <f t="shared" si="85"/>
        <v>0</v>
      </c>
      <c r="M373" s="129">
        <f t="shared" si="87"/>
        <v>1</v>
      </c>
      <c r="N373" s="918"/>
      <c r="O373" s="130"/>
      <c r="P373" s="86"/>
      <c r="Q373" s="224"/>
      <c r="R373" s="728">
        <f t="shared" si="88"/>
        <v>0</v>
      </c>
    </row>
    <row r="374" spans="1:18" s="131" customFormat="1" ht="27.5" x14ac:dyDescent="0.35">
      <c r="A374" s="967"/>
      <c r="B374" s="713" t="s">
        <v>80</v>
      </c>
      <c r="C374" s="107"/>
      <c r="D374" s="104"/>
      <c r="E374" s="104"/>
      <c r="F374" s="104"/>
      <c r="G374" s="167" t="e">
        <f t="shared" si="90"/>
        <v>#DIV/0!</v>
      </c>
      <c r="H374" s="104"/>
      <c r="I374" s="167" t="e">
        <f t="shared" si="86"/>
        <v>#DIV/0!</v>
      </c>
      <c r="J374" s="167" t="e">
        <f t="shared" si="82"/>
        <v>#DIV/0!</v>
      </c>
      <c r="K374" s="104">
        <f t="shared" si="84"/>
        <v>0</v>
      </c>
      <c r="L374" s="104">
        <f t="shared" si="85"/>
        <v>0</v>
      </c>
      <c r="M374" s="206" t="e">
        <f t="shared" si="87"/>
        <v>#DIV/0!</v>
      </c>
      <c r="N374" s="918"/>
      <c r="O374" s="130"/>
      <c r="P374" s="86"/>
      <c r="Q374" s="224"/>
      <c r="R374" s="728">
        <f t="shared" si="88"/>
        <v>0</v>
      </c>
    </row>
    <row r="375" spans="1:18" s="131" customFormat="1" ht="36" x14ac:dyDescent="0.35">
      <c r="A375" s="1072" t="s">
        <v>1195</v>
      </c>
      <c r="B375" s="133" t="s">
        <v>416</v>
      </c>
      <c r="C375" s="117" t="s">
        <v>285</v>
      </c>
      <c r="D375" s="134">
        <f>SUM(D376:D379)</f>
        <v>358.87</v>
      </c>
      <c r="E375" s="134">
        <f>SUM(E376:E379)</f>
        <v>358.87</v>
      </c>
      <c r="F375" s="134">
        <f>SUM(F376:F379)</f>
        <v>0</v>
      </c>
      <c r="G375" s="191">
        <f>F375/E375</f>
        <v>0</v>
      </c>
      <c r="H375" s="134">
        <f>SUM(H376:H379)</f>
        <v>0</v>
      </c>
      <c r="I375" s="186">
        <f t="shared" si="86"/>
        <v>0</v>
      </c>
      <c r="J375" s="185" t="e">
        <f>H375/F375</f>
        <v>#DIV/0!</v>
      </c>
      <c r="K375" s="104">
        <f>SUM(K376:K379)</f>
        <v>358.87</v>
      </c>
      <c r="L375" s="104">
        <f>SUM(L376:L379)</f>
        <v>0</v>
      </c>
      <c r="M375" s="344">
        <f t="shared" si="87"/>
        <v>1</v>
      </c>
      <c r="N375" s="918" t="s">
        <v>1196</v>
      </c>
      <c r="O375" s="130"/>
      <c r="P375" s="86"/>
      <c r="Q375" s="224"/>
      <c r="R375" s="728">
        <f t="shared" si="88"/>
        <v>0</v>
      </c>
    </row>
    <row r="376" spans="1:18" s="131" customFormat="1" ht="27.5" x14ac:dyDescent="0.35">
      <c r="A376" s="1072"/>
      <c r="B376" s="713" t="s">
        <v>79</v>
      </c>
      <c r="C376" s="107"/>
      <c r="D376" s="718"/>
      <c r="E376" s="718"/>
      <c r="F376" s="104"/>
      <c r="G376" s="167" t="e">
        <f t="shared" ref="G376:G409" si="92">F376/E376</f>
        <v>#DIV/0!</v>
      </c>
      <c r="H376" s="104"/>
      <c r="I376" s="167" t="e">
        <f t="shared" si="86"/>
        <v>#DIV/0!</v>
      </c>
      <c r="J376" s="167" t="e">
        <f t="shared" ref="J376:J409" si="93">H376/F376</f>
        <v>#DIV/0!</v>
      </c>
      <c r="K376" s="104">
        <f t="shared" si="84"/>
        <v>0</v>
      </c>
      <c r="L376" s="104">
        <f t="shared" si="85"/>
        <v>0</v>
      </c>
      <c r="M376" s="206" t="e">
        <f t="shared" si="87"/>
        <v>#DIV/0!</v>
      </c>
      <c r="N376" s="918"/>
      <c r="O376" s="130"/>
      <c r="P376" s="86"/>
      <c r="Q376" s="224"/>
      <c r="R376" s="728">
        <f t="shared" si="88"/>
        <v>0</v>
      </c>
    </row>
    <row r="377" spans="1:18" s="131" customFormat="1" ht="27.5" x14ac:dyDescent="0.35">
      <c r="A377" s="1072"/>
      <c r="B377" s="713" t="s">
        <v>78</v>
      </c>
      <c r="C377" s="107"/>
      <c r="D377" s="104"/>
      <c r="E377" s="104"/>
      <c r="F377" s="104"/>
      <c r="G377" s="167" t="e">
        <f t="shared" si="92"/>
        <v>#DIV/0!</v>
      </c>
      <c r="H377" s="104"/>
      <c r="I377" s="167" t="e">
        <f t="shared" si="86"/>
        <v>#DIV/0!</v>
      </c>
      <c r="J377" s="167" t="e">
        <f t="shared" si="93"/>
        <v>#DIV/0!</v>
      </c>
      <c r="K377" s="104">
        <f t="shared" si="84"/>
        <v>0</v>
      </c>
      <c r="L377" s="104">
        <f t="shared" si="85"/>
        <v>0</v>
      </c>
      <c r="M377" s="206" t="e">
        <f t="shared" si="87"/>
        <v>#DIV/0!</v>
      </c>
      <c r="N377" s="918"/>
      <c r="O377" s="130"/>
      <c r="P377" s="86"/>
      <c r="Q377" s="224"/>
      <c r="R377" s="728">
        <f t="shared" si="88"/>
        <v>0</v>
      </c>
    </row>
    <row r="378" spans="1:18" s="131" customFormat="1" ht="27.5" x14ac:dyDescent="0.35">
      <c r="A378" s="1072"/>
      <c r="B378" s="713" t="s">
        <v>116</v>
      </c>
      <c r="C378" s="107"/>
      <c r="D378" s="104">
        <v>358.87</v>
      </c>
      <c r="E378" s="104">
        <v>358.87</v>
      </c>
      <c r="F378" s="104"/>
      <c r="G378" s="186">
        <f t="shared" si="92"/>
        <v>0</v>
      </c>
      <c r="H378" s="104"/>
      <c r="I378" s="186">
        <f t="shared" si="86"/>
        <v>0</v>
      </c>
      <c r="J378" s="167" t="e">
        <f t="shared" si="93"/>
        <v>#DIV/0!</v>
      </c>
      <c r="K378" s="104">
        <v>358.87</v>
      </c>
      <c r="L378" s="104"/>
      <c r="M378" s="129">
        <f t="shared" si="87"/>
        <v>1</v>
      </c>
      <c r="N378" s="918"/>
      <c r="O378" s="130"/>
      <c r="P378" s="86"/>
      <c r="Q378" s="224"/>
      <c r="R378" s="728">
        <f t="shared" si="88"/>
        <v>0</v>
      </c>
    </row>
    <row r="379" spans="1:18" s="131" customFormat="1" ht="27.5" x14ac:dyDescent="0.35">
      <c r="A379" s="1072"/>
      <c r="B379" s="713" t="s">
        <v>80</v>
      </c>
      <c r="C379" s="107"/>
      <c r="D379" s="104"/>
      <c r="E379" s="104"/>
      <c r="F379" s="104"/>
      <c r="G379" s="167" t="e">
        <f t="shared" si="92"/>
        <v>#DIV/0!</v>
      </c>
      <c r="H379" s="104"/>
      <c r="I379" s="167" t="e">
        <f t="shared" si="86"/>
        <v>#DIV/0!</v>
      </c>
      <c r="J379" s="167" t="e">
        <f t="shared" si="93"/>
        <v>#DIV/0!</v>
      </c>
      <c r="K379" s="104">
        <f t="shared" si="84"/>
        <v>0</v>
      </c>
      <c r="L379" s="104">
        <f t="shared" si="85"/>
        <v>0</v>
      </c>
      <c r="M379" s="206" t="e">
        <f t="shared" si="87"/>
        <v>#DIV/0!</v>
      </c>
      <c r="N379" s="918"/>
      <c r="O379" s="130"/>
      <c r="P379" s="86"/>
      <c r="Q379" s="224"/>
      <c r="R379" s="728">
        <f t="shared" si="88"/>
        <v>0</v>
      </c>
    </row>
    <row r="380" spans="1:18" s="131" customFormat="1" ht="54" x14ac:dyDescent="0.35">
      <c r="A380" s="1072" t="s">
        <v>1197</v>
      </c>
      <c r="B380" s="117" t="s">
        <v>1198</v>
      </c>
      <c r="C380" s="117" t="s">
        <v>285</v>
      </c>
      <c r="D380" s="104">
        <f>SUM(D381:D384)</f>
        <v>2.59</v>
      </c>
      <c r="E380" s="104">
        <f>SUM(E381:E384)</f>
        <v>2.59</v>
      </c>
      <c r="F380" s="104">
        <f>SUM(F381:F384)</f>
        <v>0</v>
      </c>
      <c r="G380" s="167">
        <f t="shared" si="92"/>
        <v>0</v>
      </c>
      <c r="H380" s="104">
        <f>SUM(H381:H384)</f>
        <v>0</v>
      </c>
      <c r="I380" s="167">
        <f t="shared" si="86"/>
        <v>0</v>
      </c>
      <c r="J380" s="167" t="e">
        <f t="shared" si="93"/>
        <v>#DIV/0!</v>
      </c>
      <c r="K380" s="104">
        <f>SUM(K381:K384)</f>
        <v>2.59</v>
      </c>
      <c r="L380" s="104">
        <f>SUM(L381:L384)</f>
        <v>0</v>
      </c>
      <c r="M380" s="129">
        <f t="shared" si="87"/>
        <v>1</v>
      </c>
      <c r="N380" s="908" t="s">
        <v>1199</v>
      </c>
      <c r="O380" s="130"/>
      <c r="P380" s="86"/>
      <c r="Q380" s="224"/>
      <c r="R380" s="728">
        <f t="shared" si="88"/>
        <v>0</v>
      </c>
    </row>
    <row r="381" spans="1:18" s="131" customFormat="1" ht="27.5" x14ac:dyDescent="0.35">
      <c r="A381" s="1072"/>
      <c r="B381" s="713" t="s">
        <v>79</v>
      </c>
      <c r="C381" s="107"/>
      <c r="D381" s="104"/>
      <c r="E381" s="104"/>
      <c r="F381" s="104"/>
      <c r="G381" s="167" t="e">
        <f t="shared" si="92"/>
        <v>#DIV/0!</v>
      </c>
      <c r="H381" s="104"/>
      <c r="I381" s="167" t="e">
        <f t="shared" si="86"/>
        <v>#DIV/0!</v>
      </c>
      <c r="J381" s="167" t="e">
        <f t="shared" si="93"/>
        <v>#DIV/0!</v>
      </c>
      <c r="K381" s="104"/>
      <c r="L381" s="104"/>
      <c r="M381" s="206" t="e">
        <f t="shared" si="87"/>
        <v>#DIV/0!</v>
      </c>
      <c r="N381" s="909"/>
      <c r="O381" s="130"/>
      <c r="P381" s="86"/>
      <c r="Q381" s="224"/>
      <c r="R381" s="728">
        <f t="shared" si="88"/>
        <v>0</v>
      </c>
    </row>
    <row r="382" spans="1:18" s="131" customFormat="1" ht="27.5" x14ac:dyDescent="0.35">
      <c r="A382" s="1072"/>
      <c r="B382" s="713" t="s">
        <v>78</v>
      </c>
      <c r="C382" s="107"/>
      <c r="D382" s="104"/>
      <c r="E382" s="104"/>
      <c r="F382" s="104"/>
      <c r="G382" s="167" t="e">
        <f t="shared" si="92"/>
        <v>#DIV/0!</v>
      </c>
      <c r="H382" s="104"/>
      <c r="I382" s="167" t="e">
        <f t="shared" si="86"/>
        <v>#DIV/0!</v>
      </c>
      <c r="J382" s="167" t="e">
        <f t="shared" si="93"/>
        <v>#DIV/0!</v>
      </c>
      <c r="K382" s="104"/>
      <c r="L382" s="104"/>
      <c r="M382" s="206" t="e">
        <f t="shared" si="87"/>
        <v>#DIV/0!</v>
      </c>
      <c r="N382" s="909"/>
      <c r="O382" s="130"/>
      <c r="P382" s="86"/>
      <c r="Q382" s="224"/>
      <c r="R382" s="728">
        <f t="shared" si="88"/>
        <v>0</v>
      </c>
    </row>
    <row r="383" spans="1:18" s="131" customFormat="1" ht="27.5" x14ac:dyDescent="0.35">
      <c r="A383" s="1072"/>
      <c r="B383" s="713" t="s">
        <v>116</v>
      </c>
      <c r="C383" s="107"/>
      <c r="D383" s="104">
        <v>2.59</v>
      </c>
      <c r="E383" s="104">
        <v>2.59</v>
      </c>
      <c r="F383" s="104"/>
      <c r="G383" s="167">
        <f t="shared" si="92"/>
        <v>0</v>
      </c>
      <c r="H383" s="104"/>
      <c r="I383" s="167">
        <f t="shared" si="86"/>
        <v>0</v>
      </c>
      <c r="J383" s="167" t="e">
        <f t="shared" si="93"/>
        <v>#DIV/0!</v>
      </c>
      <c r="K383" s="104">
        <v>2.59</v>
      </c>
      <c r="L383" s="104"/>
      <c r="M383" s="129">
        <f t="shared" si="87"/>
        <v>1</v>
      </c>
      <c r="N383" s="909"/>
      <c r="O383" s="130"/>
      <c r="P383" s="86"/>
      <c r="Q383" s="224"/>
      <c r="R383" s="728">
        <f t="shared" si="88"/>
        <v>0</v>
      </c>
    </row>
    <row r="384" spans="1:18" s="131" customFormat="1" ht="27.5" x14ac:dyDescent="0.35">
      <c r="A384" s="1072"/>
      <c r="B384" s="713" t="s">
        <v>80</v>
      </c>
      <c r="C384" s="107"/>
      <c r="D384" s="104"/>
      <c r="E384" s="104"/>
      <c r="F384" s="104"/>
      <c r="G384" s="167" t="e">
        <f t="shared" si="92"/>
        <v>#DIV/0!</v>
      </c>
      <c r="H384" s="104"/>
      <c r="I384" s="167" t="e">
        <f t="shared" si="86"/>
        <v>#DIV/0!</v>
      </c>
      <c r="J384" s="167" t="e">
        <f t="shared" si="93"/>
        <v>#DIV/0!</v>
      </c>
      <c r="K384" s="104"/>
      <c r="L384" s="104"/>
      <c r="M384" s="206" t="e">
        <f t="shared" si="87"/>
        <v>#DIV/0!</v>
      </c>
      <c r="N384" s="910"/>
      <c r="O384" s="130"/>
      <c r="P384" s="86"/>
      <c r="Q384" s="224"/>
      <c r="R384" s="728">
        <f t="shared" si="88"/>
        <v>0</v>
      </c>
    </row>
    <row r="385" spans="1:18" s="131" customFormat="1" ht="54" x14ac:dyDescent="0.35">
      <c r="A385" s="1072" t="s">
        <v>1200</v>
      </c>
      <c r="B385" s="117" t="s">
        <v>1201</v>
      </c>
      <c r="C385" s="117" t="s">
        <v>285</v>
      </c>
      <c r="D385" s="104">
        <f>SUM(D386:D389)</f>
        <v>454.24</v>
      </c>
      <c r="E385" s="104">
        <f>SUM(E386:E389)</f>
        <v>454.24</v>
      </c>
      <c r="F385" s="104">
        <f>SUM(F386:F389)</f>
        <v>0</v>
      </c>
      <c r="G385" s="167">
        <f t="shared" si="92"/>
        <v>0</v>
      </c>
      <c r="H385" s="104">
        <f>SUM(H386:H389)</f>
        <v>0</v>
      </c>
      <c r="I385" s="167">
        <f t="shared" si="86"/>
        <v>0</v>
      </c>
      <c r="J385" s="167" t="e">
        <f t="shared" si="93"/>
        <v>#DIV/0!</v>
      </c>
      <c r="K385" s="104">
        <f>SUM(K386:K389)</f>
        <v>454.24</v>
      </c>
      <c r="L385" s="104">
        <f>SUM(L386:L389)</f>
        <v>0</v>
      </c>
      <c r="M385" s="129">
        <f t="shared" si="87"/>
        <v>1</v>
      </c>
      <c r="N385" s="908" t="s">
        <v>1510</v>
      </c>
      <c r="O385" s="130"/>
      <c r="P385" s="86"/>
      <c r="Q385" s="224"/>
      <c r="R385" s="728">
        <f t="shared" si="88"/>
        <v>0</v>
      </c>
    </row>
    <row r="386" spans="1:18" s="131" customFormat="1" ht="27.5" x14ac:dyDescent="0.35">
      <c r="A386" s="1072"/>
      <c r="B386" s="713" t="s">
        <v>79</v>
      </c>
      <c r="C386" s="107"/>
      <c r="D386" s="104"/>
      <c r="E386" s="104"/>
      <c r="F386" s="104"/>
      <c r="G386" s="167" t="e">
        <f t="shared" si="92"/>
        <v>#DIV/0!</v>
      </c>
      <c r="H386" s="104"/>
      <c r="I386" s="167" t="e">
        <f t="shared" si="86"/>
        <v>#DIV/0!</v>
      </c>
      <c r="J386" s="167" t="e">
        <f t="shared" si="93"/>
        <v>#DIV/0!</v>
      </c>
      <c r="K386" s="104"/>
      <c r="L386" s="104"/>
      <c r="M386" s="206" t="e">
        <f t="shared" si="87"/>
        <v>#DIV/0!</v>
      </c>
      <c r="N386" s="909"/>
      <c r="O386" s="130"/>
      <c r="P386" s="86"/>
      <c r="Q386" s="224"/>
      <c r="R386" s="728">
        <f t="shared" si="88"/>
        <v>0</v>
      </c>
    </row>
    <row r="387" spans="1:18" s="131" customFormat="1" ht="27.5" x14ac:dyDescent="0.35">
      <c r="A387" s="1072"/>
      <c r="B387" s="713" t="s">
        <v>78</v>
      </c>
      <c r="C387" s="107"/>
      <c r="D387" s="104"/>
      <c r="E387" s="104"/>
      <c r="F387" s="104"/>
      <c r="G387" s="167" t="e">
        <f t="shared" si="92"/>
        <v>#DIV/0!</v>
      </c>
      <c r="H387" s="104"/>
      <c r="I387" s="167" t="e">
        <f t="shared" si="86"/>
        <v>#DIV/0!</v>
      </c>
      <c r="J387" s="167" t="e">
        <f t="shared" si="93"/>
        <v>#DIV/0!</v>
      </c>
      <c r="K387" s="104"/>
      <c r="L387" s="104"/>
      <c r="M387" s="206" t="e">
        <f t="shared" si="87"/>
        <v>#DIV/0!</v>
      </c>
      <c r="N387" s="909"/>
      <c r="O387" s="130"/>
      <c r="P387" s="86"/>
      <c r="Q387" s="224"/>
      <c r="R387" s="728">
        <f t="shared" si="88"/>
        <v>0</v>
      </c>
    </row>
    <row r="388" spans="1:18" s="131" customFormat="1" ht="27.5" x14ac:dyDescent="0.35">
      <c r="A388" s="1072"/>
      <c r="B388" s="713" t="s">
        <v>116</v>
      </c>
      <c r="C388" s="107"/>
      <c r="D388" s="104">
        <v>454.24</v>
      </c>
      <c r="E388" s="104">
        <v>454.24</v>
      </c>
      <c r="F388" s="104"/>
      <c r="G388" s="167">
        <f t="shared" si="92"/>
        <v>0</v>
      </c>
      <c r="H388" s="104"/>
      <c r="I388" s="167">
        <f t="shared" si="86"/>
        <v>0</v>
      </c>
      <c r="J388" s="167" t="e">
        <f t="shared" si="93"/>
        <v>#DIV/0!</v>
      </c>
      <c r="K388" s="104">
        <v>454.24</v>
      </c>
      <c r="L388" s="104"/>
      <c r="M388" s="129">
        <f t="shared" si="87"/>
        <v>1</v>
      </c>
      <c r="N388" s="909"/>
      <c r="O388" s="130"/>
      <c r="P388" s="86"/>
      <c r="Q388" s="224"/>
      <c r="R388" s="728">
        <f t="shared" si="88"/>
        <v>0</v>
      </c>
    </row>
    <row r="389" spans="1:18" s="131" customFormat="1" ht="27.5" x14ac:dyDescent="0.35">
      <c r="A389" s="1072"/>
      <c r="B389" s="713" t="s">
        <v>80</v>
      </c>
      <c r="C389" s="107"/>
      <c r="D389" s="104"/>
      <c r="E389" s="104"/>
      <c r="F389" s="104"/>
      <c r="G389" s="167" t="e">
        <f t="shared" si="92"/>
        <v>#DIV/0!</v>
      </c>
      <c r="H389" s="104"/>
      <c r="I389" s="167" t="e">
        <f t="shared" si="86"/>
        <v>#DIV/0!</v>
      </c>
      <c r="J389" s="167" t="e">
        <f t="shared" si="93"/>
        <v>#DIV/0!</v>
      </c>
      <c r="K389" s="104"/>
      <c r="L389" s="104"/>
      <c r="M389" s="206" t="e">
        <f t="shared" si="87"/>
        <v>#DIV/0!</v>
      </c>
      <c r="N389" s="910"/>
      <c r="O389" s="130"/>
      <c r="P389" s="86"/>
      <c r="Q389" s="224"/>
      <c r="R389" s="728">
        <f t="shared" si="88"/>
        <v>0</v>
      </c>
    </row>
    <row r="390" spans="1:18" s="131" customFormat="1" ht="36" x14ac:dyDescent="0.35">
      <c r="A390" s="967" t="s">
        <v>536</v>
      </c>
      <c r="B390" s="133" t="s">
        <v>545</v>
      </c>
      <c r="C390" s="117" t="s">
        <v>285</v>
      </c>
      <c r="D390" s="134">
        <f>SUM(D391:D394)</f>
        <v>168</v>
      </c>
      <c r="E390" s="134">
        <f>SUM(E391:E394)</f>
        <v>168</v>
      </c>
      <c r="F390" s="134">
        <f>SUM(F391:F394)</f>
        <v>0</v>
      </c>
      <c r="G390" s="191">
        <f t="shared" si="92"/>
        <v>0</v>
      </c>
      <c r="H390" s="134">
        <f>SUM(H391:H394)</f>
        <v>0</v>
      </c>
      <c r="I390" s="191">
        <f t="shared" si="86"/>
        <v>0</v>
      </c>
      <c r="J390" s="185" t="e">
        <f t="shared" si="93"/>
        <v>#DIV/0!</v>
      </c>
      <c r="K390" s="134">
        <f t="shared" si="84"/>
        <v>168</v>
      </c>
      <c r="L390" s="104">
        <f t="shared" si="85"/>
        <v>0</v>
      </c>
      <c r="M390" s="344">
        <f t="shared" si="87"/>
        <v>1</v>
      </c>
      <c r="N390" s="918"/>
      <c r="O390" s="130"/>
      <c r="P390" s="86"/>
      <c r="Q390" s="224"/>
      <c r="R390" s="728">
        <f t="shared" si="88"/>
        <v>0</v>
      </c>
    </row>
    <row r="391" spans="1:18" s="131" customFormat="1" ht="27.5" x14ac:dyDescent="0.35">
      <c r="A391" s="967"/>
      <c r="B391" s="713" t="s">
        <v>79</v>
      </c>
      <c r="C391" s="107"/>
      <c r="D391" s="104">
        <f>D396</f>
        <v>0</v>
      </c>
      <c r="E391" s="104">
        <f>E396</f>
        <v>0</v>
      </c>
      <c r="F391" s="104">
        <f>F396</f>
        <v>0</v>
      </c>
      <c r="G391" s="167" t="e">
        <f t="shared" si="92"/>
        <v>#DIV/0!</v>
      </c>
      <c r="H391" s="104"/>
      <c r="I391" s="167" t="e">
        <f t="shared" si="86"/>
        <v>#DIV/0!</v>
      </c>
      <c r="J391" s="167" t="e">
        <f t="shared" si="93"/>
        <v>#DIV/0!</v>
      </c>
      <c r="K391" s="104">
        <f t="shared" si="84"/>
        <v>0</v>
      </c>
      <c r="L391" s="104">
        <f t="shared" si="85"/>
        <v>0</v>
      </c>
      <c r="M391" s="206" t="e">
        <f t="shared" si="87"/>
        <v>#DIV/0!</v>
      </c>
      <c r="N391" s="918"/>
      <c r="O391" s="130"/>
      <c r="P391" s="86"/>
      <c r="Q391" s="224"/>
      <c r="R391" s="728">
        <f t="shared" si="88"/>
        <v>0</v>
      </c>
    </row>
    <row r="392" spans="1:18" s="131" customFormat="1" ht="27.5" x14ac:dyDescent="0.35">
      <c r="A392" s="967"/>
      <c r="B392" s="713" t="s">
        <v>78</v>
      </c>
      <c r="C392" s="107"/>
      <c r="D392" s="104">
        <f t="shared" ref="D392:E394" si="94">D397</f>
        <v>0</v>
      </c>
      <c r="E392" s="104">
        <f t="shared" si="94"/>
        <v>0</v>
      </c>
      <c r="F392" s="104"/>
      <c r="G392" s="167" t="e">
        <f t="shared" si="92"/>
        <v>#DIV/0!</v>
      </c>
      <c r="H392" s="104"/>
      <c r="I392" s="167" t="e">
        <f t="shared" si="86"/>
        <v>#DIV/0!</v>
      </c>
      <c r="J392" s="167" t="e">
        <f t="shared" si="93"/>
        <v>#DIV/0!</v>
      </c>
      <c r="K392" s="104">
        <f t="shared" si="84"/>
        <v>0</v>
      </c>
      <c r="L392" s="104">
        <f t="shared" si="85"/>
        <v>0</v>
      </c>
      <c r="M392" s="206" t="e">
        <f t="shared" si="87"/>
        <v>#DIV/0!</v>
      </c>
      <c r="N392" s="918"/>
      <c r="O392" s="130"/>
      <c r="P392" s="86"/>
      <c r="Q392" s="224"/>
      <c r="R392" s="728">
        <f t="shared" si="88"/>
        <v>0</v>
      </c>
    </row>
    <row r="393" spans="1:18" s="131" customFormat="1" ht="27.5" x14ac:dyDescent="0.35">
      <c r="A393" s="967"/>
      <c r="B393" s="713" t="s">
        <v>116</v>
      </c>
      <c r="C393" s="107"/>
      <c r="D393" s="104">
        <f t="shared" si="94"/>
        <v>168</v>
      </c>
      <c r="E393" s="104">
        <f t="shared" si="94"/>
        <v>168</v>
      </c>
      <c r="F393" s="104"/>
      <c r="G393" s="186">
        <f t="shared" si="92"/>
        <v>0</v>
      </c>
      <c r="H393" s="104"/>
      <c r="I393" s="186">
        <f t="shared" si="86"/>
        <v>0</v>
      </c>
      <c r="J393" s="167" t="e">
        <f t="shared" si="93"/>
        <v>#DIV/0!</v>
      </c>
      <c r="K393" s="104">
        <f t="shared" si="84"/>
        <v>168</v>
      </c>
      <c r="L393" s="104">
        <f t="shared" si="85"/>
        <v>0</v>
      </c>
      <c r="M393" s="129">
        <f t="shared" si="87"/>
        <v>1</v>
      </c>
      <c r="N393" s="918"/>
      <c r="O393" s="130"/>
      <c r="P393" s="86"/>
      <c r="Q393" s="224"/>
      <c r="R393" s="728">
        <f t="shared" si="88"/>
        <v>0</v>
      </c>
    </row>
    <row r="394" spans="1:18" s="131" customFormat="1" ht="27.5" x14ac:dyDescent="0.35">
      <c r="A394" s="967"/>
      <c r="B394" s="713" t="s">
        <v>80</v>
      </c>
      <c r="C394" s="107"/>
      <c r="D394" s="104">
        <f t="shared" si="94"/>
        <v>0</v>
      </c>
      <c r="E394" s="104">
        <f t="shared" si="94"/>
        <v>0</v>
      </c>
      <c r="F394" s="104"/>
      <c r="G394" s="167" t="e">
        <f t="shared" si="92"/>
        <v>#DIV/0!</v>
      </c>
      <c r="H394" s="104"/>
      <c r="I394" s="167" t="e">
        <f t="shared" si="86"/>
        <v>#DIV/0!</v>
      </c>
      <c r="J394" s="167" t="e">
        <f t="shared" si="93"/>
        <v>#DIV/0!</v>
      </c>
      <c r="K394" s="104">
        <f t="shared" si="84"/>
        <v>0</v>
      </c>
      <c r="L394" s="104">
        <f t="shared" si="85"/>
        <v>0</v>
      </c>
      <c r="M394" s="206" t="e">
        <f t="shared" si="87"/>
        <v>#DIV/0!</v>
      </c>
      <c r="N394" s="918"/>
      <c r="O394" s="130"/>
      <c r="P394" s="86"/>
      <c r="Q394" s="224"/>
      <c r="R394" s="728">
        <f t="shared" si="88"/>
        <v>0</v>
      </c>
    </row>
    <row r="395" spans="1:18" s="131" customFormat="1" ht="55.5" customHeight="1" x14ac:dyDescent="0.35">
      <c r="A395" s="967" t="s">
        <v>644</v>
      </c>
      <c r="B395" s="133" t="s">
        <v>417</v>
      </c>
      <c r="C395" s="117" t="s">
        <v>285</v>
      </c>
      <c r="D395" s="134">
        <f>SUM(D396:D399)</f>
        <v>168</v>
      </c>
      <c r="E395" s="134">
        <f>SUM(E396:E399)</f>
        <v>168</v>
      </c>
      <c r="F395" s="134">
        <f>SUM(F396:F399)</f>
        <v>0</v>
      </c>
      <c r="G395" s="186">
        <f t="shared" si="92"/>
        <v>0</v>
      </c>
      <c r="H395" s="134">
        <f>SUM(H396:H399)</f>
        <v>0</v>
      </c>
      <c r="I395" s="191">
        <f t="shared" si="86"/>
        <v>0</v>
      </c>
      <c r="J395" s="185" t="e">
        <f t="shared" si="93"/>
        <v>#DIV/0!</v>
      </c>
      <c r="K395" s="134">
        <f t="shared" si="84"/>
        <v>168</v>
      </c>
      <c r="L395" s="104">
        <f t="shared" si="85"/>
        <v>0</v>
      </c>
      <c r="M395" s="344">
        <f t="shared" si="87"/>
        <v>1</v>
      </c>
      <c r="N395" s="918" t="s">
        <v>1364</v>
      </c>
      <c r="O395" s="130"/>
      <c r="P395" s="86"/>
      <c r="Q395" s="224"/>
      <c r="R395" s="728">
        <f t="shared" ref="R395:R458" si="95">E395-K395-L395</f>
        <v>0</v>
      </c>
    </row>
    <row r="396" spans="1:18" s="131" customFormat="1" ht="27.5" x14ac:dyDescent="0.35">
      <c r="A396" s="967"/>
      <c r="B396" s="713" t="s">
        <v>79</v>
      </c>
      <c r="C396" s="107"/>
      <c r="D396" s="104"/>
      <c r="E396" s="104"/>
      <c r="F396" s="104"/>
      <c r="G396" s="167" t="e">
        <f t="shared" si="92"/>
        <v>#DIV/0!</v>
      </c>
      <c r="H396" s="104"/>
      <c r="I396" s="167" t="e">
        <f t="shared" si="86"/>
        <v>#DIV/0!</v>
      </c>
      <c r="J396" s="167" t="e">
        <f t="shared" si="93"/>
        <v>#DIV/0!</v>
      </c>
      <c r="K396" s="104">
        <f t="shared" si="84"/>
        <v>0</v>
      </c>
      <c r="L396" s="104">
        <f t="shared" si="85"/>
        <v>0</v>
      </c>
      <c r="M396" s="206" t="e">
        <f t="shared" si="87"/>
        <v>#DIV/0!</v>
      </c>
      <c r="N396" s="918"/>
      <c r="O396" s="130"/>
      <c r="P396" s="86"/>
      <c r="Q396" s="224"/>
      <c r="R396" s="728">
        <f t="shared" si="95"/>
        <v>0</v>
      </c>
    </row>
    <row r="397" spans="1:18" s="131" customFormat="1" ht="27.5" x14ac:dyDescent="0.35">
      <c r="A397" s="967"/>
      <c r="B397" s="713" t="s">
        <v>78</v>
      </c>
      <c r="C397" s="107"/>
      <c r="D397" s="104"/>
      <c r="E397" s="104"/>
      <c r="F397" s="104"/>
      <c r="G397" s="167" t="e">
        <f t="shared" si="92"/>
        <v>#DIV/0!</v>
      </c>
      <c r="H397" s="104"/>
      <c r="I397" s="167" t="e">
        <f t="shared" si="86"/>
        <v>#DIV/0!</v>
      </c>
      <c r="J397" s="167" t="e">
        <f t="shared" si="93"/>
        <v>#DIV/0!</v>
      </c>
      <c r="K397" s="104">
        <f t="shared" si="84"/>
        <v>0</v>
      </c>
      <c r="L397" s="104">
        <f t="shared" si="85"/>
        <v>0</v>
      </c>
      <c r="M397" s="206" t="e">
        <f t="shared" si="87"/>
        <v>#DIV/0!</v>
      </c>
      <c r="N397" s="918"/>
      <c r="O397" s="130"/>
      <c r="P397" s="86"/>
      <c r="Q397" s="224"/>
      <c r="R397" s="728">
        <f t="shared" si="95"/>
        <v>0</v>
      </c>
    </row>
    <row r="398" spans="1:18" s="131" customFormat="1" ht="27.5" x14ac:dyDescent="0.35">
      <c r="A398" s="967"/>
      <c r="B398" s="713" t="s">
        <v>116</v>
      </c>
      <c r="C398" s="107"/>
      <c r="D398" s="104">
        <v>168</v>
      </c>
      <c r="E398" s="104">
        <v>168</v>
      </c>
      <c r="F398" s="104"/>
      <c r="G398" s="186">
        <f t="shared" si="92"/>
        <v>0</v>
      </c>
      <c r="H398" s="104"/>
      <c r="I398" s="186">
        <f t="shared" si="86"/>
        <v>0</v>
      </c>
      <c r="J398" s="167" t="e">
        <f t="shared" si="93"/>
        <v>#DIV/0!</v>
      </c>
      <c r="K398" s="104">
        <f t="shared" si="84"/>
        <v>168</v>
      </c>
      <c r="L398" s="104">
        <f t="shared" si="85"/>
        <v>0</v>
      </c>
      <c r="M398" s="129">
        <f t="shared" si="87"/>
        <v>1</v>
      </c>
      <c r="N398" s="918"/>
      <c r="O398" s="130"/>
      <c r="P398" s="86"/>
      <c r="Q398" s="224"/>
      <c r="R398" s="728">
        <f t="shared" si="95"/>
        <v>0</v>
      </c>
    </row>
    <row r="399" spans="1:18" s="131" customFormat="1" ht="27.5" x14ac:dyDescent="0.35">
      <c r="A399" s="967"/>
      <c r="B399" s="713" t="s">
        <v>80</v>
      </c>
      <c r="C399" s="107"/>
      <c r="D399" s="104"/>
      <c r="E399" s="104"/>
      <c r="F399" s="104"/>
      <c r="G399" s="167" t="e">
        <f t="shared" si="92"/>
        <v>#DIV/0!</v>
      </c>
      <c r="H399" s="104"/>
      <c r="I399" s="167" t="e">
        <f t="shared" si="86"/>
        <v>#DIV/0!</v>
      </c>
      <c r="J399" s="167" t="e">
        <f t="shared" si="93"/>
        <v>#DIV/0!</v>
      </c>
      <c r="K399" s="104">
        <f t="shared" si="84"/>
        <v>0</v>
      </c>
      <c r="L399" s="104">
        <f t="shared" si="85"/>
        <v>0</v>
      </c>
      <c r="M399" s="206" t="e">
        <f t="shared" si="87"/>
        <v>#DIV/0!</v>
      </c>
      <c r="N399" s="918"/>
      <c r="O399" s="130"/>
      <c r="P399" s="86"/>
      <c r="Q399" s="224"/>
      <c r="R399" s="728">
        <f t="shared" si="95"/>
        <v>0</v>
      </c>
    </row>
    <row r="400" spans="1:18" s="131" customFormat="1" ht="56.25" customHeight="1" x14ac:dyDescent="0.35">
      <c r="A400" s="967" t="s">
        <v>537</v>
      </c>
      <c r="B400" s="133" t="s">
        <v>547</v>
      </c>
      <c r="C400" s="117" t="s">
        <v>285</v>
      </c>
      <c r="D400" s="134">
        <f>SUM(D401:D404)</f>
        <v>11.21</v>
      </c>
      <c r="E400" s="134">
        <f>SUM(E401:E404)</f>
        <v>11.21</v>
      </c>
      <c r="F400" s="134"/>
      <c r="G400" s="167">
        <f t="shared" si="92"/>
        <v>0</v>
      </c>
      <c r="H400" s="134"/>
      <c r="I400" s="186">
        <f t="shared" si="86"/>
        <v>0</v>
      </c>
      <c r="J400" s="167" t="e">
        <f t="shared" si="93"/>
        <v>#DIV/0!</v>
      </c>
      <c r="K400" s="134">
        <f t="shared" si="84"/>
        <v>11.21</v>
      </c>
      <c r="L400" s="104">
        <f t="shared" si="85"/>
        <v>0</v>
      </c>
      <c r="M400" s="344">
        <f t="shared" si="87"/>
        <v>1</v>
      </c>
      <c r="N400" s="918" t="s">
        <v>1202</v>
      </c>
      <c r="O400" s="130"/>
      <c r="P400" s="86"/>
      <c r="Q400" s="224"/>
      <c r="R400" s="728">
        <f t="shared" si="95"/>
        <v>0</v>
      </c>
    </row>
    <row r="401" spans="1:18" s="131" customFormat="1" ht="27.5" x14ac:dyDescent="0.35">
      <c r="A401" s="967"/>
      <c r="B401" s="713" t="s">
        <v>79</v>
      </c>
      <c r="C401" s="107"/>
      <c r="D401" s="718"/>
      <c r="E401" s="718"/>
      <c r="F401" s="104"/>
      <c r="G401" s="167" t="e">
        <f t="shared" si="92"/>
        <v>#DIV/0!</v>
      </c>
      <c r="H401" s="104"/>
      <c r="I401" s="167" t="e">
        <f t="shared" si="86"/>
        <v>#DIV/0!</v>
      </c>
      <c r="J401" s="167" t="e">
        <f t="shared" si="93"/>
        <v>#DIV/0!</v>
      </c>
      <c r="K401" s="104">
        <f t="shared" si="84"/>
        <v>0</v>
      </c>
      <c r="L401" s="104">
        <f t="shared" si="85"/>
        <v>0</v>
      </c>
      <c r="M401" s="206" t="e">
        <f t="shared" si="87"/>
        <v>#DIV/0!</v>
      </c>
      <c r="N401" s="918"/>
      <c r="O401" s="130"/>
      <c r="P401" s="86"/>
      <c r="Q401" s="224"/>
      <c r="R401" s="728">
        <f t="shared" si="95"/>
        <v>0</v>
      </c>
    </row>
    <row r="402" spans="1:18" s="131" customFormat="1" ht="27.5" x14ac:dyDescent="0.35">
      <c r="A402" s="967"/>
      <c r="B402" s="713" t="s">
        <v>78</v>
      </c>
      <c r="C402" s="107"/>
      <c r="D402" s="104"/>
      <c r="E402" s="104"/>
      <c r="F402" s="104"/>
      <c r="G402" s="167" t="e">
        <f t="shared" si="92"/>
        <v>#DIV/0!</v>
      </c>
      <c r="H402" s="104"/>
      <c r="I402" s="167" t="e">
        <f t="shared" si="86"/>
        <v>#DIV/0!</v>
      </c>
      <c r="J402" s="167" t="e">
        <f t="shared" si="93"/>
        <v>#DIV/0!</v>
      </c>
      <c r="K402" s="104">
        <f t="shared" si="84"/>
        <v>0</v>
      </c>
      <c r="L402" s="104">
        <f t="shared" si="85"/>
        <v>0</v>
      </c>
      <c r="M402" s="206" t="e">
        <f t="shared" si="87"/>
        <v>#DIV/0!</v>
      </c>
      <c r="N402" s="918"/>
      <c r="O402" s="130"/>
      <c r="P402" s="86"/>
      <c r="Q402" s="224"/>
      <c r="R402" s="728">
        <f t="shared" si="95"/>
        <v>0</v>
      </c>
    </row>
    <row r="403" spans="1:18" s="131" customFormat="1" ht="27.5" x14ac:dyDescent="0.35">
      <c r="A403" s="967"/>
      <c r="B403" s="713" t="s">
        <v>116</v>
      </c>
      <c r="C403" s="107"/>
      <c r="D403" s="104">
        <v>11.21</v>
      </c>
      <c r="E403" s="104">
        <v>11.21</v>
      </c>
      <c r="F403" s="104"/>
      <c r="G403" s="167">
        <f t="shared" si="92"/>
        <v>0</v>
      </c>
      <c r="H403" s="104"/>
      <c r="I403" s="186">
        <f t="shared" si="86"/>
        <v>0</v>
      </c>
      <c r="J403" s="167" t="e">
        <f t="shared" si="93"/>
        <v>#DIV/0!</v>
      </c>
      <c r="K403" s="104">
        <f t="shared" si="84"/>
        <v>11.21</v>
      </c>
      <c r="L403" s="104">
        <f t="shared" si="85"/>
        <v>0</v>
      </c>
      <c r="M403" s="129">
        <f t="shared" si="87"/>
        <v>1</v>
      </c>
      <c r="N403" s="918"/>
      <c r="O403" s="130"/>
      <c r="P403" s="86"/>
      <c r="Q403" s="224"/>
      <c r="R403" s="728">
        <f t="shared" si="95"/>
        <v>0</v>
      </c>
    </row>
    <row r="404" spans="1:18" s="131" customFormat="1" ht="27.5" x14ac:dyDescent="0.35">
      <c r="A404" s="789"/>
      <c r="B404" s="713" t="s">
        <v>80</v>
      </c>
      <c r="C404" s="107"/>
      <c r="D404" s="104"/>
      <c r="E404" s="104"/>
      <c r="F404" s="104"/>
      <c r="G404" s="167" t="e">
        <f t="shared" si="92"/>
        <v>#DIV/0!</v>
      </c>
      <c r="H404" s="104"/>
      <c r="I404" s="167" t="e">
        <f t="shared" si="86"/>
        <v>#DIV/0!</v>
      </c>
      <c r="J404" s="167" t="e">
        <f t="shared" si="93"/>
        <v>#DIV/0!</v>
      </c>
      <c r="K404" s="104">
        <f t="shared" si="84"/>
        <v>0</v>
      </c>
      <c r="L404" s="104">
        <f t="shared" si="85"/>
        <v>0</v>
      </c>
      <c r="M404" s="206" t="e">
        <f t="shared" si="87"/>
        <v>#DIV/0!</v>
      </c>
      <c r="N404" s="918"/>
      <c r="O404" s="130"/>
      <c r="P404" s="86"/>
      <c r="Q404" s="224"/>
      <c r="R404" s="728">
        <f t="shared" si="95"/>
        <v>0</v>
      </c>
    </row>
    <row r="405" spans="1:18" s="131" customFormat="1" ht="36" x14ac:dyDescent="0.35">
      <c r="A405" s="1114" t="s">
        <v>538</v>
      </c>
      <c r="B405" s="555" t="s">
        <v>548</v>
      </c>
      <c r="C405" s="549" t="s">
        <v>285</v>
      </c>
      <c r="D405" s="550">
        <f>SUM(D406:D409)</f>
        <v>236.31</v>
      </c>
      <c r="E405" s="550">
        <f>SUM(E406:E409)</f>
        <v>236.31</v>
      </c>
      <c r="F405" s="550">
        <f>SUM(F406:F409)</f>
        <v>44.4</v>
      </c>
      <c r="G405" s="551">
        <f t="shared" si="92"/>
        <v>0.188</v>
      </c>
      <c r="H405" s="550">
        <f>SUM(H406:H409)</f>
        <v>44.4</v>
      </c>
      <c r="I405" s="552">
        <f t="shared" si="86"/>
        <v>0.188</v>
      </c>
      <c r="J405" s="551">
        <f t="shared" si="93"/>
        <v>1</v>
      </c>
      <c r="K405" s="550">
        <f t="shared" si="84"/>
        <v>236.31</v>
      </c>
      <c r="L405" s="553">
        <f t="shared" si="85"/>
        <v>0</v>
      </c>
      <c r="M405" s="554">
        <f t="shared" si="87"/>
        <v>1</v>
      </c>
      <c r="N405" s="1179"/>
      <c r="O405" s="130"/>
      <c r="P405" s="86"/>
      <c r="Q405" s="224"/>
      <c r="R405" s="728">
        <f t="shared" si="95"/>
        <v>0</v>
      </c>
    </row>
    <row r="406" spans="1:18" s="131" customFormat="1" ht="27.5" x14ac:dyDescent="0.35">
      <c r="A406" s="1115"/>
      <c r="B406" s="556" t="s">
        <v>79</v>
      </c>
      <c r="C406" s="107"/>
      <c r="D406" s="104">
        <f>D411</f>
        <v>0</v>
      </c>
      <c r="E406" s="104">
        <f>E411</f>
        <v>0</v>
      </c>
      <c r="F406" s="104">
        <f>F411</f>
        <v>0</v>
      </c>
      <c r="G406" s="185" t="e">
        <f t="shared" si="92"/>
        <v>#DIV/0!</v>
      </c>
      <c r="H406" s="104"/>
      <c r="I406" s="167" t="e">
        <f t="shared" si="86"/>
        <v>#DIV/0!</v>
      </c>
      <c r="J406" s="185" t="e">
        <f t="shared" si="93"/>
        <v>#DIV/0!</v>
      </c>
      <c r="K406" s="134">
        <f t="shared" ref="K406:K444" si="96">E406</f>
        <v>0</v>
      </c>
      <c r="L406" s="104">
        <f t="shared" ref="L406:L444" si="97">E406-K406</f>
        <v>0</v>
      </c>
      <c r="M406" s="346" t="e">
        <f t="shared" si="87"/>
        <v>#DIV/0!</v>
      </c>
      <c r="N406" s="1180"/>
      <c r="O406" s="130"/>
      <c r="P406" s="86"/>
      <c r="Q406" s="224"/>
      <c r="R406" s="728">
        <f t="shared" si="95"/>
        <v>0</v>
      </c>
    </row>
    <row r="407" spans="1:18" s="131" customFormat="1" ht="27.5" x14ac:dyDescent="0.35">
      <c r="A407" s="1115"/>
      <c r="B407" s="556" t="s">
        <v>78</v>
      </c>
      <c r="C407" s="107"/>
      <c r="D407" s="104">
        <f t="shared" ref="D407:F409" si="98">D412</f>
        <v>0</v>
      </c>
      <c r="E407" s="104">
        <f t="shared" si="98"/>
        <v>0</v>
      </c>
      <c r="F407" s="104">
        <f t="shared" si="98"/>
        <v>0</v>
      </c>
      <c r="G407" s="185" t="e">
        <f t="shared" si="92"/>
        <v>#DIV/0!</v>
      </c>
      <c r="H407" s="104"/>
      <c r="I407" s="167" t="e">
        <f t="shared" ref="I407:I444" si="99">H407/E407</f>
        <v>#DIV/0!</v>
      </c>
      <c r="J407" s="185" t="e">
        <f t="shared" si="93"/>
        <v>#DIV/0!</v>
      </c>
      <c r="K407" s="104">
        <f t="shared" si="96"/>
        <v>0</v>
      </c>
      <c r="L407" s="104">
        <f t="shared" si="97"/>
        <v>0</v>
      </c>
      <c r="M407" s="206" t="e">
        <f t="shared" si="87"/>
        <v>#DIV/0!</v>
      </c>
      <c r="N407" s="1180"/>
      <c r="O407" s="130"/>
      <c r="P407" s="86"/>
      <c r="Q407" s="224"/>
      <c r="R407" s="728">
        <f t="shared" si="95"/>
        <v>0</v>
      </c>
    </row>
    <row r="408" spans="1:18" s="131" customFormat="1" ht="27.5" x14ac:dyDescent="0.35">
      <c r="A408" s="1115"/>
      <c r="B408" s="556" t="s">
        <v>116</v>
      </c>
      <c r="C408" s="107"/>
      <c r="D408" s="104">
        <f t="shared" si="98"/>
        <v>0</v>
      </c>
      <c r="E408" s="104">
        <f t="shared" si="98"/>
        <v>0</v>
      </c>
      <c r="F408" s="104">
        <f t="shared" si="98"/>
        <v>0</v>
      </c>
      <c r="G408" s="185" t="e">
        <f t="shared" si="92"/>
        <v>#DIV/0!</v>
      </c>
      <c r="H408" s="104"/>
      <c r="I408" s="167" t="e">
        <f t="shared" si="99"/>
        <v>#DIV/0!</v>
      </c>
      <c r="J408" s="185" t="e">
        <f t="shared" si="93"/>
        <v>#DIV/0!</v>
      </c>
      <c r="K408" s="104">
        <f t="shared" si="96"/>
        <v>0</v>
      </c>
      <c r="L408" s="104">
        <f t="shared" si="97"/>
        <v>0</v>
      </c>
      <c r="M408" s="206" t="e">
        <f t="shared" si="87"/>
        <v>#DIV/0!</v>
      </c>
      <c r="N408" s="1180"/>
      <c r="O408" s="130"/>
      <c r="P408" s="86"/>
      <c r="Q408" s="224"/>
      <c r="R408" s="728">
        <f t="shared" si="95"/>
        <v>0</v>
      </c>
    </row>
    <row r="409" spans="1:18" s="131" customFormat="1" ht="27.5" x14ac:dyDescent="0.35">
      <c r="A409" s="1116"/>
      <c r="B409" s="713" t="s">
        <v>80</v>
      </c>
      <c r="C409" s="107"/>
      <c r="D409" s="104">
        <f>D414</f>
        <v>236.31</v>
      </c>
      <c r="E409" s="104">
        <f t="shared" si="98"/>
        <v>236.31</v>
      </c>
      <c r="F409" s="104">
        <f t="shared" si="98"/>
        <v>44.4</v>
      </c>
      <c r="G409" s="186">
        <f t="shared" si="92"/>
        <v>0.188</v>
      </c>
      <c r="H409" s="104">
        <f>H414</f>
        <v>44.4</v>
      </c>
      <c r="I409" s="186">
        <f t="shared" si="99"/>
        <v>0.188</v>
      </c>
      <c r="J409" s="186">
        <f t="shared" si="93"/>
        <v>1</v>
      </c>
      <c r="K409" s="104">
        <f t="shared" si="96"/>
        <v>236.31</v>
      </c>
      <c r="L409" s="104">
        <f t="shared" si="97"/>
        <v>0</v>
      </c>
      <c r="M409" s="129">
        <f t="shared" si="87"/>
        <v>1</v>
      </c>
      <c r="N409" s="1181"/>
      <c r="O409" s="130"/>
      <c r="P409" s="86"/>
      <c r="Q409" s="224"/>
      <c r="R409" s="728">
        <f t="shared" si="95"/>
        <v>0</v>
      </c>
    </row>
    <row r="410" spans="1:18" s="131" customFormat="1" ht="36" x14ac:dyDescent="0.35">
      <c r="A410" s="858" t="s">
        <v>645</v>
      </c>
      <c r="B410" s="133" t="s">
        <v>605</v>
      </c>
      <c r="C410" s="117" t="s">
        <v>285</v>
      </c>
      <c r="D410" s="134">
        <f>SUM(D411:D414)</f>
        <v>236.31</v>
      </c>
      <c r="E410" s="134">
        <f>SUM(E411:E414)</f>
        <v>236.31</v>
      </c>
      <c r="F410" s="134">
        <f>SUM(F411:F414)</f>
        <v>44.4</v>
      </c>
      <c r="G410" s="191">
        <f>F410/E410</f>
        <v>0.188</v>
      </c>
      <c r="H410" s="134">
        <f>SUM(H411:H414)</f>
        <v>44.4</v>
      </c>
      <c r="I410" s="186">
        <f t="shared" si="99"/>
        <v>0.188</v>
      </c>
      <c r="J410" s="191">
        <f>H410/F410</f>
        <v>1</v>
      </c>
      <c r="K410" s="134">
        <f t="shared" si="96"/>
        <v>236.31</v>
      </c>
      <c r="L410" s="104">
        <f t="shared" si="97"/>
        <v>0</v>
      </c>
      <c r="M410" s="129">
        <f t="shared" ref="M410:M444" si="100">K410/E410</f>
        <v>1</v>
      </c>
      <c r="N410" s="931"/>
      <c r="O410" s="130"/>
      <c r="P410" s="86"/>
      <c r="Q410" s="224"/>
      <c r="R410" s="728">
        <f t="shared" si="95"/>
        <v>0</v>
      </c>
    </row>
    <row r="411" spans="1:18" s="131" customFormat="1" ht="27.5" x14ac:dyDescent="0.35">
      <c r="A411" s="858"/>
      <c r="B411" s="713" t="s">
        <v>79</v>
      </c>
      <c r="C411" s="107"/>
      <c r="D411" s="104"/>
      <c r="E411" s="104"/>
      <c r="F411" s="104"/>
      <c r="G411" s="167" t="e">
        <f t="shared" ref="G411:G430" si="101">F411/E411</f>
        <v>#DIV/0!</v>
      </c>
      <c r="H411" s="104"/>
      <c r="I411" s="167" t="e">
        <f t="shared" si="99"/>
        <v>#DIV/0!</v>
      </c>
      <c r="J411" s="167" t="e">
        <f t="shared" ref="J411:J434" si="102">H411/F411</f>
        <v>#DIV/0!</v>
      </c>
      <c r="K411" s="104">
        <f t="shared" si="96"/>
        <v>0</v>
      </c>
      <c r="L411" s="104">
        <f t="shared" si="97"/>
        <v>0</v>
      </c>
      <c r="M411" s="206" t="e">
        <f t="shared" si="100"/>
        <v>#DIV/0!</v>
      </c>
      <c r="N411" s="931"/>
      <c r="O411" s="130"/>
      <c r="P411" s="86"/>
      <c r="Q411" s="224"/>
      <c r="R411" s="728">
        <f t="shared" si="95"/>
        <v>0</v>
      </c>
    </row>
    <row r="412" spans="1:18" s="131" customFormat="1" ht="27.5" x14ac:dyDescent="0.35">
      <c r="A412" s="858"/>
      <c r="B412" s="713" t="s">
        <v>78</v>
      </c>
      <c r="C412" s="107"/>
      <c r="D412" s="104"/>
      <c r="E412" s="104"/>
      <c r="F412" s="104"/>
      <c r="G412" s="167" t="e">
        <f t="shared" si="101"/>
        <v>#DIV/0!</v>
      </c>
      <c r="H412" s="104"/>
      <c r="I412" s="167" t="e">
        <f t="shared" si="99"/>
        <v>#DIV/0!</v>
      </c>
      <c r="J412" s="167" t="e">
        <f t="shared" si="102"/>
        <v>#DIV/0!</v>
      </c>
      <c r="K412" s="104">
        <f t="shared" si="96"/>
        <v>0</v>
      </c>
      <c r="L412" s="104">
        <f t="shared" si="97"/>
        <v>0</v>
      </c>
      <c r="M412" s="206" t="e">
        <f t="shared" si="100"/>
        <v>#DIV/0!</v>
      </c>
      <c r="N412" s="931"/>
      <c r="O412" s="130"/>
      <c r="P412" s="86"/>
      <c r="Q412" s="224"/>
      <c r="R412" s="728">
        <f t="shared" si="95"/>
        <v>0</v>
      </c>
    </row>
    <row r="413" spans="1:18" s="131" customFormat="1" ht="27.5" x14ac:dyDescent="0.35">
      <c r="A413" s="858"/>
      <c r="B413" s="713" t="s">
        <v>116</v>
      </c>
      <c r="C413" s="107"/>
      <c r="D413" s="104"/>
      <c r="E413" s="104"/>
      <c r="F413" s="104"/>
      <c r="G413" s="167" t="e">
        <f t="shared" si="101"/>
        <v>#DIV/0!</v>
      </c>
      <c r="H413" s="104"/>
      <c r="I413" s="167" t="e">
        <f t="shared" si="99"/>
        <v>#DIV/0!</v>
      </c>
      <c r="J413" s="167" t="e">
        <f t="shared" si="102"/>
        <v>#DIV/0!</v>
      </c>
      <c r="K413" s="104">
        <f t="shared" si="96"/>
        <v>0</v>
      </c>
      <c r="L413" s="104">
        <f t="shared" si="97"/>
        <v>0</v>
      </c>
      <c r="M413" s="206" t="e">
        <f t="shared" si="100"/>
        <v>#DIV/0!</v>
      </c>
      <c r="N413" s="931"/>
      <c r="O413" s="130"/>
      <c r="P413" s="86"/>
      <c r="Q413" s="224"/>
      <c r="R413" s="728">
        <f t="shared" si="95"/>
        <v>0</v>
      </c>
    </row>
    <row r="414" spans="1:18" s="131" customFormat="1" ht="27.5" x14ac:dyDescent="0.35">
      <c r="A414" s="858"/>
      <c r="B414" s="713" t="s">
        <v>80</v>
      </c>
      <c r="C414" s="107"/>
      <c r="D414" s="104">
        <v>236.31</v>
      </c>
      <c r="E414" s="104">
        <v>236.31</v>
      </c>
      <c r="F414" s="104">
        <v>44.4</v>
      </c>
      <c r="G414" s="186">
        <f t="shared" si="101"/>
        <v>0.188</v>
      </c>
      <c r="H414" s="104">
        <v>44.4</v>
      </c>
      <c r="I414" s="186">
        <f t="shared" si="99"/>
        <v>0.188</v>
      </c>
      <c r="J414" s="186">
        <f t="shared" si="102"/>
        <v>1</v>
      </c>
      <c r="K414" s="104">
        <f t="shared" si="96"/>
        <v>236.31</v>
      </c>
      <c r="L414" s="104">
        <f t="shared" si="97"/>
        <v>0</v>
      </c>
      <c r="M414" s="129">
        <f t="shared" si="100"/>
        <v>1</v>
      </c>
      <c r="N414" s="931"/>
      <c r="O414" s="130"/>
      <c r="P414" s="86"/>
      <c r="Q414" s="224"/>
      <c r="R414" s="728">
        <f t="shared" si="95"/>
        <v>0</v>
      </c>
    </row>
    <row r="415" spans="1:18" s="131" customFormat="1" ht="72" x14ac:dyDescent="0.35">
      <c r="A415" s="967" t="s">
        <v>539</v>
      </c>
      <c r="B415" s="133" t="s">
        <v>549</v>
      </c>
      <c r="C415" s="117" t="s">
        <v>285</v>
      </c>
      <c r="D415" s="134">
        <f>SUM(D416:D419)</f>
        <v>104</v>
      </c>
      <c r="E415" s="134">
        <f>SUM(E416:E419)</f>
        <v>104</v>
      </c>
      <c r="F415" s="134">
        <f>SUM(F416:F419)</f>
        <v>85.95</v>
      </c>
      <c r="G415" s="191">
        <f t="shared" si="101"/>
        <v>0.82599999999999996</v>
      </c>
      <c r="H415" s="134">
        <f>SUM(H416:H419)</f>
        <v>85.95</v>
      </c>
      <c r="I415" s="191">
        <f t="shared" si="99"/>
        <v>0.82599999999999996</v>
      </c>
      <c r="J415" s="191">
        <f t="shared" si="102"/>
        <v>1</v>
      </c>
      <c r="K415" s="134">
        <f t="shared" si="96"/>
        <v>104</v>
      </c>
      <c r="L415" s="104">
        <f t="shared" si="97"/>
        <v>0</v>
      </c>
      <c r="M415" s="344">
        <f t="shared" si="100"/>
        <v>1</v>
      </c>
      <c r="N415" s="918" t="s">
        <v>1506</v>
      </c>
      <c r="O415" s="130"/>
      <c r="P415" s="86"/>
      <c r="Q415" s="224"/>
      <c r="R415" s="728">
        <f t="shared" si="95"/>
        <v>0</v>
      </c>
    </row>
    <row r="416" spans="1:18" s="131" customFormat="1" ht="27.5" x14ac:dyDescent="0.35">
      <c r="A416" s="967"/>
      <c r="B416" s="713" t="s">
        <v>79</v>
      </c>
      <c r="C416" s="107"/>
      <c r="D416" s="718"/>
      <c r="E416" s="718"/>
      <c r="F416" s="104"/>
      <c r="G416" s="167" t="e">
        <f t="shared" si="101"/>
        <v>#DIV/0!</v>
      </c>
      <c r="H416" s="104"/>
      <c r="I416" s="167" t="e">
        <f t="shared" si="99"/>
        <v>#DIV/0!</v>
      </c>
      <c r="J416" s="167" t="e">
        <f t="shared" si="102"/>
        <v>#DIV/0!</v>
      </c>
      <c r="K416" s="104">
        <f t="shared" si="96"/>
        <v>0</v>
      </c>
      <c r="L416" s="104">
        <f t="shared" si="97"/>
        <v>0</v>
      </c>
      <c r="M416" s="206" t="e">
        <f t="shared" si="100"/>
        <v>#DIV/0!</v>
      </c>
      <c r="N416" s="918"/>
      <c r="O416" s="130"/>
      <c r="P416" s="86"/>
      <c r="Q416" s="224"/>
      <c r="R416" s="728">
        <f t="shared" si="95"/>
        <v>0</v>
      </c>
    </row>
    <row r="417" spans="1:18" s="131" customFormat="1" ht="27.5" x14ac:dyDescent="0.35">
      <c r="A417" s="967"/>
      <c r="B417" s="713" t="s">
        <v>78</v>
      </c>
      <c r="C417" s="107"/>
      <c r="D417" s="104"/>
      <c r="E417" s="104"/>
      <c r="F417" s="104"/>
      <c r="G417" s="167" t="e">
        <f t="shared" si="101"/>
        <v>#DIV/0!</v>
      </c>
      <c r="H417" s="104"/>
      <c r="I417" s="167" t="e">
        <f t="shared" si="99"/>
        <v>#DIV/0!</v>
      </c>
      <c r="J417" s="167" t="e">
        <f t="shared" si="102"/>
        <v>#DIV/0!</v>
      </c>
      <c r="K417" s="104">
        <f t="shared" si="96"/>
        <v>0</v>
      </c>
      <c r="L417" s="104">
        <f t="shared" si="97"/>
        <v>0</v>
      </c>
      <c r="M417" s="206" t="e">
        <f t="shared" si="100"/>
        <v>#DIV/0!</v>
      </c>
      <c r="N417" s="918"/>
      <c r="O417" s="130"/>
      <c r="P417" s="86"/>
      <c r="Q417" s="224"/>
      <c r="R417" s="728">
        <f t="shared" si="95"/>
        <v>0</v>
      </c>
    </row>
    <row r="418" spans="1:18" s="131" customFormat="1" ht="27.5" x14ac:dyDescent="0.35">
      <c r="A418" s="967"/>
      <c r="B418" s="713" t="s">
        <v>116</v>
      </c>
      <c r="C418" s="107"/>
      <c r="D418" s="104"/>
      <c r="E418" s="104"/>
      <c r="F418" s="104"/>
      <c r="G418" s="167" t="e">
        <f t="shared" si="101"/>
        <v>#DIV/0!</v>
      </c>
      <c r="H418" s="104"/>
      <c r="I418" s="167" t="e">
        <f t="shared" si="99"/>
        <v>#DIV/0!</v>
      </c>
      <c r="J418" s="167" t="e">
        <f t="shared" si="102"/>
        <v>#DIV/0!</v>
      </c>
      <c r="K418" s="104">
        <f t="shared" si="96"/>
        <v>0</v>
      </c>
      <c r="L418" s="104">
        <f t="shared" si="97"/>
        <v>0</v>
      </c>
      <c r="M418" s="206" t="e">
        <f t="shared" si="100"/>
        <v>#DIV/0!</v>
      </c>
      <c r="N418" s="918"/>
      <c r="O418" s="130"/>
      <c r="P418" s="86"/>
      <c r="Q418" s="224"/>
      <c r="R418" s="728">
        <f t="shared" si="95"/>
        <v>0</v>
      </c>
    </row>
    <row r="419" spans="1:18" s="131" customFormat="1" ht="27.5" x14ac:dyDescent="0.35">
      <c r="A419" s="967"/>
      <c r="B419" s="713" t="s">
        <v>80</v>
      </c>
      <c r="C419" s="107"/>
      <c r="D419" s="104">
        <v>104</v>
      </c>
      <c r="E419" s="104">
        <v>104</v>
      </c>
      <c r="F419" s="104">
        <v>85.95</v>
      </c>
      <c r="G419" s="186">
        <f t="shared" si="101"/>
        <v>0.82599999999999996</v>
      </c>
      <c r="H419" s="104">
        <v>85.95</v>
      </c>
      <c r="I419" s="186">
        <f t="shared" si="99"/>
        <v>0.82599999999999996</v>
      </c>
      <c r="J419" s="186">
        <f t="shared" si="102"/>
        <v>1</v>
      </c>
      <c r="K419" s="104">
        <f t="shared" si="96"/>
        <v>104</v>
      </c>
      <c r="L419" s="104">
        <f t="shared" si="97"/>
        <v>0</v>
      </c>
      <c r="M419" s="129">
        <f t="shared" si="100"/>
        <v>1</v>
      </c>
      <c r="N419" s="918"/>
      <c r="O419" s="130"/>
      <c r="P419" s="86"/>
      <c r="Q419" s="224"/>
      <c r="R419" s="728">
        <f t="shared" si="95"/>
        <v>0</v>
      </c>
    </row>
    <row r="420" spans="1:18" s="131" customFormat="1" ht="93.75" customHeight="1" x14ac:dyDescent="0.35">
      <c r="A420" s="789" t="s">
        <v>540</v>
      </c>
      <c r="B420" s="117" t="s">
        <v>1203</v>
      </c>
      <c r="C420" s="117" t="s">
        <v>285</v>
      </c>
      <c r="D420" s="104">
        <f>SUM(D421:D424)</f>
        <v>32.909999999999997</v>
      </c>
      <c r="E420" s="104">
        <f>SUM(E421:E424)</f>
        <v>32.909999999999997</v>
      </c>
      <c r="F420" s="104">
        <f>SUM(F421:F424)</f>
        <v>5</v>
      </c>
      <c r="G420" s="186">
        <f t="shared" si="101"/>
        <v>0.152</v>
      </c>
      <c r="H420" s="104">
        <f>SUM(H421:H424)</f>
        <v>5</v>
      </c>
      <c r="I420" s="186">
        <f t="shared" si="99"/>
        <v>0.152</v>
      </c>
      <c r="J420" s="186">
        <f t="shared" si="102"/>
        <v>1</v>
      </c>
      <c r="K420" s="104">
        <f>SUM(K421:K424)</f>
        <v>32.909999999999997</v>
      </c>
      <c r="L420" s="104"/>
      <c r="M420" s="129">
        <f t="shared" si="100"/>
        <v>1</v>
      </c>
      <c r="N420" s="908" t="s">
        <v>1333</v>
      </c>
      <c r="O420" s="130"/>
      <c r="P420" s="86"/>
      <c r="Q420" s="224"/>
      <c r="R420" s="728">
        <f t="shared" si="95"/>
        <v>0</v>
      </c>
    </row>
    <row r="421" spans="1:18" s="131" customFormat="1" ht="27.5" x14ac:dyDescent="0.35">
      <c r="A421" s="790"/>
      <c r="B421" s="721" t="s">
        <v>79</v>
      </c>
      <c r="C421" s="107"/>
      <c r="D421" s="104"/>
      <c r="E421" s="104"/>
      <c r="F421" s="104"/>
      <c r="G421" s="167" t="e">
        <f t="shared" si="101"/>
        <v>#DIV/0!</v>
      </c>
      <c r="H421" s="104"/>
      <c r="I421" s="167" t="e">
        <f t="shared" si="99"/>
        <v>#DIV/0!</v>
      </c>
      <c r="J421" s="167" t="e">
        <f t="shared" si="102"/>
        <v>#DIV/0!</v>
      </c>
      <c r="K421" s="104"/>
      <c r="L421" s="104"/>
      <c r="M421" s="206" t="e">
        <f t="shared" si="100"/>
        <v>#DIV/0!</v>
      </c>
      <c r="N421" s="909"/>
      <c r="O421" s="130"/>
      <c r="P421" s="86"/>
      <c r="Q421" s="224"/>
      <c r="R421" s="728">
        <f t="shared" si="95"/>
        <v>0</v>
      </c>
    </row>
    <row r="422" spans="1:18" s="131" customFormat="1" ht="27.5" x14ac:dyDescent="0.35">
      <c r="A422" s="790"/>
      <c r="B422" s="721" t="s">
        <v>78</v>
      </c>
      <c r="C422" s="107"/>
      <c r="D422" s="104"/>
      <c r="E422" s="104"/>
      <c r="F422" s="104"/>
      <c r="G422" s="167" t="e">
        <f t="shared" si="101"/>
        <v>#DIV/0!</v>
      </c>
      <c r="H422" s="104"/>
      <c r="I422" s="167" t="e">
        <f t="shared" si="99"/>
        <v>#DIV/0!</v>
      </c>
      <c r="J422" s="167" t="e">
        <f t="shared" si="102"/>
        <v>#DIV/0!</v>
      </c>
      <c r="K422" s="104"/>
      <c r="L422" s="104"/>
      <c r="M422" s="206" t="e">
        <f t="shared" si="100"/>
        <v>#DIV/0!</v>
      </c>
      <c r="N422" s="909"/>
      <c r="O422" s="130"/>
      <c r="P422" s="86"/>
      <c r="Q422" s="224"/>
      <c r="R422" s="728">
        <f t="shared" si="95"/>
        <v>0</v>
      </c>
    </row>
    <row r="423" spans="1:18" s="131" customFormat="1" ht="27.5" x14ac:dyDescent="0.35">
      <c r="A423" s="790"/>
      <c r="B423" s="721" t="s">
        <v>116</v>
      </c>
      <c r="C423" s="107"/>
      <c r="D423" s="104">
        <v>32.909999999999997</v>
      </c>
      <c r="E423" s="104">
        <v>32.909999999999997</v>
      </c>
      <c r="F423" s="104">
        <v>5</v>
      </c>
      <c r="G423" s="186">
        <f t="shared" si="101"/>
        <v>0.152</v>
      </c>
      <c r="H423" s="104">
        <v>5</v>
      </c>
      <c r="I423" s="186">
        <f t="shared" si="99"/>
        <v>0.152</v>
      </c>
      <c r="J423" s="186">
        <f t="shared" si="102"/>
        <v>1</v>
      </c>
      <c r="K423" s="104">
        <v>32.909999999999997</v>
      </c>
      <c r="L423" s="104"/>
      <c r="M423" s="129">
        <f t="shared" si="100"/>
        <v>1</v>
      </c>
      <c r="N423" s="909"/>
      <c r="O423" s="130"/>
      <c r="P423" s="86"/>
      <c r="Q423" s="224"/>
      <c r="R423" s="728">
        <f t="shared" si="95"/>
        <v>0</v>
      </c>
    </row>
    <row r="424" spans="1:18" s="131" customFormat="1" ht="27.5" x14ac:dyDescent="0.35">
      <c r="A424" s="791"/>
      <c r="B424" s="721" t="s">
        <v>80</v>
      </c>
      <c r="C424" s="107"/>
      <c r="D424" s="104"/>
      <c r="E424" s="104"/>
      <c r="F424" s="104"/>
      <c r="G424" s="167" t="e">
        <f t="shared" si="101"/>
        <v>#DIV/0!</v>
      </c>
      <c r="H424" s="104"/>
      <c r="I424" s="167" t="e">
        <f t="shared" si="99"/>
        <v>#DIV/0!</v>
      </c>
      <c r="J424" s="167" t="e">
        <f t="shared" si="102"/>
        <v>#DIV/0!</v>
      </c>
      <c r="K424" s="104"/>
      <c r="L424" s="104"/>
      <c r="M424" s="206" t="e">
        <f t="shared" si="100"/>
        <v>#DIV/0!</v>
      </c>
      <c r="N424" s="910"/>
      <c r="O424" s="130"/>
      <c r="P424" s="86"/>
      <c r="Q424" s="224"/>
      <c r="R424" s="728">
        <f t="shared" si="95"/>
        <v>0</v>
      </c>
    </row>
    <row r="425" spans="1:18" s="131" customFormat="1" ht="90" x14ac:dyDescent="0.35">
      <c r="A425" s="967" t="s">
        <v>541</v>
      </c>
      <c r="B425" s="133" t="s">
        <v>550</v>
      </c>
      <c r="C425" s="117" t="s">
        <v>285</v>
      </c>
      <c r="D425" s="134">
        <f>SUM(D426:D429)</f>
        <v>128.5</v>
      </c>
      <c r="E425" s="134">
        <f>SUM(E426:E429)</f>
        <v>128.5</v>
      </c>
      <c r="F425" s="134">
        <f>SUM(F426:F429)</f>
        <v>0</v>
      </c>
      <c r="G425" s="186">
        <f t="shared" si="101"/>
        <v>0</v>
      </c>
      <c r="H425" s="134">
        <f>SUM(H426:H429)</f>
        <v>0</v>
      </c>
      <c r="I425" s="186">
        <f t="shared" si="99"/>
        <v>0</v>
      </c>
      <c r="J425" s="167" t="e">
        <f t="shared" si="102"/>
        <v>#DIV/0!</v>
      </c>
      <c r="K425" s="134">
        <f t="shared" si="96"/>
        <v>128.5</v>
      </c>
      <c r="L425" s="104">
        <f t="shared" si="97"/>
        <v>0</v>
      </c>
      <c r="M425" s="344">
        <f t="shared" si="100"/>
        <v>1</v>
      </c>
      <c r="N425" s="918"/>
      <c r="O425" s="130"/>
      <c r="P425" s="86"/>
      <c r="Q425" s="224"/>
      <c r="R425" s="728">
        <f t="shared" si="95"/>
        <v>0</v>
      </c>
    </row>
    <row r="426" spans="1:18" s="131" customFormat="1" ht="27.5" x14ac:dyDescent="0.35">
      <c r="A426" s="967"/>
      <c r="B426" s="713" t="s">
        <v>79</v>
      </c>
      <c r="C426" s="107"/>
      <c r="D426" s="718"/>
      <c r="E426" s="718"/>
      <c r="F426" s="104"/>
      <c r="G426" s="167" t="e">
        <f t="shared" si="101"/>
        <v>#DIV/0!</v>
      </c>
      <c r="H426" s="104"/>
      <c r="I426" s="167" t="e">
        <f t="shared" si="99"/>
        <v>#DIV/0!</v>
      </c>
      <c r="J426" s="167" t="e">
        <f t="shared" si="102"/>
        <v>#DIV/0!</v>
      </c>
      <c r="K426" s="104">
        <f t="shared" si="96"/>
        <v>0</v>
      </c>
      <c r="L426" s="104">
        <f t="shared" si="97"/>
        <v>0</v>
      </c>
      <c r="M426" s="206" t="e">
        <f t="shared" si="100"/>
        <v>#DIV/0!</v>
      </c>
      <c r="N426" s="918"/>
      <c r="O426" s="130"/>
      <c r="P426" s="86"/>
      <c r="Q426" s="224"/>
      <c r="R426" s="728">
        <f t="shared" si="95"/>
        <v>0</v>
      </c>
    </row>
    <row r="427" spans="1:18" s="131" customFormat="1" ht="27.5" x14ac:dyDescent="0.35">
      <c r="A427" s="967"/>
      <c r="B427" s="713" t="s">
        <v>78</v>
      </c>
      <c r="C427" s="107"/>
      <c r="D427" s="104"/>
      <c r="E427" s="104"/>
      <c r="F427" s="104"/>
      <c r="G427" s="167" t="e">
        <f t="shared" si="101"/>
        <v>#DIV/0!</v>
      </c>
      <c r="H427" s="104"/>
      <c r="I427" s="167" t="e">
        <f t="shared" si="99"/>
        <v>#DIV/0!</v>
      </c>
      <c r="J427" s="167" t="e">
        <f t="shared" si="102"/>
        <v>#DIV/0!</v>
      </c>
      <c r="K427" s="104">
        <f t="shared" si="96"/>
        <v>0</v>
      </c>
      <c r="L427" s="104">
        <f t="shared" si="97"/>
        <v>0</v>
      </c>
      <c r="M427" s="206" t="e">
        <f t="shared" si="100"/>
        <v>#DIV/0!</v>
      </c>
      <c r="N427" s="918"/>
      <c r="O427" s="130"/>
      <c r="P427" s="86"/>
      <c r="Q427" s="224"/>
      <c r="R427" s="728">
        <f t="shared" si="95"/>
        <v>0</v>
      </c>
    </row>
    <row r="428" spans="1:18" s="131" customFormat="1" ht="27.5" x14ac:dyDescent="0.35">
      <c r="A428" s="967"/>
      <c r="B428" s="713" t="s">
        <v>116</v>
      </c>
      <c r="C428" s="107"/>
      <c r="D428" s="104"/>
      <c r="E428" s="104"/>
      <c r="F428" s="104"/>
      <c r="G428" s="167" t="e">
        <f t="shared" si="101"/>
        <v>#DIV/0!</v>
      </c>
      <c r="H428" s="104"/>
      <c r="I428" s="167" t="e">
        <f t="shared" si="99"/>
        <v>#DIV/0!</v>
      </c>
      <c r="J428" s="167" t="e">
        <f t="shared" si="102"/>
        <v>#DIV/0!</v>
      </c>
      <c r="K428" s="104">
        <f t="shared" si="96"/>
        <v>0</v>
      </c>
      <c r="L428" s="104">
        <f t="shared" si="97"/>
        <v>0</v>
      </c>
      <c r="M428" s="206" t="e">
        <f t="shared" si="100"/>
        <v>#DIV/0!</v>
      </c>
      <c r="N428" s="918"/>
      <c r="O428" s="130"/>
      <c r="P428" s="86"/>
      <c r="Q428" s="224"/>
      <c r="R428" s="728">
        <f t="shared" si="95"/>
        <v>0</v>
      </c>
    </row>
    <row r="429" spans="1:18" s="131" customFormat="1" ht="27.5" x14ac:dyDescent="0.35">
      <c r="A429" s="967"/>
      <c r="B429" s="713" t="s">
        <v>80</v>
      </c>
      <c r="C429" s="107"/>
      <c r="D429" s="104">
        <v>128.5</v>
      </c>
      <c r="E429" s="104">
        <v>128.5</v>
      </c>
      <c r="F429" s="104"/>
      <c r="G429" s="186">
        <f t="shared" si="101"/>
        <v>0</v>
      </c>
      <c r="H429" s="104"/>
      <c r="I429" s="186">
        <f t="shared" si="99"/>
        <v>0</v>
      </c>
      <c r="J429" s="167" t="e">
        <f t="shared" si="102"/>
        <v>#DIV/0!</v>
      </c>
      <c r="K429" s="104">
        <f t="shared" si="96"/>
        <v>128.5</v>
      </c>
      <c r="L429" s="104">
        <f t="shared" si="97"/>
        <v>0</v>
      </c>
      <c r="M429" s="129">
        <f t="shared" si="100"/>
        <v>1</v>
      </c>
      <c r="N429" s="918"/>
      <c r="O429" s="130"/>
      <c r="P429" s="86"/>
      <c r="Q429" s="224"/>
      <c r="R429" s="728">
        <f t="shared" si="95"/>
        <v>0</v>
      </c>
    </row>
    <row r="430" spans="1:18" s="131" customFormat="1" ht="72" x14ac:dyDescent="0.35">
      <c r="A430" s="967" t="s">
        <v>542</v>
      </c>
      <c r="B430" s="133" t="s">
        <v>606</v>
      </c>
      <c r="C430" s="117" t="s">
        <v>285</v>
      </c>
      <c r="D430" s="134">
        <f>SUM(D431:D434)</f>
        <v>23.8</v>
      </c>
      <c r="E430" s="134">
        <f>SUM(E431:E434)</f>
        <v>23.8</v>
      </c>
      <c r="F430" s="134">
        <f>SUM(F431:F434)</f>
        <v>23.8</v>
      </c>
      <c r="G430" s="186">
        <f t="shared" si="101"/>
        <v>1</v>
      </c>
      <c r="H430" s="134">
        <f>SUM(H431:H434)</f>
        <v>23.8</v>
      </c>
      <c r="I430" s="186">
        <f t="shared" si="99"/>
        <v>1</v>
      </c>
      <c r="J430" s="186">
        <f t="shared" si="102"/>
        <v>1</v>
      </c>
      <c r="K430" s="134">
        <f t="shared" si="96"/>
        <v>23.8</v>
      </c>
      <c r="L430" s="104">
        <f t="shared" si="97"/>
        <v>0</v>
      </c>
      <c r="M430" s="344">
        <f t="shared" si="100"/>
        <v>1</v>
      </c>
      <c r="N430" s="918"/>
      <c r="O430" s="130"/>
      <c r="P430" s="86"/>
      <c r="Q430" s="224"/>
      <c r="R430" s="728">
        <f t="shared" si="95"/>
        <v>0</v>
      </c>
    </row>
    <row r="431" spans="1:18" s="131" customFormat="1" ht="27.5" x14ac:dyDescent="0.35">
      <c r="A431" s="967"/>
      <c r="B431" s="713" t="s">
        <v>79</v>
      </c>
      <c r="C431" s="107"/>
      <c r="D431" s="718"/>
      <c r="E431" s="718"/>
      <c r="F431" s="104"/>
      <c r="G431" s="186"/>
      <c r="H431" s="104"/>
      <c r="I431" s="167" t="e">
        <f t="shared" si="99"/>
        <v>#DIV/0!</v>
      </c>
      <c r="J431" s="167" t="e">
        <f t="shared" si="102"/>
        <v>#DIV/0!</v>
      </c>
      <c r="K431" s="104">
        <f t="shared" si="96"/>
        <v>0</v>
      </c>
      <c r="L431" s="104">
        <f t="shared" si="97"/>
        <v>0</v>
      </c>
      <c r="M431" s="206" t="e">
        <f t="shared" si="100"/>
        <v>#DIV/0!</v>
      </c>
      <c r="N431" s="918"/>
      <c r="O431" s="130"/>
      <c r="P431" s="86"/>
      <c r="Q431" s="224"/>
      <c r="R431" s="728">
        <f t="shared" si="95"/>
        <v>0</v>
      </c>
    </row>
    <row r="432" spans="1:18" s="131" customFormat="1" ht="27.5" x14ac:dyDescent="0.35">
      <c r="A432" s="967"/>
      <c r="B432" s="713" t="s">
        <v>78</v>
      </c>
      <c r="C432" s="107"/>
      <c r="D432" s="104"/>
      <c r="E432" s="104"/>
      <c r="F432" s="104"/>
      <c r="G432" s="186"/>
      <c r="H432" s="104"/>
      <c r="I432" s="167" t="e">
        <f t="shared" si="99"/>
        <v>#DIV/0!</v>
      </c>
      <c r="J432" s="167" t="e">
        <f t="shared" si="102"/>
        <v>#DIV/0!</v>
      </c>
      <c r="K432" s="104">
        <f t="shared" si="96"/>
        <v>0</v>
      </c>
      <c r="L432" s="104">
        <f t="shared" si="97"/>
        <v>0</v>
      </c>
      <c r="M432" s="206" t="e">
        <f t="shared" si="100"/>
        <v>#DIV/0!</v>
      </c>
      <c r="N432" s="918"/>
      <c r="O432" s="130"/>
      <c r="P432" s="86"/>
      <c r="Q432" s="224"/>
      <c r="R432" s="728">
        <f t="shared" si="95"/>
        <v>0</v>
      </c>
    </row>
    <row r="433" spans="1:18" s="131" customFormat="1" ht="27.5" x14ac:dyDescent="0.35">
      <c r="A433" s="967"/>
      <c r="B433" s="713" t="s">
        <v>116</v>
      </c>
      <c r="C433" s="107"/>
      <c r="D433" s="104"/>
      <c r="E433" s="104"/>
      <c r="F433" s="104"/>
      <c r="G433" s="186"/>
      <c r="H433" s="104"/>
      <c r="I433" s="167" t="e">
        <f t="shared" si="99"/>
        <v>#DIV/0!</v>
      </c>
      <c r="J433" s="167" t="e">
        <f t="shared" si="102"/>
        <v>#DIV/0!</v>
      </c>
      <c r="K433" s="104">
        <f t="shared" si="96"/>
        <v>0</v>
      </c>
      <c r="L433" s="104">
        <f t="shared" si="97"/>
        <v>0</v>
      </c>
      <c r="M433" s="206" t="e">
        <f t="shared" si="100"/>
        <v>#DIV/0!</v>
      </c>
      <c r="N433" s="918"/>
      <c r="O433" s="130"/>
      <c r="P433" s="86"/>
      <c r="Q433" s="224"/>
      <c r="R433" s="728">
        <f t="shared" si="95"/>
        <v>0</v>
      </c>
    </row>
    <row r="434" spans="1:18" s="131" customFormat="1" ht="27.5" x14ac:dyDescent="0.35">
      <c r="A434" s="967"/>
      <c r="B434" s="713" t="s">
        <v>80</v>
      </c>
      <c r="C434" s="107"/>
      <c r="D434" s="104">
        <v>23.8</v>
      </c>
      <c r="E434" s="104">
        <v>23.8</v>
      </c>
      <c r="F434" s="104">
        <v>23.8</v>
      </c>
      <c r="G434" s="186">
        <f>F434/E434</f>
        <v>1</v>
      </c>
      <c r="H434" s="104">
        <v>23.8</v>
      </c>
      <c r="I434" s="186">
        <f t="shared" si="99"/>
        <v>1</v>
      </c>
      <c r="J434" s="186">
        <f t="shared" si="102"/>
        <v>1</v>
      </c>
      <c r="K434" s="104">
        <f t="shared" si="96"/>
        <v>23.8</v>
      </c>
      <c r="L434" s="104">
        <f t="shared" si="97"/>
        <v>0</v>
      </c>
      <c r="M434" s="129">
        <f t="shared" si="100"/>
        <v>1</v>
      </c>
      <c r="N434" s="918"/>
      <c r="O434" s="130"/>
      <c r="P434" s="86"/>
      <c r="Q434" s="224"/>
      <c r="R434" s="728">
        <f t="shared" si="95"/>
        <v>0</v>
      </c>
    </row>
    <row r="435" spans="1:18" s="131" customFormat="1" ht="90" x14ac:dyDescent="0.35">
      <c r="A435" s="967" t="s">
        <v>544</v>
      </c>
      <c r="B435" s="133" t="s">
        <v>607</v>
      </c>
      <c r="C435" s="117" t="s">
        <v>285</v>
      </c>
      <c r="D435" s="134">
        <f>SUM(D436:D439)</f>
        <v>3981.7</v>
      </c>
      <c r="E435" s="134">
        <f>SUM(E436:E439)</f>
        <v>3981.7</v>
      </c>
      <c r="F435" s="134">
        <f>SUM(F436:F439)</f>
        <v>579.91999999999996</v>
      </c>
      <c r="G435" s="191">
        <f>F435/E435</f>
        <v>0.14599999999999999</v>
      </c>
      <c r="H435" s="134">
        <f>SUM(H436:H439)</f>
        <v>579.91999999999996</v>
      </c>
      <c r="I435" s="186">
        <f t="shared" si="99"/>
        <v>0.14599999999999999</v>
      </c>
      <c r="J435" s="191">
        <f>H435/F435</f>
        <v>1</v>
      </c>
      <c r="K435" s="134">
        <f t="shared" si="96"/>
        <v>3981.7</v>
      </c>
      <c r="L435" s="104">
        <f t="shared" si="97"/>
        <v>0</v>
      </c>
      <c r="M435" s="344">
        <f t="shared" si="100"/>
        <v>1</v>
      </c>
      <c r="N435" s="918" t="s">
        <v>1506</v>
      </c>
      <c r="O435" s="130"/>
      <c r="P435" s="86"/>
      <c r="Q435" s="224"/>
      <c r="R435" s="728">
        <f t="shared" si="95"/>
        <v>0</v>
      </c>
    </row>
    <row r="436" spans="1:18" s="131" customFormat="1" ht="27.5" x14ac:dyDescent="0.35">
      <c r="A436" s="967"/>
      <c r="B436" s="713" t="s">
        <v>79</v>
      </c>
      <c r="C436" s="107"/>
      <c r="D436" s="718"/>
      <c r="E436" s="718"/>
      <c r="F436" s="104"/>
      <c r="G436" s="192" t="e">
        <f t="shared" ref="G436:G444" si="103">F436/E436</f>
        <v>#DIV/0!</v>
      </c>
      <c r="H436" s="104"/>
      <c r="I436" s="167" t="e">
        <f t="shared" si="99"/>
        <v>#DIV/0!</v>
      </c>
      <c r="J436" s="185" t="e">
        <f t="shared" ref="J436:J444" si="104">H436/F436</f>
        <v>#DIV/0!</v>
      </c>
      <c r="K436" s="104">
        <f t="shared" si="96"/>
        <v>0</v>
      </c>
      <c r="L436" s="104">
        <f t="shared" si="97"/>
        <v>0</v>
      </c>
      <c r="M436" s="206" t="e">
        <f t="shared" si="100"/>
        <v>#DIV/0!</v>
      </c>
      <c r="N436" s="918"/>
      <c r="O436" s="130"/>
      <c r="P436" s="86"/>
      <c r="Q436" s="224"/>
      <c r="R436" s="728">
        <f t="shared" si="95"/>
        <v>0</v>
      </c>
    </row>
    <row r="437" spans="1:18" s="131" customFormat="1" ht="27.5" x14ac:dyDescent="0.35">
      <c r="A437" s="967"/>
      <c r="B437" s="713" t="s">
        <v>78</v>
      </c>
      <c r="C437" s="107"/>
      <c r="D437" s="104"/>
      <c r="E437" s="104"/>
      <c r="F437" s="104"/>
      <c r="G437" s="192" t="e">
        <f t="shared" si="103"/>
        <v>#DIV/0!</v>
      </c>
      <c r="H437" s="104"/>
      <c r="I437" s="167" t="e">
        <f t="shared" si="99"/>
        <v>#DIV/0!</v>
      </c>
      <c r="J437" s="185" t="e">
        <f t="shared" si="104"/>
        <v>#DIV/0!</v>
      </c>
      <c r="K437" s="104">
        <f t="shared" si="96"/>
        <v>0</v>
      </c>
      <c r="L437" s="104">
        <f t="shared" si="97"/>
        <v>0</v>
      </c>
      <c r="M437" s="206" t="e">
        <f t="shared" si="100"/>
        <v>#DIV/0!</v>
      </c>
      <c r="N437" s="918"/>
      <c r="O437" s="130"/>
      <c r="P437" s="86"/>
      <c r="Q437" s="224"/>
      <c r="R437" s="728">
        <f t="shared" si="95"/>
        <v>0</v>
      </c>
    </row>
    <row r="438" spans="1:18" s="131" customFormat="1" ht="27.5" x14ac:dyDescent="0.35">
      <c r="A438" s="967"/>
      <c r="B438" s="713" t="s">
        <v>116</v>
      </c>
      <c r="C438" s="107"/>
      <c r="D438" s="104"/>
      <c r="E438" s="104"/>
      <c r="F438" s="104"/>
      <c r="G438" s="192" t="e">
        <f t="shared" si="103"/>
        <v>#DIV/0!</v>
      </c>
      <c r="H438" s="104"/>
      <c r="I438" s="167" t="e">
        <f t="shared" si="99"/>
        <v>#DIV/0!</v>
      </c>
      <c r="J438" s="185" t="e">
        <f t="shared" si="104"/>
        <v>#DIV/0!</v>
      </c>
      <c r="K438" s="104">
        <f t="shared" si="96"/>
        <v>0</v>
      </c>
      <c r="L438" s="104">
        <f t="shared" si="97"/>
        <v>0</v>
      </c>
      <c r="M438" s="206" t="e">
        <f t="shared" si="100"/>
        <v>#DIV/0!</v>
      </c>
      <c r="N438" s="918"/>
      <c r="O438" s="130"/>
      <c r="P438" s="86"/>
      <c r="Q438" s="224"/>
      <c r="R438" s="728">
        <f t="shared" si="95"/>
        <v>0</v>
      </c>
    </row>
    <row r="439" spans="1:18" s="131" customFormat="1" ht="27.5" x14ac:dyDescent="0.35">
      <c r="A439" s="967"/>
      <c r="B439" s="713" t="s">
        <v>80</v>
      </c>
      <c r="C439" s="107"/>
      <c r="D439" s="104">
        <v>3981.7</v>
      </c>
      <c r="E439" s="104">
        <v>3981.7</v>
      </c>
      <c r="F439" s="104">
        <v>579.91999999999996</v>
      </c>
      <c r="G439" s="186">
        <f t="shared" si="103"/>
        <v>0.14599999999999999</v>
      </c>
      <c r="H439" s="104">
        <v>579.91999999999996</v>
      </c>
      <c r="I439" s="186">
        <f t="shared" si="99"/>
        <v>0.14599999999999999</v>
      </c>
      <c r="J439" s="186">
        <f t="shared" si="104"/>
        <v>1</v>
      </c>
      <c r="K439" s="104">
        <f t="shared" si="96"/>
        <v>3981.7</v>
      </c>
      <c r="L439" s="104">
        <f t="shared" si="97"/>
        <v>0</v>
      </c>
      <c r="M439" s="129">
        <f t="shared" si="100"/>
        <v>1</v>
      </c>
      <c r="N439" s="918"/>
      <c r="O439" s="130"/>
      <c r="P439" s="86"/>
      <c r="Q439" s="224"/>
      <c r="R439" s="728">
        <f t="shared" si="95"/>
        <v>0</v>
      </c>
    </row>
    <row r="440" spans="1:18" s="131" customFormat="1" ht="36" x14ac:dyDescent="0.35">
      <c r="A440" s="967" t="s">
        <v>546</v>
      </c>
      <c r="B440" s="133" t="s">
        <v>551</v>
      </c>
      <c r="C440" s="117" t="s">
        <v>285</v>
      </c>
      <c r="D440" s="134">
        <f>SUM(D441:D444)</f>
        <v>381.5</v>
      </c>
      <c r="E440" s="134">
        <f>SUM(E441:E444)</f>
        <v>381.5</v>
      </c>
      <c r="F440" s="134">
        <f>SUM(F441:F444)</f>
        <v>18.95</v>
      </c>
      <c r="G440" s="186">
        <f t="shared" si="103"/>
        <v>0.05</v>
      </c>
      <c r="H440" s="134">
        <f>SUM(H441:H444)</f>
        <v>18.95</v>
      </c>
      <c r="I440" s="186">
        <f t="shared" si="99"/>
        <v>0.05</v>
      </c>
      <c r="J440" s="186">
        <f t="shared" si="104"/>
        <v>1</v>
      </c>
      <c r="K440" s="134">
        <f t="shared" si="96"/>
        <v>381.5</v>
      </c>
      <c r="L440" s="104">
        <f t="shared" si="97"/>
        <v>0</v>
      </c>
      <c r="M440" s="344">
        <f t="shared" si="100"/>
        <v>1</v>
      </c>
      <c r="N440" s="918" t="s">
        <v>1506</v>
      </c>
      <c r="O440" s="130"/>
      <c r="P440" s="86"/>
      <c r="Q440" s="224"/>
      <c r="R440" s="728">
        <f t="shared" si="95"/>
        <v>0</v>
      </c>
    </row>
    <row r="441" spans="1:18" s="131" customFormat="1" ht="27.5" x14ac:dyDescent="0.35">
      <c r="A441" s="967"/>
      <c r="B441" s="713" t="s">
        <v>79</v>
      </c>
      <c r="C441" s="107"/>
      <c r="D441" s="718"/>
      <c r="E441" s="718"/>
      <c r="F441" s="104"/>
      <c r="G441" s="167" t="e">
        <f t="shared" si="103"/>
        <v>#DIV/0!</v>
      </c>
      <c r="H441" s="104"/>
      <c r="I441" s="167" t="e">
        <f t="shared" si="99"/>
        <v>#DIV/0!</v>
      </c>
      <c r="J441" s="167" t="e">
        <f t="shared" si="104"/>
        <v>#DIV/0!</v>
      </c>
      <c r="K441" s="104">
        <f t="shared" si="96"/>
        <v>0</v>
      </c>
      <c r="L441" s="104">
        <f t="shared" si="97"/>
        <v>0</v>
      </c>
      <c r="M441" s="206" t="e">
        <f t="shared" si="100"/>
        <v>#DIV/0!</v>
      </c>
      <c r="N441" s="918"/>
      <c r="O441" s="130"/>
      <c r="P441" s="86"/>
      <c r="Q441" s="224"/>
      <c r="R441" s="728">
        <f t="shared" si="95"/>
        <v>0</v>
      </c>
    </row>
    <row r="442" spans="1:18" s="131" customFormat="1" ht="27.5" x14ac:dyDescent="0.35">
      <c r="A442" s="967"/>
      <c r="B442" s="713" t="s">
        <v>78</v>
      </c>
      <c r="C442" s="107"/>
      <c r="D442" s="104"/>
      <c r="E442" s="104"/>
      <c r="F442" s="104"/>
      <c r="G442" s="167" t="e">
        <f t="shared" si="103"/>
        <v>#DIV/0!</v>
      </c>
      <c r="H442" s="104"/>
      <c r="I442" s="167" t="e">
        <f t="shared" si="99"/>
        <v>#DIV/0!</v>
      </c>
      <c r="J442" s="167" t="e">
        <f t="shared" si="104"/>
        <v>#DIV/0!</v>
      </c>
      <c r="K442" s="104">
        <f t="shared" si="96"/>
        <v>0</v>
      </c>
      <c r="L442" s="104">
        <f t="shared" si="97"/>
        <v>0</v>
      </c>
      <c r="M442" s="206" t="e">
        <f t="shared" si="100"/>
        <v>#DIV/0!</v>
      </c>
      <c r="N442" s="918"/>
      <c r="O442" s="130"/>
      <c r="P442" s="86"/>
      <c r="Q442" s="224"/>
      <c r="R442" s="728">
        <f t="shared" si="95"/>
        <v>0</v>
      </c>
    </row>
    <row r="443" spans="1:18" s="131" customFormat="1" ht="27.5" x14ac:dyDescent="0.35">
      <c r="A443" s="967"/>
      <c r="B443" s="713" t="s">
        <v>116</v>
      </c>
      <c r="C443" s="107"/>
      <c r="D443" s="718"/>
      <c r="E443" s="718"/>
      <c r="F443" s="104"/>
      <c r="G443" s="167" t="e">
        <f t="shared" si="103"/>
        <v>#DIV/0!</v>
      </c>
      <c r="H443" s="104"/>
      <c r="I443" s="167" t="e">
        <f t="shared" si="99"/>
        <v>#DIV/0!</v>
      </c>
      <c r="J443" s="167" t="e">
        <f t="shared" si="104"/>
        <v>#DIV/0!</v>
      </c>
      <c r="K443" s="104">
        <f t="shared" si="96"/>
        <v>0</v>
      </c>
      <c r="L443" s="104">
        <f t="shared" si="97"/>
        <v>0</v>
      </c>
      <c r="M443" s="206" t="e">
        <f t="shared" si="100"/>
        <v>#DIV/0!</v>
      </c>
      <c r="N443" s="918"/>
      <c r="O443" s="130"/>
      <c r="P443" s="86"/>
      <c r="Q443" s="224"/>
      <c r="R443" s="728">
        <f t="shared" si="95"/>
        <v>0</v>
      </c>
    </row>
    <row r="444" spans="1:18" s="131" customFormat="1" ht="27.5" x14ac:dyDescent="0.35">
      <c r="A444" s="967"/>
      <c r="B444" s="713" t="s">
        <v>80</v>
      </c>
      <c r="C444" s="107"/>
      <c r="D444" s="104">
        <v>381.5</v>
      </c>
      <c r="E444" s="104">
        <v>381.5</v>
      </c>
      <c r="F444" s="104">
        <v>18.95</v>
      </c>
      <c r="G444" s="186">
        <f t="shared" si="103"/>
        <v>0.05</v>
      </c>
      <c r="H444" s="104">
        <v>18.95</v>
      </c>
      <c r="I444" s="186">
        <f t="shared" si="99"/>
        <v>0.05</v>
      </c>
      <c r="J444" s="186">
        <f t="shared" si="104"/>
        <v>1</v>
      </c>
      <c r="K444" s="104">
        <f t="shared" si="96"/>
        <v>381.5</v>
      </c>
      <c r="L444" s="104">
        <f t="shared" si="97"/>
        <v>0</v>
      </c>
      <c r="M444" s="129">
        <f t="shared" si="100"/>
        <v>1</v>
      </c>
      <c r="N444" s="918"/>
      <c r="O444" s="130"/>
      <c r="P444" s="86"/>
      <c r="Q444" s="224"/>
      <c r="R444" s="728">
        <f t="shared" si="95"/>
        <v>0</v>
      </c>
    </row>
    <row r="445" spans="1:18" s="91" customFormat="1" ht="62.25" customHeight="1" x14ac:dyDescent="0.35">
      <c r="A445" s="949" t="s">
        <v>87</v>
      </c>
      <c r="B445" s="354" t="s">
        <v>896</v>
      </c>
      <c r="C445" s="114" t="s">
        <v>227</v>
      </c>
      <c r="D445" s="111">
        <f>SUM(D446:D449)</f>
        <v>784341.88</v>
      </c>
      <c r="E445" s="111">
        <f>SUM(E446:E449)</f>
        <v>765587.62</v>
      </c>
      <c r="F445" s="111">
        <f>SUM(F446:F449)</f>
        <v>31290.31</v>
      </c>
      <c r="G445" s="187">
        <f>F445/E445</f>
        <v>4.1000000000000002E-2</v>
      </c>
      <c r="H445" s="111">
        <f>SUM(H446:H449)</f>
        <v>31290.31</v>
      </c>
      <c r="I445" s="187">
        <f t="shared" ref="I445:I465" si="105">H445/E445</f>
        <v>4.1000000000000002E-2</v>
      </c>
      <c r="J445" s="187">
        <f>H445/F445</f>
        <v>1</v>
      </c>
      <c r="K445" s="111">
        <f>SUM(K446:K449)</f>
        <v>385072.06</v>
      </c>
      <c r="L445" s="111">
        <f>SUM(L446:L449)</f>
        <v>380515.56</v>
      </c>
      <c r="M445" s="112">
        <f>K445/E445</f>
        <v>0.5</v>
      </c>
      <c r="N445" s="979"/>
      <c r="P445" s="86" t="b">
        <f t="shared" ref="P445:P508" si="106">E445=D445</f>
        <v>0</v>
      </c>
      <c r="Q445" s="224" t="b">
        <f t="shared" ref="Q445:Q508" si="107">IF(F445=H445,TRUE,FALSE)</f>
        <v>1</v>
      </c>
      <c r="R445" s="728">
        <f t="shared" si="95"/>
        <v>0</v>
      </c>
    </row>
    <row r="446" spans="1:18" s="91" customFormat="1" ht="27.5" x14ac:dyDescent="0.35">
      <c r="A446" s="949"/>
      <c r="B446" s="115" t="s">
        <v>79</v>
      </c>
      <c r="C446" s="702"/>
      <c r="D446" s="113">
        <f t="shared" ref="D446:F449" si="108">D451+D462+D479+D496</f>
        <v>0</v>
      </c>
      <c r="E446" s="113">
        <f t="shared" si="108"/>
        <v>0</v>
      </c>
      <c r="F446" s="113">
        <f t="shared" si="108"/>
        <v>0</v>
      </c>
      <c r="G446" s="190"/>
      <c r="H446" s="113"/>
      <c r="I446" s="189" t="e">
        <f t="shared" si="105"/>
        <v>#DIV/0!</v>
      </c>
      <c r="J446" s="190"/>
      <c r="K446" s="113">
        <f t="shared" ref="K446:L449" si="109">K451+K462+K479+K496</f>
        <v>0</v>
      </c>
      <c r="L446" s="113">
        <f t="shared" si="109"/>
        <v>0</v>
      </c>
      <c r="M446" s="203" t="e">
        <f t="shared" ref="M446:M454" si="110">K446/E446</f>
        <v>#DIV/0!</v>
      </c>
      <c r="N446" s="979"/>
      <c r="P446" s="86" t="b">
        <f t="shared" si="106"/>
        <v>1</v>
      </c>
      <c r="Q446" s="224" t="b">
        <f t="shared" si="107"/>
        <v>1</v>
      </c>
      <c r="R446" s="728">
        <f t="shared" si="95"/>
        <v>0</v>
      </c>
    </row>
    <row r="447" spans="1:18" s="91" customFormat="1" ht="27.5" x14ac:dyDescent="0.35">
      <c r="A447" s="949"/>
      <c r="B447" s="115" t="s">
        <v>78</v>
      </c>
      <c r="C447" s="702"/>
      <c r="D447" s="113">
        <f t="shared" si="108"/>
        <v>850.2</v>
      </c>
      <c r="E447" s="113">
        <f t="shared" si="108"/>
        <v>0</v>
      </c>
      <c r="F447" s="113">
        <f t="shared" si="108"/>
        <v>0</v>
      </c>
      <c r="G447" s="189" t="e">
        <f>F447/E447</f>
        <v>#DIV/0!</v>
      </c>
      <c r="H447" s="113">
        <f>H452+H463+H480+H497</f>
        <v>0</v>
      </c>
      <c r="I447" s="189" t="e">
        <f t="shared" si="105"/>
        <v>#DIV/0!</v>
      </c>
      <c r="J447" s="189" t="e">
        <f t="shared" ref="J447:J510" si="111">H447/F447</f>
        <v>#DIV/0!</v>
      </c>
      <c r="K447" s="113">
        <f t="shared" si="109"/>
        <v>0</v>
      </c>
      <c r="L447" s="113">
        <f t="shared" si="109"/>
        <v>0</v>
      </c>
      <c r="M447" s="203" t="e">
        <f t="shared" si="110"/>
        <v>#DIV/0!</v>
      </c>
      <c r="N447" s="979"/>
      <c r="P447" s="86" t="b">
        <f t="shared" si="106"/>
        <v>0</v>
      </c>
      <c r="Q447" s="224" t="b">
        <f t="shared" si="107"/>
        <v>1</v>
      </c>
      <c r="R447" s="728">
        <f t="shared" si="95"/>
        <v>0</v>
      </c>
    </row>
    <row r="448" spans="1:18" s="91" customFormat="1" ht="27.5" x14ac:dyDescent="0.35">
      <c r="A448" s="949"/>
      <c r="B448" s="115" t="s">
        <v>116</v>
      </c>
      <c r="C448" s="702"/>
      <c r="D448" s="113">
        <f t="shared" si="108"/>
        <v>783491.68</v>
      </c>
      <c r="E448" s="113">
        <f>E453+E464+E481+E498</f>
        <v>765587.62</v>
      </c>
      <c r="F448" s="113">
        <f t="shared" si="108"/>
        <v>31290.31</v>
      </c>
      <c r="G448" s="190">
        <f>F448/E448</f>
        <v>4.1000000000000002E-2</v>
      </c>
      <c r="H448" s="113">
        <f>H453+H464+H481+H498</f>
        <v>31290.31</v>
      </c>
      <c r="I448" s="190">
        <f t="shared" si="105"/>
        <v>4.1000000000000002E-2</v>
      </c>
      <c r="J448" s="190">
        <f t="shared" si="111"/>
        <v>1</v>
      </c>
      <c r="K448" s="113">
        <f>K453+K464+K481+K498</f>
        <v>385072.06</v>
      </c>
      <c r="L448" s="113">
        <f t="shared" si="109"/>
        <v>380515.56</v>
      </c>
      <c r="M448" s="202">
        <f t="shared" si="110"/>
        <v>0.5</v>
      </c>
      <c r="N448" s="979"/>
      <c r="P448" s="86" t="b">
        <f t="shared" si="106"/>
        <v>0</v>
      </c>
      <c r="Q448" s="224" t="b">
        <f t="shared" si="107"/>
        <v>1</v>
      </c>
      <c r="R448" s="728">
        <f t="shared" si="95"/>
        <v>0</v>
      </c>
    </row>
    <row r="449" spans="1:18" s="91" customFormat="1" ht="27.5" x14ac:dyDescent="0.35">
      <c r="A449" s="949"/>
      <c r="B449" s="115" t="s">
        <v>80</v>
      </c>
      <c r="C449" s="702"/>
      <c r="D449" s="113">
        <f t="shared" si="108"/>
        <v>0</v>
      </c>
      <c r="E449" s="113">
        <f t="shared" si="108"/>
        <v>0</v>
      </c>
      <c r="F449" s="113">
        <f t="shared" si="108"/>
        <v>0</v>
      </c>
      <c r="G449" s="190"/>
      <c r="H449" s="113"/>
      <c r="I449" s="189" t="e">
        <f t="shared" si="105"/>
        <v>#DIV/0!</v>
      </c>
      <c r="J449" s="355"/>
      <c r="K449" s="113">
        <f t="shared" si="109"/>
        <v>0</v>
      </c>
      <c r="L449" s="113">
        <f t="shared" si="109"/>
        <v>0</v>
      </c>
      <c r="M449" s="203" t="e">
        <f t="shared" si="110"/>
        <v>#DIV/0!</v>
      </c>
      <c r="N449" s="979"/>
      <c r="P449" s="86" t="b">
        <f t="shared" si="106"/>
        <v>1</v>
      </c>
      <c r="Q449" s="224" t="b">
        <f t="shared" si="107"/>
        <v>1</v>
      </c>
      <c r="R449" s="728">
        <f t="shared" si="95"/>
        <v>0</v>
      </c>
    </row>
    <row r="450" spans="1:18" s="91" customFormat="1" ht="35" x14ac:dyDescent="0.35">
      <c r="A450" s="1055" t="s">
        <v>213</v>
      </c>
      <c r="B450" s="356" t="s">
        <v>214</v>
      </c>
      <c r="C450" s="137" t="s">
        <v>229</v>
      </c>
      <c r="D450" s="142">
        <f>SUM(D451:D454)</f>
        <v>96889.5</v>
      </c>
      <c r="E450" s="142">
        <f>SUM(E451:E454)</f>
        <v>96889.5</v>
      </c>
      <c r="F450" s="142">
        <f>SUM(F451:F454)</f>
        <v>19936.11</v>
      </c>
      <c r="G450" s="182">
        <f>F450/E450</f>
        <v>0.20599999999999999</v>
      </c>
      <c r="H450" s="142">
        <f>SUM(H451:H454)</f>
        <v>19936.11</v>
      </c>
      <c r="I450" s="182">
        <f t="shared" si="105"/>
        <v>0.20599999999999999</v>
      </c>
      <c r="J450" s="182">
        <f t="shared" si="111"/>
        <v>1</v>
      </c>
      <c r="K450" s="142">
        <f t="shared" ref="K450:K500" si="112">E450</f>
        <v>96889.5</v>
      </c>
      <c r="L450" s="104">
        <f t="shared" ref="L450:L510" si="113">E450-K450</f>
        <v>0</v>
      </c>
      <c r="M450" s="140">
        <f t="shared" si="110"/>
        <v>1</v>
      </c>
      <c r="N450" s="1022"/>
      <c r="P450" s="86" t="b">
        <f t="shared" si="106"/>
        <v>1</v>
      </c>
      <c r="Q450" s="224" t="b">
        <f t="shared" si="107"/>
        <v>1</v>
      </c>
      <c r="R450" s="728">
        <f t="shared" si="95"/>
        <v>0</v>
      </c>
    </row>
    <row r="451" spans="1:18" s="91" customFormat="1" ht="18.75" customHeight="1" x14ac:dyDescent="0.35">
      <c r="A451" s="1056"/>
      <c r="B451" s="694" t="s">
        <v>79</v>
      </c>
      <c r="C451" s="155"/>
      <c r="D451" s="105"/>
      <c r="E451" s="105"/>
      <c r="F451" s="105"/>
      <c r="G451" s="184"/>
      <c r="H451" s="105"/>
      <c r="I451" s="167" t="e">
        <f t="shared" si="105"/>
        <v>#DIV/0!</v>
      </c>
      <c r="J451" s="184"/>
      <c r="K451" s="104">
        <f t="shared" si="112"/>
        <v>0</v>
      </c>
      <c r="L451" s="104">
        <f t="shared" si="113"/>
        <v>0</v>
      </c>
      <c r="M451" s="206" t="e">
        <f t="shared" si="110"/>
        <v>#DIV/0!</v>
      </c>
      <c r="N451" s="1023"/>
      <c r="P451" s="86" t="b">
        <f t="shared" si="106"/>
        <v>1</v>
      </c>
      <c r="Q451" s="224" t="b">
        <f t="shared" si="107"/>
        <v>1</v>
      </c>
      <c r="R451" s="728">
        <f t="shared" si="95"/>
        <v>0</v>
      </c>
    </row>
    <row r="452" spans="1:18" s="91" customFormat="1" ht="18.75" customHeight="1" x14ac:dyDescent="0.35">
      <c r="A452" s="1056"/>
      <c r="B452" s="694" t="s">
        <v>78</v>
      </c>
      <c r="C452" s="155"/>
      <c r="D452" s="105"/>
      <c r="E452" s="105"/>
      <c r="F452" s="105"/>
      <c r="G452" s="184">
        <v>0</v>
      </c>
      <c r="H452" s="105"/>
      <c r="I452" s="167" t="e">
        <f t="shared" si="105"/>
        <v>#DIV/0!</v>
      </c>
      <c r="J452" s="184">
        <v>0</v>
      </c>
      <c r="K452" s="104">
        <f t="shared" si="112"/>
        <v>0</v>
      </c>
      <c r="L452" s="104">
        <f t="shared" si="113"/>
        <v>0</v>
      </c>
      <c r="M452" s="206" t="e">
        <f t="shared" si="110"/>
        <v>#DIV/0!</v>
      </c>
      <c r="N452" s="1023"/>
      <c r="P452" s="86" t="b">
        <f t="shared" si="106"/>
        <v>1</v>
      </c>
      <c r="Q452" s="224" t="b">
        <f t="shared" si="107"/>
        <v>1</v>
      </c>
      <c r="R452" s="728">
        <f t="shared" si="95"/>
        <v>0</v>
      </c>
    </row>
    <row r="453" spans="1:18" s="91" customFormat="1" ht="18.75" customHeight="1" x14ac:dyDescent="0.35">
      <c r="A453" s="1056"/>
      <c r="B453" s="694" t="s">
        <v>116</v>
      </c>
      <c r="C453" s="155" t="s">
        <v>887</v>
      </c>
      <c r="D453" s="104">
        <f>D459</f>
        <v>96889.5</v>
      </c>
      <c r="E453" s="104">
        <f>E459</f>
        <v>96889.5</v>
      </c>
      <c r="F453" s="104">
        <f>F459</f>
        <v>19936.11</v>
      </c>
      <c r="G453" s="186">
        <f>F453/E453</f>
        <v>0.20599999999999999</v>
      </c>
      <c r="H453" s="104">
        <f>H459</f>
        <v>19936.11</v>
      </c>
      <c r="I453" s="186">
        <f t="shared" si="105"/>
        <v>0.20599999999999999</v>
      </c>
      <c r="J453" s="186">
        <f t="shared" si="111"/>
        <v>1</v>
      </c>
      <c r="K453" s="104">
        <f t="shared" si="112"/>
        <v>96889.5</v>
      </c>
      <c r="L453" s="104">
        <f t="shared" si="113"/>
        <v>0</v>
      </c>
      <c r="M453" s="129">
        <f t="shared" si="110"/>
        <v>1</v>
      </c>
      <c r="N453" s="1023"/>
      <c r="P453" s="86" t="b">
        <f t="shared" si="106"/>
        <v>1</v>
      </c>
      <c r="Q453" s="224" t="b">
        <f t="shared" si="107"/>
        <v>1</v>
      </c>
      <c r="R453" s="728">
        <f t="shared" si="95"/>
        <v>0</v>
      </c>
    </row>
    <row r="454" spans="1:18" s="91" customFormat="1" ht="18.75" customHeight="1" x14ac:dyDescent="0.35">
      <c r="A454" s="1057"/>
      <c r="B454" s="694" t="s">
        <v>80</v>
      </c>
      <c r="C454" s="155"/>
      <c r="D454" s="105"/>
      <c r="E454" s="105"/>
      <c r="F454" s="105"/>
      <c r="G454" s="184"/>
      <c r="H454" s="105"/>
      <c r="I454" s="167" t="e">
        <f t="shared" si="105"/>
        <v>#DIV/0!</v>
      </c>
      <c r="J454" s="184"/>
      <c r="K454" s="104">
        <f t="shared" si="112"/>
        <v>0</v>
      </c>
      <c r="L454" s="104">
        <f t="shared" si="113"/>
        <v>0</v>
      </c>
      <c r="M454" s="206" t="e">
        <f t="shared" si="110"/>
        <v>#DIV/0!</v>
      </c>
      <c r="N454" s="1024"/>
      <c r="P454" s="86" t="b">
        <f t="shared" si="106"/>
        <v>1</v>
      </c>
      <c r="Q454" s="224" t="b">
        <f t="shared" si="107"/>
        <v>1</v>
      </c>
      <c r="R454" s="728">
        <f t="shared" si="95"/>
        <v>0</v>
      </c>
    </row>
    <row r="455" spans="1:18" s="91" customFormat="1" ht="156" customHeight="1" x14ac:dyDescent="0.35">
      <c r="A455" s="641"/>
      <c r="B455" s="694" t="s">
        <v>964</v>
      </c>
      <c r="C455" s="155"/>
      <c r="D455" s="104">
        <f>D456</f>
        <v>96889.5</v>
      </c>
      <c r="E455" s="104">
        <f t="shared" ref="E455:L455" si="114">E456</f>
        <v>96889.5</v>
      </c>
      <c r="F455" s="104">
        <f t="shared" si="114"/>
        <v>19936.11</v>
      </c>
      <c r="G455" s="186">
        <f t="shared" si="114"/>
        <v>0.20599999999999999</v>
      </c>
      <c r="H455" s="104">
        <f t="shared" si="114"/>
        <v>19936.11</v>
      </c>
      <c r="I455" s="186">
        <f t="shared" si="114"/>
        <v>0.20599999999999999</v>
      </c>
      <c r="J455" s="186">
        <f t="shared" si="114"/>
        <v>1</v>
      </c>
      <c r="K455" s="104">
        <f t="shared" si="114"/>
        <v>96889.5</v>
      </c>
      <c r="L455" s="104">
        <f t="shared" si="114"/>
        <v>0</v>
      </c>
      <c r="M455" s="186">
        <f>M456</f>
        <v>1</v>
      </c>
      <c r="N455" s="691"/>
      <c r="P455" s="86"/>
      <c r="Q455" s="224"/>
      <c r="R455" s="728">
        <f t="shared" si="95"/>
        <v>0</v>
      </c>
    </row>
    <row r="456" spans="1:18" s="91" customFormat="1" ht="198.75" customHeight="1" x14ac:dyDescent="0.35">
      <c r="A456" s="789" t="s">
        <v>215</v>
      </c>
      <c r="B456" s="122" t="s">
        <v>974</v>
      </c>
      <c r="C456" s="699" t="s">
        <v>285</v>
      </c>
      <c r="D456" s="134">
        <f>SUM(D457:D460)</f>
        <v>96889.5</v>
      </c>
      <c r="E456" s="134">
        <f t="shared" ref="E456:H456" si="115">SUM(E457:E460)</f>
        <v>96889.5</v>
      </c>
      <c r="F456" s="134">
        <f t="shared" si="115"/>
        <v>19936.11</v>
      </c>
      <c r="G456" s="191">
        <f>F456/E456</f>
        <v>0.20599999999999999</v>
      </c>
      <c r="H456" s="134">
        <f t="shared" si="115"/>
        <v>19936.11</v>
      </c>
      <c r="I456" s="191">
        <f t="shared" ref="I456:I460" si="116">H456/E456</f>
        <v>0.20599999999999999</v>
      </c>
      <c r="J456" s="191">
        <f t="shared" ref="J456:J459" si="117">H456/F456</f>
        <v>1</v>
      </c>
      <c r="K456" s="134">
        <f t="shared" ref="K456:L456" si="118">SUM(K457:K460)</f>
        <v>96889.5</v>
      </c>
      <c r="L456" s="134">
        <f t="shared" si="118"/>
        <v>0</v>
      </c>
      <c r="M456" s="344">
        <f t="shared" ref="M456:M510" si="119">K456/E456</f>
        <v>1</v>
      </c>
      <c r="N456" s="869" t="s">
        <v>691</v>
      </c>
      <c r="P456" s="86" t="b">
        <f t="shared" si="106"/>
        <v>1</v>
      </c>
      <c r="Q456" s="224" t="b">
        <f t="shared" si="107"/>
        <v>1</v>
      </c>
      <c r="R456" s="728">
        <f t="shared" si="95"/>
        <v>0</v>
      </c>
    </row>
    <row r="457" spans="1:18" s="91" customFormat="1" ht="29.25" customHeight="1" x14ac:dyDescent="0.35">
      <c r="A457" s="790"/>
      <c r="B457" s="694" t="s">
        <v>79</v>
      </c>
      <c r="C457" s="692"/>
      <c r="D457" s="104"/>
      <c r="E457" s="105"/>
      <c r="F457" s="104"/>
      <c r="G457" s="184"/>
      <c r="H457" s="116"/>
      <c r="I457" s="167" t="e">
        <f t="shared" si="116"/>
        <v>#DIV/0!</v>
      </c>
      <c r="J457" s="184"/>
      <c r="K457" s="104">
        <f t="shared" ref="K457:K460" si="120">E457</f>
        <v>0</v>
      </c>
      <c r="L457" s="104">
        <f t="shared" ref="L457:L460" si="121">E457-K457</f>
        <v>0</v>
      </c>
      <c r="M457" s="206" t="e">
        <f t="shared" si="119"/>
        <v>#DIV/0!</v>
      </c>
      <c r="N457" s="869"/>
      <c r="P457" s="86" t="b">
        <f t="shared" si="106"/>
        <v>1</v>
      </c>
      <c r="Q457" s="224" t="b">
        <f t="shared" si="107"/>
        <v>1</v>
      </c>
      <c r="R457" s="728">
        <f t="shared" si="95"/>
        <v>0</v>
      </c>
    </row>
    <row r="458" spans="1:18" s="91" customFormat="1" ht="24" customHeight="1" x14ac:dyDescent="0.35">
      <c r="A458" s="790"/>
      <c r="B458" s="694" t="s">
        <v>78</v>
      </c>
      <c r="C458" s="692"/>
      <c r="D458" s="104"/>
      <c r="E458" s="105"/>
      <c r="F458" s="104"/>
      <c r="G458" s="184"/>
      <c r="H458" s="116"/>
      <c r="I458" s="167" t="e">
        <f t="shared" si="116"/>
        <v>#DIV/0!</v>
      </c>
      <c r="J458" s="184"/>
      <c r="K458" s="104">
        <f t="shared" si="120"/>
        <v>0</v>
      </c>
      <c r="L458" s="104">
        <f t="shared" si="121"/>
        <v>0</v>
      </c>
      <c r="M458" s="206" t="e">
        <f t="shared" si="119"/>
        <v>#DIV/0!</v>
      </c>
      <c r="N458" s="869"/>
      <c r="P458" s="86" t="b">
        <f t="shared" si="106"/>
        <v>1</v>
      </c>
      <c r="Q458" s="224" t="b">
        <f t="shared" si="107"/>
        <v>1</v>
      </c>
      <c r="R458" s="728">
        <f t="shared" si="95"/>
        <v>0</v>
      </c>
    </row>
    <row r="459" spans="1:18" s="91" customFormat="1" ht="24" customHeight="1" x14ac:dyDescent="0.35">
      <c r="A459" s="790"/>
      <c r="B459" s="694" t="s">
        <v>116</v>
      </c>
      <c r="C459" s="692"/>
      <c r="D459" s="104">
        <v>96889.5</v>
      </c>
      <c r="E459" s="104">
        <f>D459</f>
        <v>96889.5</v>
      </c>
      <c r="F459" s="104">
        <v>19936.11</v>
      </c>
      <c r="G459" s="186">
        <f>F459/E459</f>
        <v>0.20599999999999999</v>
      </c>
      <c r="H459" s="104">
        <v>19936.11</v>
      </c>
      <c r="I459" s="186">
        <f t="shared" si="116"/>
        <v>0.20599999999999999</v>
      </c>
      <c r="J459" s="186">
        <f t="shared" si="117"/>
        <v>1</v>
      </c>
      <c r="K459" s="104">
        <f t="shared" si="120"/>
        <v>96889.5</v>
      </c>
      <c r="L459" s="495">
        <v>0</v>
      </c>
      <c r="M459" s="129">
        <f t="shared" si="119"/>
        <v>1</v>
      </c>
      <c r="N459" s="869"/>
      <c r="P459" s="86" t="b">
        <f t="shared" si="106"/>
        <v>1</v>
      </c>
      <c r="Q459" s="224" t="b">
        <f t="shared" si="107"/>
        <v>1</v>
      </c>
      <c r="R459" s="728">
        <f t="shared" ref="R459:R522" si="122">E459-K459-L459</f>
        <v>0</v>
      </c>
    </row>
    <row r="460" spans="1:18" s="91" customFormat="1" ht="24.75" customHeight="1" x14ac:dyDescent="0.35">
      <c r="A460" s="791"/>
      <c r="B460" s="694" t="s">
        <v>80</v>
      </c>
      <c r="C460" s="692"/>
      <c r="D460" s="104"/>
      <c r="E460" s="105"/>
      <c r="F460" s="104"/>
      <c r="G460" s="184"/>
      <c r="H460" s="116"/>
      <c r="I460" s="167" t="e">
        <f t="shared" si="116"/>
        <v>#DIV/0!</v>
      </c>
      <c r="J460" s="184"/>
      <c r="K460" s="104">
        <f t="shared" si="120"/>
        <v>0</v>
      </c>
      <c r="L460" s="104">
        <f t="shared" si="121"/>
        <v>0</v>
      </c>
      <c r="M460" s="206" t="e">
        <f t="shared" si="119"/>
        <v>#DIV/0!</v>
      </c>
      <c r="N460" s="869"/>
      <c r="P460" s="86" t="b">
        <f t="shared" si="106"/>
        <v>1</v>
      </c>
      <c r="Q460" s="224" t="b">
        <f t="shared" si="107"/>
        <v>1</v>
      </c>
      <c r="R460" s="728">
        <f t="shared" si="122"/>
        <v>0</v>
      </c>
    </row>
    <row r="461" spans="1:18" s="91" customFormat="1" ht="63.75" customHeight="1" x14ac:dyDescent="0.35">
      <c r="A461" s="1055" t="s">
        <v>216</v>
      </c>
      <c r="B461" s="357" t="s">
        <v>217</v>
      </c>
      <c r="C461" s="701" t="s">
        <v>229</v>
      </c>
      <c r="D461" s="142">
        <f>SUM(D462:D465)</f>
        <v>283582.76</v>
      </c>
      <c r="E461" s="142">
        <f>SUM(E462:E465)</f>
        <v>283582.76</v>
      </c>
      <c r="F461" s="142">
        <f>SUM(F462:F465)</f>
        <v>11354.2</v>
      </c>
      <c r="G461" s="182">
        <f>F461/E461</f>
        <v>0.04</v>
      </c>
      <c r="H461" s="142">
        <f>SUM(H462:H465)</f>
        <v>11354.2</v>
      </c>
      <c r="I461" s="182">
        <f t="shared" si="105"/>
        <v>0.04</v>
      </c>
      <c r="J461" s="182">
        <f t="shared" si="111"/>
        <v>1</v>
      </c>
      <c r="K461" s="142">
        <f t="shared" si="112"/>
        <v>283582.76</v>
      </c>
      <c r="L461" s="104">
        <f t="shared" si="113"/>
        <v>0</v>
      </c>
      <c r="M461" s="140">
        <f t="shared" si="119"/>
        <v>1</v>
      </c>
      <c r="N461" s="1025"/>
      <c r="P461" s="86" t="b">
        <f t="shared" si="106"/>
        <v>1</v>
      </c>
      <c r="Q461" s="224" t="b">
        <f t="shared" si="107"/>
        <v>1</v>
      </c>
      <c r="R461" s="728">
        <f t="shared" si="122"/>
        <v>0</v>
      </c>
    </row>
    <row r="462" spans="1:18" s="91" customFormat="1" ht="82.5" customHeight="1" outlineLevel="1" x14ac:dyDescent="0.35">
      <c r="A462" s="1056"/>
      <c r="B462" s="694" t="s">
        <v>79</v>
      </c>
      <c r="C462" s="155"/>
      <c r="D462" s="104"/>
      <c r="E462" s="104"/>
      <c r="F462" s="104"/>
      <c r="G462" s="167"/>
      <c r="H462" s="104"/>
      <c r="I462" s="167" t="e">
        <f t="shared" si="105"/>
        <v>#DIV/0!</v>
      </c>
      <c r="J462" s="167"/>
      <c r="K462" s="104">
        <f t="shared" si="112"/>
        <v>0</v>
      </c>
      <c r="L462" s="104">
        <f t="shared" si="113"/>
        <v>0</v>
      </c>
      <c r="M462" s="206" t="e">
        <f t="shared" si="119"/>
        <v>#DIV/0!</v>
      </c>
      <c r="N462" s="1026"/>
      <c r="P462" s="86" t="b">
        <f t="shared" si="106"/>
        <v>1</v>
      </c>
      <c r="Q462" s="224" t="b">
        <f t="shared" si="107"/>
        <v>1</v>
      </c>
      <c r="R462" s="728">
        <f t="shared" si="122"/>
        <v>0</v>
      </c>
    </row>
    <row r="463" spans="1:18" s="91" customFormat="1" ht="24" customHeight="1" outlineLevel="1" x14ac:dyDescent="0.35">
      <c r="A463" s="1056"/>
      <c r="B463" s="694" t="s">
        <v>78</v>
      </c>
      <c r="C463" s="155"/>
      <c r="D463" s="104"/>
      <c r="E463" s="104"/>
      <c r="F463" s="104"/>
      <c r="G463" s="167"/>
      <c r="H463" s="104"/>
      <c r="I463" s="167" t="e">
        <f t="shared" si="105"/>
        <v>#DIV/0!</v>
      </c>
      <c r="J463" s="167"/>
      <c r="K463" s="104">
        <f t="shared" si="112"/>
        <v>0</v>
      </c>
      <c r="L463" s="104">
        <f t="shared" si="113"/>
        <v>0</v>
      </c>
      <c r="M463" s="206" t="e">
        <f t="shared" si="119"/>
        <v>#DIV/0!</v>
      </c>
      <c r="N463" s="1026"/>
      <c r="P463" s="86" t="b">
        <f t="shared" si="106"/>
        <v>1</v>
      </c>
      <c r="Q463" s="224" t="b">
        <f t="shared" si="107"/>
        <v>1</v>
      </c>
      <c r="R463" s="728">
        <f t="shared" si="122"/>
        <v>0</v>
      </c>
    </row>
    <row r="464" spans="1:18" s="91" customFormat="1" ht="24" customHeight="1" outlineLevel="1" x14ac:dyDescent="0.35">
      <c r="A464" s="1056"/>
      <c r="B464" s="694" t="s">
        <v>116</v>
      </c>
      <c r="C464" s="155"/>
      <c r="D464" s="104">
        <f>D470+D476</f>
        <v>283582.76</v>
      </c>
      <c r="E464" s="104">
        <f>E470+E476</f>
        <v>283582.76</v>
      </c>
      <c r="F464" s="104">
        <f>H464</f>
        <v>11354.2</v>
      </c>
      <c r="G464" s="186">
        <f>F464/E464</f>
        <v>0.04</v>
      </c>
      <c r="H464" s="104">
        <f>H470+H476</f>
        <v>11354.2</v>
      </c>
      <c r="I464" s="186">
        <f t="shared" si="105"/>
        <v>0.04</v>
      </c>
      <c r="J464" s="186">
        <f t="shared" si="111"/>
        <v>1</v>
      </c>
      <c r="K464" s="104">
        <f t="shared" si="112"/>
        <v>283582.76</v>
      </c>
      <c r="L464" s="104">
        <f t="shared" si="113"/>
        <v>0</v>
      </c>
      <c r="M464" s="129">
        <f t="shared" si="119"/>
        <v>1</v>
      </c>
      <c r="N464" s="1026"/>
      <c r="P464" s="86" t="b">
        <f t="shared" si="106"/>
        <v>1</v>
      </c>
      <c r="Q464" s="224" t="b">
        <f t="shared" si="107"/>
        <v>1</v>
      </c>
      <c r="R464" s="728">
        <f t="shared" si="122"/>
        <v>0</v>
      </c>
    </row>
    <row r="465" spans="1:18" s="91" customFormat="1" ht="24.75" customHeight="1" outlineLevel="1" x14ac:dyDescent="0.35">
      <c r="A465" s="1057"/>
      <c r="B465" s="694" t="s">
        <v>80</v>
      </c>
      <c r="C465" s="155"/>
      <c r="D465" s="105"/>
      <c r="E465" s="105"/>
      <c r="F465" s="105"/>
      <c r="G465" s="184"/>
      <c r="H465" s="105"/>
      <c r="I465" s="167" t="e">
        <f t="shared" si="105"/>
        <v>#DIV/0!</v>
      </c>
      <c r="J465" s="184"/>
      <c r="K465" s="104">
        <f t="shared" si="112"/>
        <v>0</v>
      </c>
      <c r="L465" s="104">
        <f t="shared" si="113"/>
        <v>0</v>
      </c>
      <c r="M465" s="206" t="e">
        <f t="shared" si="119"/>
        <v>#DIV/0!</v>
      </c>
      <c r="N465" s="1027"/>
      <c r="P465" s="86" t="b">
        <f t="shared" si="106"/>
        <v>1</v>
      </c>
      <c r="Q465" s="224" t="b">
        <f t="shared" si="107"/>
        <v>1</v>
      </c>
      <c r="R465" s="728">
        <f t="shared" si="122"/>
        <v>0</v>
      </c>
    </row>
    <row r="466" spans="1:18" s="91" customFormat="1" ht="78.75" customHeight="1" outlineLevel="1" x14ac:dyDescent="0.35">
      <c r="A466" s="641"/>
      <c r="B466" s="694" t="s">
        <v>965</v>
      </c>
      <c r="C466" s="155"/>
      <c r="D466" s="104">
        <f>D467</f>
        <v>43813.14</v>
      </c>
      <c r="E466" s="104">
        <f t="shared" ref="E466:L466" si="123">E467</f>
        <v>43813.14</v>
      </c>
      <c r="F466" s="104">
        <f t="shared" si="123"/>
        <v>11354.2</v>
      </c>
      <c r="G466" s="186">
        <f t="shared" si="123"/>
        <v>0.25900000000000001</v>
      </c>
      <c r="H466" s="104">
        <f t="shared" si="123"/>
        <v>11354.2</v>
      </c>
      <c r="I466" s="186">
        <f t="shared" si="123"/>
        <v>0.25900000000000001</v>
      </c>
      <c r="J466" s="186">
        <f>J467</f>
        <v>1</v>
      </c>
      <c r="K466" s="104">
        <f t="shared" si="123"/>
        <v>43813.14</v>
      </c>
      <c r="L466" s="104">
        <f t="shared" si="123"/>
        <v>0</v>
      </c>
      <c r="M466" s="186">
        <f>M467</f>
        <v>1</v>
      </c>
      <c r="N466" s="648"/>
      <c r="P466" s="86"/>
      <c r="Q466" s="224"/>
      <c r="R466" s="728">
        <f t="shared" si="122"/>
        <v>0</v>
      </c>
    </row>
    <row r="467" spans="1:18" s="91" customFormat="1" ht="81" customHeight="1" x14ac:dyDescent="0.35">
      <c r="A467" s="1064" t="s">
        <v>218</v>
      </c>
      <c r="B467" s="133" t="s">
        <v>797</v>
      </c>
      <c r="C467" s="692" t="s">
        <v>649</v>
      </c>
      <c r="D467" s="104">
        <f>SUM(D468:D471)</f>
        <v>43813.14</v>
      </c>
      <c r="E467" s="104">
        <f>SUM(E468:E471)</f>
        <v>43813.14</v>
      </c>
      <c r="F467" s="104">
        <f>SUM(F468:F471)</f>
        <v>11354.2</v>
      </c>
      <c r="G467" s="186">
        <f>F467/E467</f>
        <v>0.25900000000000001</v>
      </c>
      <c r="H467" s="104">
        <f>SUM(H468:H471)</f>
        <v>11354.2</v>
      </c>
      <c r="I467" s="186">
        <f t="shared" ref="I467:I471" si="124">H467/E467</f>
        <v>0.25900000000000001</v>
      </c>
      <c r="J467" s="186">
        <f>H467/F467</f>
        <v>1</v>
      </c>
      <c r="K467" s="104">
        <f t="shared" ref="K467:K471" si="125">E467</f>
        <v>43813.14</v>
      </c>
      <c r="L467" s="104">
        <f t="shared" ref="L467:L471" si="126">E467-K467</f>
        <v>0</v>
      </c>
      <c r="M467" s="129">
        <f t="shared" ref="M467:M471" si="127">K467/E467</f>
        <v>1</v>
      </c>
      <c r="N467" s="869" t="s">
        <v>692</v>
      </c>
      <c r="P467" s="86" t="b">
        <f t="shared" si="106"/>
        <v>1</v>
      </c>
      <c r="Q467" s="224" t="b">
        <f t="shared" si="107"/>
        <v>1</v>
      </c>
      <c r="R467" s="728">
        <f t="shared" si="122"/>
        <v>0</v>
      </c>
    </row>
    <row r="468" spans="1:18" s="91" customFormat="1" ht="27.5" outlineLevel="1" x14ac:dyDescent="0.35">
      <c r="A468" s="1065"/>
      <c r="B468" s="694" t="s">
        <v>79</v>
      </c>
      <c r="C468" s="692"/>
      <c r="D468" s="104"/>
      <c r="E468" s="104"/>
      <c r="F468" s="104"/>
      <c r="G468" s="167"/>
      <c r="H468" s="104"/>
      <c r="I468" s="167" t="e">
        <f t="shared" si="124"/>
        <v>#DIV/0!</v>
      </c>
      <c r="J468" s="167"/>
      <c r="K468" s="104">
        <f t="shared" si="125"/>
        <v>0</v>
      </c>
      <c r="L468" s="104">
        <f t="shared" si="126"/>
        <v>0</v>
      </c>
      <c r="M468" s="206" t="e">
        <f t="shared" si="127"/>
        <v>#DIV/0!</v>
      </c>
      <c r="N468" s="869"/>
      <c r="P468" s="86" t="b">
        <f t="shared" si="106"/>
        <v>1</v>
      </c>
      <c r="Q468" s="224" t="b">
        <f t="shared" si="107"/>
        <v>1</v>
      </c>
      <c r="R468" s="728">
        <f t="shared" si="122"/>
        <v>0</v>
      </c>
    </row>
    <row r="469" spans="1:18" s="91" customFormat="1" ht="27.5" outlineLevel="1" x14ac:dyDescent="0.35">
      <c r="A469" s="1065"/>
      <c r="B469" s="694" t="s">
        <v>78</v>
      </c>
      <c r="C469" s="692"/>
      <c r="D469" s="104"/>
      <c r="E469" s="104"/>
      <c r="F469" s="104"/>
      <c r="G469" s="167"/>
      <c r="H469" s="104"/>
      <c r="I469" s="167" t="e">
        <f t="shared" si="124"/>
        <v>#DIV/0!</v>
      </c>
      <c r="J469" s="167"/>
      <c r="K469" s="104">
        <f t="shared" si="125"/>
        <v>0</v>
      </c>
      <c r="L469" s="104">
        <f t="shared" si="126"/>
        <v>0</v>
      </c>
      <c r="M469" s="206" t="e">
        <f t="shared" si="127"/>
        <v>#DIV/0!</v>
      </c>
      <c r="N469" s="869"/>
      <c r="P469" s="86" t="b">
        <f t="shared" si="106"/>
        <v>1</v>
      </c>
      <c r="Q469" s="224" t="b">
        <f t="shared" si="107"/>
        <v>1</v>
      </c>
      <c r="R469" s="728">
        <f t="shared" si="122"/>
        <v>0</v>
      </c>
    </row>
    <row r="470" spans="1:18" s="91" customFormat="1" ht="27.5" outlineLevel="1" x14ac:dyDescent="0.35">
      <c r="A470" s="1065"/>
      <c r="B470" s="694" t="s">
        <v>116</v>
      </c>
      <c r="C470" s="692"/>
      <c r="D470" s="104">
        <v>43813.14</v>
      </c>
      <c r="E470" s="104">
        <f>D470</f>
        <v>43813.14</v>
      </c>
      <c r="F470" s="104">
        <v>11354.2</v>
      </c>
      <c r="G470" s="186">
        <f>F470/E470</f>
        <v>0.25900000000000001</v>
      </c>
      <c r="H470" s="104">
        <v>11354.2</v>
      </c>
      <c r="I470" s="186">
        <f t="shared" si="124"/>
        <v>0.25900000000000001</v>
      </c>
      <c r="J470" s="186">
        <f>H470/F470</f>
        <v>1</v>
      </c>
      <c r="K470" s="104">
        <f t="shared" si="125"/>
        <v>43813.14</v>
      </c>
      <c r="L470" s="104">
        <f t="shared" si="126"/>
        <v>0</v>
      </c>
      <c r="M470" s="129">
        <f t="shared" si="127"/>
        <v>1</v>
      </c>
      <c r="N470" s="869"/>
      <c r="P470" s="86" t="b">
        <f t="shared" si="106"/>
        <v>1</v>
      </c>
      <c r="Q470" s="224" t="b">
        <f t="shared" si="107"/>
        <v>1</v>
      </c>
      <c r="R470" s="728">
        <f t="shared" si="122"/>
        <v>0</v>
      </c>
    </row>
    <row r="471" spans="1:18" s="91" customFormat="1" ht="27.5" outlineLevel="1" x14ac:dyDescent="0.35">
      <c r="A471" s="1066"/>
      <c r="B471" s="694" t="s">
        <v>80</v>
      </c>
      <c r="C471" s="692"/>
      <c r="D471" s="104"/>
      <c r="E471" s="104"/>
      <c r="F471" s="358"/>
      <c r="G471" s="359"/>
      <c r="H471" s="358"/>
      <c r="I471" s="167" t="e">
        <f t="shared" si="124"/>
        <v>#DIV/0!</v>
      </c>
      <c r="J471" s="167" t="e">
        <f t="shared" ref="J471" si="128">H471/F471</f>
        <v>#DIV/0!</v>
      </c>
      <c r="K471" s="104">
        <f t="shared" si="125"/>
        <v>0</v>
      </c>
      <c r="L471" s="104">
        <f t="shared" si="126"/>
        <v>0</v>
      </c>
      <c r="M471" s="206" t="e">
        <f t="shared" si="127"/>
        <v>#DIV/0!</v>
      </c>
      <c r="N471" s="869"/>
      <c r="P471" s="86" t="b">
        <f t="shared" si="106"/>
        <v>1</v>
      </c>
      <c r="Q471" s="224" t="b">
        <f t="shared" si="107"/>
        <v>1</v>
      </c>
      <c r="R471" s="728">
        <f t="shared" si="122"/>
        <v>0</v>
      </c>
    </row>
    <row r="472" spans="1:18" s="91" customFormat="1" ht="131.25" customHeight="1" outlineLevel="1" x14ac:dyDescent="0.35">
      <c r="A472" s="640"/>
      <c r="B472" s="694" t="s">
        <v>966</v>
      </c>
      <c r="C472" s="692"/>
      <c r="D472" s="104">
        <f>D473</f>
        <v>239769.62</v>
      </c>
      <c r="E472" s="104">
        <f t="shared" ref="E472:M472" si="129">E473</f>
        <v>239769.62</v>
      </c>
      <c r="F472" s="104">
        <f t="shared" si="129"/>
        <v>0</v>
      </c>
      <c r="G472" s="186">
        <f t="shared" si="129"/>
        <v>0</v>
      </c>
      <c r="H472" s="104">
        <f t="shared" si="129"/>
        <v>0</v>
      </c>
      <c r="I472" s="104">
        <f t="shared" si="129"/>
        <v>0</v>
      </c>
      <c r="J472" s="104"/>
      <c r="K472" s="104">
        <f t="shared" si="129"/>
        <v>239769.62</v>
      </c>
      <c r="L472" s="104">
        <f t="shared" si="129"/>
        <v>0</v>
      </c>
      <c r="M472" s="483">
        <f t="shared" si="129"/>
        <v>1</v>
      </c>
      <c r="N472" s="690"/>
      <c r="P472" s="86"/>
      <c r="Q472" s="224"/>
      <c r="R472" s="728">
        <f t="shared" si="122"/>
        <v>0</v>
      </c>
    </row>
    <row r="473" spans="1:18" s="91" customFormat="1" ht="92.25" customHeight="1" x14ac:dyDescent="0.35">
      <c r="A473" s="1064" t="s">
        <v>219</v>
      </c>
      <c r="B473" s="133" t="s">
        <v>798</v>
      </c>
      <c r="C473" s="692" t="s">
        <v>649</v>
      </c>
      <c r="D473" s="104">
        <f>SUM(D474:D477)</f>
        <v>239769.62</v>
      </c>
      <c r="E473" s="104">
        <f>SUM(E474:E477)</f>
        <v>239769.62</v>
      </c>
      <c r="F473" s="104">
        <f>SUM(F474:F477)</f>
        <v>0</v>
      </c>
      <c r="G473" s="186">
        <f>F473/E473</f>
        <v>0</v>
      </c>
      <c r="H473" s="360">
        <f>SUM(H474:H477)</f>
        <v>0</v>
      </c>
      <c r="I473" s="186">
        <f t="shared" ref="I473:I510" si="130">H473/E473</f>
        <v>0</v>
      </c>
      <c r="J473" s="167" t="e">
        <f>H473/F473</f>
        <v>#DIV/0!</v>
      </c>
      <c r="K473" s="104">
        <f t="shared" ref="K473:K477" si="131">E473</f>
        <v>239769.62</v>
      </c>
      <c r="L473" s="104">
        <f t="shared" ref="L473:L477" si="132">E473-K473</f>
        <v>0</v>
      </c>
      <c r="M473" s="129">
        <f t="shared" ref="M473:M477" si="133">K473/E473</f>
        <v>1</v>
      </c>
      <c r="N473" s="869" t="s">
        <v>892</v>
      </c>
      <c r="P473" s="86" t="b">
        <f t="shared" si="106"/>
        <v>1</v>
      </c>
      <c r="Q473" s="224" t="b">
        <f t="shared" si="107"/>
        <v>1</v>
      </c>
      <c r="R473" s="728">
        <f t="shared" si="122"/>
        <v>0</v>
      </c>
    </row>
    <row r="474" spans="1:18" s="91" customFormat="1" ht="27.5" outlineLevel="1" x14ac:dyDescent="0.35">
      <c r="A474" s="1065"/>
      <c r="B474" s="694" t="s">
        <v>79</v>
      </c>
      <c r="C474" s="692"/>
      <c r="D474" s="104"/>
      <c r="E474" s="104"/>
      <c r="F474" s="104"/>
      <c r="G474" s="167"/>
      <c r="H474" s="358"/>
      <c r="I474" s="167" t="e">
        <f t="shared" si="130"/>
        <v>#DIV/0!</v>
      </c>
      <c r="J474" s="167" t="e">
        <f>H474/F474</f>
        <v>#DIV/0!</v>
      </c>
      <c r="K474" s="104">
        <f t="shared" si="131"/>
        <v>0</v>
      </c>
      <c r="L474" s="104">
        <f t="shared" si="132"/>
        <v>0</v>
      </c>
      <c r="M474" s="206" t="e">
        <f t="shared" si="133"/>
        <v>#DIV/0!</v>
      </c>
      <c r="N474" s="869"/>
      <c r="P474" s="86" t="b">
        <f t="shared" si="106"/>
        <v>1</v>
      </c>
      <c r="Q474" s="224" t="b">
        <f t="shared" si="107"/>
        <v>1</v>
      </c>
      <c r="R474" s="728">
        <f t="shared" si="122"/>
        <v>0</v>
      </c>
    </row>
    <row r="475" spans="1:18" s="91" customFormat="1" ht="27.5" outlineLevel="1" x14ac:dyDescent="0.35">
      <c r="A475" s="1065"/>
      <c r="B475" s="694" t="s">
        <v>78</v>
      </c>
      <c r="C475" s="692"/>
      <c r="D475" s="104"/>
      <c r="E475" s="104"/>
      <c r="F475" s="104"/>
      <c r="G475" s="167"/>
      <c r="H475" s="358"/>
      <c r="I475" s="167" t="e">
        <f t="shared" si="130"/>
        <v>#DIV/0!</v>
      </c>
      <c r="J475" s="167" t="e">
        <f t="shared" ref="J475:J477" si="134">H475/F475</f>
        <v>#DIV/0!</v>
      </c>
      <c r="K475" s="104">
        <f t="shared" si="131"/>
        <v>0</v>
      </c>
      <c r="L475" s="104">
        <f t="shared" si="132"/>
        <v>0</v>
      </c>
      <c r="M475" s="206" t="e">
        <f t="shared" si="133"/>
        <v>#DIV/0!</v>
      </c>
      <c r="N475" s="869"/>
      <c r="P475" s="86" t="b">
        <f t="shared" si="106"/>
        <v>1</v>
      </c>
      <c r="Q475" s="224" t="b">
        <f t="shared" si="107"/>
        <v>1</v>
      </c>
      <c r="R475" s="728">
        <f t="shared" si="122"/>
        <v>0</v>
      </c>
    </row>
    <row r="476" spans="1:18" s="91" customFormat="1" ht="27.5" outlineLevel="1" x14ac:dyDescent="0.35">
      <c r="A476" s="1065"/>
      <c r="B476" s="694" t="s">
        <v>116</v>
      </c>
      <c r="C476" s="692"/>
      <c r="D476" s="104">
        <v>239769.62</v>
      </c>
      <c r="E476" s="104">
        <f>D476</f>
        <v>239769.62</v>
      </c>
      <c r="F476" s="708">
        <v>0</v>
      </c>
      <c r="G476" s="186">
        <f>F476/E476</f>
        <v>0</v>
      </c>
      <c r="H476" s="358">
        <v>0</v>
      </c>
      <c r="I476" s="186">
        <f t="shared" si="130"/>
        <v>0</v>
      </c>
      <c r="J476" s="186"/>
      <c r="K476" s="104">
        <f t="shared" si="131"/>
        <v>239769.62</v>
      </c>
      <c r="L476" s="104">
        <f t="shared" si="132"/>
        <v>0</v>
      </c>
      <c r="M476" s="129">
        <f t="shared" si="133"/>
        <v>1</v>
      </c>
      <c r="N476" s="869"/>
      <c r="P476" s="86" t="b">
        <f t="shared" si="106"/>
        <v>1</v>
      </c>
      <c r="Q476" s="224" t="b">
        <f t="shared" si="107"/>
        <v>1</v>
      </c>
      <c r="R476" s="728">
        <f t="shared" si="122"/>
        <v>0</v>
      </c>
    </row>
    <row r="477" spans="1:18" s="91" customFormat="1" ht="27.5" outlineLevel="1" x14ac:dyDescent="0.35">
      <c r="A477" s="1066"/>
      <c r="B477" s="694" t="s">
        <v>80</v>
      </c>
      <c r="C477" s="692"/>
      <c r="D477" s="104"/>
      <c r="E477" s="104"/>
      <c r="F477" s="358"/>
      <c r="G477" s="359"/>
      <c r="H477" s="358"/>
      <c r="I477" s="167" t="e">
        <f t="shared" si="130"/>
        <v>#DIV/0!</v>
      </c>
      <c r="J477" s="167" t="e">
        <f t="shared" si="134"/>
        <v>#DIV/0!</v>
      </c>
      <c r="K477" s="104">
        <f t="shared" si="131"/>
        <v>0</v>
      </c>
      <c r="L477" s="104">
        <f t="shared" si="132"/>
        <v>0</v>
      </c>
      <c r="M477" s="206" t="e">
        <f t="shared" si="133"/>
        <v>#DIV/0!</v>
      </c>
      <c r="N477" s="869"/>
      <c r="P477" s="86" t="b">
        <f t="shared" si="106"/>
        <v>1</v>
      </c>
      <c r="Q477" s="224" t="b">
        <f t="shared" si="107"/>
        <v>1</v>
      </c>
      <c r="R477" s="728">
        <f t="shared" si="122"/>
        <v>0</v>
      </c>
    </row>
    <row r="478" spans="1:18" s="91" customFormat="1" ht="102" customHeight="1" x14ac:dyDescent="0.35">
      <c r="A478" s="1125" t="s">
        <v>220</v>
      </c>
      <c r="B478" s="357" t="s">
        <v>221</v>
      </c>
      <c r="C478" s="701" t="s">
        <v>229</v>
      </c>
      <c r="D478" s="142">
        <f>SUM(D479:D482)</f>
        <v>399269.82</v>
      </c>
      <c r="E478" s="142">
        <f>SUM(E479:E482)</f>
        <v>380515.56</v>
      </c>
      <c r="F478" s="105">
        <f>SUM(F479:F482)</f>
        <v>0</v>
      </c>
      <c r="G478" s="183">
        <f t="shared" ref="G478:G482" si="135">F478/E478</f>
        <v>0</v>
      </c>
      <c r="H478" s="105">
        <f>SUM(H479:H482)</f>
        <v>0</v>
      </c>
      <c r="I478" s="186">
        <f t="shared" si="130"/>
        <v>0</v>
      </c>
      <c r="J478" s="167" t="e">
        <f t="shared" si="111"/>
        <v>#DIV/0!</v>
      </c>
      <c r="K478" s="142">
        <f>SUM(K479:K482)</f>
        <v>0</v>
      </c>
      <c r="L478" s="142">
        <f>SUM(L479:L482)</f>
        <v>380515.56</v>
      </c>
      <c r="M478" s="140">
        <f t="shared" si="119"/>
        <v>0</v>
      </c>
      <c r="N478" s="811"/>
      <c r="P478" s="86" t="b">
        <f t="shared" si="106"/>
        <v>0</v>
      </c>
      <c r="Q478" s="224" t="b">
        <f t="shared" si="107"/>
        <v>1</v>
      </c>
      <c r="R478" s="728">
        <f t="shared" si="122"/>
        <v>0</v>
      </c>
    </row>
    <row r="479" spans="1:18" s="91" customFormat="1" ht="27.5" outlineLevel="1" x14ac:dyDescent="0.35">
      <c r="A479" s="1126"/>
      <c r="B479" s="694" t="s">
        <v>79</v>
      </c>
      <c r="C479" s="155"/>
      <c r="D479" s="105"/>
      <c r="E479" s="105"/>
      <c r="F479" s="105"/>
      <c r="G479" s="184" t="e">
        <f t="shared" si="135"/>
        <v>#DIV/0!</v>
      </c>
      <c r="H479" s="105"/>
      <c r="I479" s="167" t="e">
        <f t="shared" si="130"/>
        <v>#DIV/0!</v>
      </c>
      <c r="J479" s="167" t="e">
        <f t="shared" si="111"/>
        <v>#DIV/0!</v>
      </c>
      <c r="K479" s="104">
        <f t="shared" si="112"/>
        <v>0</v>
      </c>
      <c r="L479" s="104">
        <f t="shared" si="113"/>
        <v>0</v>
      </c>
      <c r="M479" s="206" t="e">
        <f t="shared" si="119"/>
        <v>#DIV/0!</v>
      </c>
      <c r="N479" s="812"/>
      <c r="P479" s="86" t="b">
        <f t="shared" si="106"/>
        <v>1</v>
      </c>
      <c r="Q479" s="224" t="b">
        <f t="shared" si="107"/>
        <v>1</v>
      </c>
      <c r="R479" s="728">
        <f t="shared" si="122"/>
        <v>0</v>
      </c>
    </row>
    <row r="480" spans="1:18" s="91" customFormat="1" ht="27.5" outlineLevel="1" x14ac:dyDescent="0.35">
      <c r="A480" s="1126"/>
      <c r="B480" s="694" t="s">
        <v>78</v>
      </c>
      <c r="C480" s="155"/>
      <c r="D480" s="104">
        <f t="shared" ref="D480:F482" si="136">D486+D492</f>
        <v>850.2</v>
      </c>
      <c r="E480" s="104">
        <f t="shared" si="136"/>
        <v>0</v>
      </c>
      <c r="F480" s="104">
        <f t="shared" si="136"/>
        <v>0</v>
      </c>
      <c r="G480" s="167" t="e">
        <f t="shared" si="135"/>
        <v>#DIV/0!</v>
      </c>
      <c r="H480" s="104">
        <f>H486+H492</f>
        <v>0</v>
      </c>
      <c r="I480" s="167" t="e">
        <f t="shared" si="130"/>
        <v>#DIV/0!</v>
      </c>
      <c r="J480" s="167" t="e">
        <f t="shared" si="111"/>
        <v>#DIV/0!</v>
      </c>
      <c r="K480" s="104">
        <f t="shared" si="112"/>
        <v>0</v>
      </c>
      <c r="L480" s="104">
        <f t="shared" si="113"/>
        <v>0</v>
      </c>
      <c r="M480" s="206" t="e">
        <f t="shared" si="119"/>
        <v>#DIV/0!</v>
      </c>
      <c r="N480" s="812"/>
      <c r="P480" s="86" t="b">
        <f t="shared" si="106"/>
        <v>0</v>
      </c>
      <c r="Q480" s="224" t="b">
        <f t="shared" si="107"/>
        <v>1</v>
      </c>
      <c r="R480" s="728">
        <f t="shared" si="122"/>
        <v>0</v>
      </c>
    </row>
    <row r="481" spans="1:18" s="91" customFormat="1" ht="27.5" outlineLevel="1" x14ac:dyDescent="0.35">
      <c r="A481" s="1126"/>
      <c r="B481" s="694" t="s">
        <v>116</v>
      </c>
      <c r="C481" s="155"/>
      <c r="D481" s="104">
        <f t="shared" si="136"/>
        <v>398419.62</v>
      </c>
      <c r="E481" s="104">
        <f t="shared" si="136"/>
        <v>380515.56</v>
      </c>
      <c r="F481" s="104">
        <f t="shared" si="136"/>
        <v>0</v>
      </c>
      <c r="G481" s="184">
        <f t="shared" si="135"/>
        <v>0</v>
      </c>
      <c r="H481" s="104">
        <f>H487+H493</f>
        <v>0</v>
      </c>
      <c r="I481" s="186">
        <f t="shared" si="130"/>
        <v>0</v>
      </c>
      <c r="J481" s="167" t="e">
        <f t="shared" si="111"/>
        <v>#DIV/0!</v>
      </c>
      <c r="K481" s="104">
        <v>0</v>
      </c>
      <c r="L481" s="104">
        <f>E481</f>
        <v>380515.56</v>
      </c>
      <c r="M481" s="129">
        <f t="shared" si="119"/>
        <v>0</v>
      </c>
      <c r="N481" s="812"/>
      <c r="P481" s="86" t="b">
        <f t="shared" si="106"/>
        <v>0</v>
      </c>
      <c r="Q481" s="224" t="b">
        <f t="shared" si="107"/>
        <v>1</v>
      </c>
      <c r="R481" s="728">
        <f t="shared" si="122"/>
        <v>0</v>
      </c>
    </row>
    <row r="482" spans="1:18" s="91" customFormat="1" ht="27" customHeight="1" outlineLevel="1" x14ac:dyDescent="0.35">
      <c r="A482" s="1127"/>
      <c r="B482" s="694" t="s">
        <v>80</v>
      </c>
      <c r="C482" s="155"/>
      <c r="D482" s="104">
        <f t="shared" si="136"/>
        <v>0</v>
      </c>
      <c r="E482" s="104">
        <f t="shared" si="136"/>
        <v>0</v>
      </c>
      <c r="F482" s="104">
        <f t="shared" si="136"/>
        <v>0</v>
      </c>
      <c r="G482" s="184" t="e">
        <f t="shared" si="135"/>
        <v>#DIV/0!</v>
      </c>
      <c r="H482" s="104">
        <f>H488+H494</f>
        <v>0</v>
      </c>
      <c r="I482" s="167" t="e">
        <f t="shared" si="130"/>
        <v>#DIV/0!</v>
      </c>
      <c r="J482" s="167" t="e">
        <f t="shared" si="111"/>
        <v>#DIV/0!</v>
      </c>
      <c r="K482" s="104">
        <f t="shared" si="112"/>
        <v>0</v>
      </c>
      <c r="L482" s="104">
        <f t="shared" si="113"/>
        <v>0</v>
      </c>
      <c r="M482" s="206" t="e">
        <f t="shared" si="119"/>
        <v>#DIV/0!</v>
      </c>
      <c r="N482" s="813"/>
      <c r="P482" s="86" t="b">
        <f t="shared" si="106"/>
        <v>1</v>
      </c>
      <c r="Q482" s="224" t="b">
        <f t="shared" si="107"/>
        <v>1</v>
      </c>
      <c r="R482" s="728">
        <f t="shared" si="122"/>
        <v>0</v>
      </c>
    </row>
    <row r="483" spans="1:18" s="91" customFormat="1" ht="106.5" customHeight="1" outlineLevel="1" x14ac:dyDescent="0.35">
      <c r="A483" s="649"/>
      <c r="B483" s="694" t="s">
        <v>967</v>
      </c>
      <c r="C483" s="155"/>
      <c r="D483" s="104"/>
      <c r="E483" s="104"/>
      <c r="F483" s="104"/>
      <c r="G483" s="184"/>
      <c r="H483" s="104"/>
      <c r="I483" s="167"/>
      <c r="J483" s="167"/>
      <c r="K483" s="104"/>
      <c r="L483" s="104"/>
      <c r="M483" s="206"/>
      <c r="N483" s="650"/>
      <c r="P483" s="86"/>
      <c r="Q483" s="224"/>
      <c r="R483" s="728">
        <f t="shared" si="122"/>
        <v>0</v>
      </c>
    </row>
    <row r="484" spans="1:18" s="91" customFormat="1" ht="117.75" customHeight="1" x14ac:dyDescent="0.35">
      <c r="A484" s="1121" t="s">
        <v>222</v>
      </c>
      <c r="B484" s="133" t="s">
        <v>968</v>
      </c>
      <c r="C484" s="692" t="s">
        <v>649</v>
      </c>
      <c r="D484" s="104">
        <f>SUM(D485:D488)</f>
        <v>94346.01</v>
      </c>
      <c r="E484" s="104">
        <f>SUM(E485:E488)</f>
        <v>76441.95</v>
      </c>
      <c r="F484" s="134">
        <f>SUM(F485:F488)</f>
        <v>0</v>
      </c>
      <c r="G484" s="186">
        <f t="shared" ref="G484:G487" si="137">F484/E484</f>
        <v>0</v>
      </c>
      <c r="H484" s="134">
        <f>SUM(H485:H488)</f>
        <v>0</v>
      </c>
      <c r="I484" s="186">
        <f t="shared" ref="I484:I488" si="138">H484/E484</f>
        <v>0</v>
      </c>
      <c r="J484" s="167" t="e">
        <f t="shared" ref="J484:J488" si="139">H484/F484</f>
        <v>#DIV/0!</v>
      </c>
      <c r="K484" s="104">
        <f t="shared" ref="K484:K488" si="140">E484</f>
        <v>76441.95</v>
      </c>
      <c r="L484" s="104">
        <f t="shared" ref="L484:L488" si="141">E484-K484</f>
        <v>0</v>
      </c>
      <c r="M484" s="129">
        <f t="shared" ref="M484:M488" si="142">K484/E484</f>
        <v>1</v>
      </c>
      <c r="N484" s="811" t="s">
        <v>1473</v>
      </c>
      <c r="P484" s="86" t="b">
        <f t="shared" si="106"/>
        <v>0</v>
      </c>
      <c r="Q484" s="224" t="b">
        <f t="shared" si="107"/>
        <v>1</v>
      </c>
      <c r="R484" s="728">
        <f t="shared" si="122"/>
        <v>0</v>
      </c>
    </row>
    <row r="485" spans="1:18" s="91" customFormat="1" ht="27.5" outlineLevel="1" x14ac:dyDescent="0.35">
      <c r="A485" s="1122"/>
      <c r="B485" s="694" t="s">
        <v>79</v>
      </c>
      <c r="C485" s="692"/>
      <c r="D485" s="104"/>
      <c r="E485" s="104"/>
      <c r="F485" s="104"/>
      <c r="G485" s="167"/>
      <c r="H485" s="104"/>
      <c r="I485" s="167" t="e">
        <f t="shared" si="138"/>
        <v>#DIV/0!</v>
      </c>
      <c r="J485" s="167" t="e">
        <f t="shared" si="139"/>
        <v>#DIV/0!</v>
      </c>
      <c r="K485" s="104">
        <f t="shared" si="140"/>
        <v>0</v>
      </c>
      <c r="L485" s="104">
        <f t="shared" si="141"/>
        <v>0</v>
      </c>
      <c r="M485" s="206" t="e">
        <f t="shared" si="142"/>
        <v>#DIV/0!</v>
      </c>
      <c r="N485" s="812"/>
      <c r="P485" s="86" t="b">
        <f t="shared" si="106"/>
        <v>1</v>
      </c>
      <c r="Q485" s="224" t="b">
        <f t="shared" si="107"/>
        <v>1</v>
      </c>
      <c r="R485" s="728">
        <f t="shared" si="122"/>
        <v>0</v>
      </c>
    </row>
    <row r="486" spans="1:18" s="91" customFormat="1" ht="27.5" outlineLevel="1" x14ac:dyDescent="0.35">
      <c r="A486" s="1122"/>
      <c r="B486" s="694" t="s">
        <v>78</v>
      </c>
      <c r="C486" s="692"/>
      <c r="D486" s="104"/>
      <c r="E486" s="104"/>
      <c r="F486" s="104"/>
      <c r="G486" s="167"/>
      <c r="H486" s="104"/>
      <c r="I486" s="167" t="e">
        <f t="shared" si="138"/>
        <v>#DIV/0!</v>
      </c>
      <c r="J486" s="167" t="e">
        <f t="shared" si="139"/>
        <v>#DIV/0!</v>
      </c>
      <c r="K486" s="104">
        <f t="shared" si="140"/>
        <v>0</v>
      </c>
      <c r="L486" s="104">
        <f t="shared" si="141"/>
        <v>0</v>
      </c>
      <c r="M486" s="206" t="e">
        <f t="shared" si="142"/>
        <v>#DIV/0!</v>
      </c>
      <c r="N486" s="812"/>
      <c r="P486" s="86" t="b">
        <f t="shared" si="106"/>
        <v>1</v>
      </c>
      <c r="Q486" s="224" t="b">
        <f t="shared" si="107"/>
        <v>1</v>
      </c>
      <c r="R486" s="728">
        <f t="shared" si="122"/>
        <v>0</v>
      </c>
    </row>
    <row r="487" spans="1:18" s="91" customFormat="1" ht="27.5" outlineLevel="1" x14ac:dyDescent="0.35">
      <c r="A487" s="1122"/>
      <c r="B487" s="694" t="s">
        <v>116</v>
      </c>
      <c r="C487" s="692"/>
      <c r="D487" s="104">
        <v>94346.01</v>
      </c>
      <c r="E487" s="104">
        <v>76441.95</v>
      </c>
      <c r="F487" s="104">
        <v>0</v>
      </c>
      <c r="G487" s="186">
        <f t="shared" si="137"/>
        <v>0</v>
      </c>
      <c r="H487" s="104">
        <v>0</v>
      </c>
      <c r="I487" s="186">
        <f t="shared" si="138"/>
        <v>0</v>
      </c>
      <c r="J487" s="167" t="e">
        <f t="shared" si="139"/>
        <v>#DIV/0!</v>
      </c>
      <c r="K487" s="104">
        <f t="shared" si="140"/>
        <v>76441.95</v>
      </c>
      <c r="L487" s="104">
        <f t="shared" si="141"/>
        <v>0</v>
      </c>
      <c r="M487" s="129">
        <f t="shared" si="142"/>
        <v>1</v>
      </c>
      <c r="N487" s="812"/>
      <c r="P487" s="86" t="b">
        <f t="shared" si="106"/>
        <v>0</v>
      </c>
      <c r="Q487" s="224" t="b">
        <f t="shared" si="107"/>
        <v>1</v>
      </c>
      <c r="R487" s="728">
        <f t="shared" si="122"/>
        <v>0</v>
      </c>
    </row>
    <row r="488" spans="1:18" s="91" customFormat="1" ht="27.5" outlineLevel="1" x14ac:dyDescent="0.35">
      <c r="A488" s="1123"/>
      <c r="B488" s="694" t="s">
        <v>80</v>
      </c>
      <c r="C488" s="692"/>
      <c r="D488" s="104"/>
      <c r="E488" s="105"/>
      <c r="F488" s="104"/>
      <c r="G488" s="167"/>
      <c r="H488" s="116"/>
      <c r="I488" s="167" t="e">
        <f t="shared" si="138"/>
        <v>#DIV/0!</v>
      </c>
      <c r="J488" s="167" t="e">
        <f t="shared" si="139"/>
        <v>#DIV/0!</v>
      </c>
      <c r="K488" s="104">
        <f t="shared" si="140"/>
        <v>0</v>
      </c>
      <c r="L488" s="104">
        <f t="shared" si="141"/>
        <v>0</v>
      </c>
      <c r="M488" s="206" t="e">
        <f t="shared" si="142"/>
        <v>#DIV/0!</v>
      </c>
      <c r="N488" s="813"/>
      <c r="P488" s="86" t="b">
        <f t="shared" si="106"/>
        <v>1</v>
      </c>
      <c r="Q488" s="224" t="b">
        <f t="shared" si="107"/>
        <v>1</v>
      </c>
      <c r="R488" s="728">
        <f t="shared" si="122"/>
        <v>0</v>
      </c>
    </row>
    <row r="489" spans="1:18" s="91" customFormat="1" ht="54" outlineLevel="1" x14ac:dyDescent="0.35">
      <c r="A489" s="651"/>
      <c r="B489" s="361" t="s">
        <v>1334</v>
      </c>
      <c r="C489" s="692"/>
      <c r="D489" s="104"/>
      <c r="E489" s="105"/>
      <c r="F489" s="104"/>
      <c r="G489" s="167"/>
      <c r="H489" s="116"/>
      <c r="I489" s="167"/>
      <c r="J489" s="167"/>
      <c r="K489" s="104"/>
      <c r="L489" s="104"/>
      <c r="M489" s="206"/>
      <c r="N489" s="698"/>
      <c r="P489" s="86"/>
      <c r="Q489" s="224"/>
      <c r="R489" s="728">
        <f t="shared" si="122"/>
        <v>0</v>
      </c>
    </row>
    <row r="490" spans="1:18" s="91" customFormat="1" ht="83.25" customHeight="1" x14ac:dyDescent="0.35">
      <c r="A490" s="1121" t="s">
        <v>223</v>
      </c>
      <c r="B490" s="133" t="s">
        <v>969</v>
      </c>
      <c r="C490" s="692" t="s">
        <v>649</v>
      </c>
      <c r="D490" s="104">
        <f>SUM(D491:D494)</f>
        <v>304923.81</v>
      </c>
      <c r="E490" s="104">
        <f>SUM(E491:E494)</f>
        <v>304073.61</v>
      </c>
      <c r="F490" s="134">
        <f>SUM(F491:F494)</f>
        <v>0</v>
      </c>
      <c r="G490" s="186">
        <f>F490/E490</f>
        <v>0</v>
      </c>
      <c r="H490" s="134">
        <f>SUM(H491:H494)</f>
        <v>0</v>
      </c>
      <c r="I490" s="186">
        <f t="shared" ref="I490:I494" si="143">H490/E490</f>
        <v>0</v>
      </c>
      <c r="J490" s="167" t="e">
        <f t="shared" ref="J490:J494" si="144">H490/F490</f>
        <v>#DIV/0!</v>
      </c>
      <c r="K490" s="104">
        <f t="shared" ref="K490:K494" si="145">E490</f>
        <v>304073.61</v>
      </c>
      <c r="L490" s="104">
        <f t="shared" ref="L490:L494" si="146">E490-K490</f>
        <v>0</v>
      </c>
      <c r="M490" s="129">
        <f t="shared" ref="M490:M494" si="147">K490/E490</f>
        <v>1</v>
      </c>
      <c r="N490" s="1028" t="s">
        <v>1474</v>
      </c>
      <c r="P490" s="86" t="b">
        <f t="shared" si="106"/>
        <v>0</v>
      </c>
      <c r="Q490" s="224" t="b">
        <f t="shared" si="107"/>
        <v>1</v>
      </c>
      <c r="R490" s="728">
        <f t="shared" si="122"/>
        <v>0</v>
      </c>
    </row>
    <row r="491" spans="1:18" s="91" customFormat="1" ht="29.25" customHeight="1" outlineLevel="1" x14ac:dyDescent="0.35">
      <c r="A491" s="1122"/>
      <c r="B491" s="694" t="s">
        <v>79</v>
      </c>
      <c r="C491" s="692"/>
      <c r="D491" s="104"/>
      <c r="E491" s="104"/>
      <c r="F491" s="104"/>
      <c r="G491" s="184"/>
      <c r="H491" s="104"/>
      <c r="I491" s="167" t="e">
        <f t="shared" si="143"/>
        <v>#DIV/0!</v>
      </c>
      <c r="J491" s="167" t="e">
        <f t="shared" si="144"/>
        <v>#DIV/0!</v>
      </c>
      <c r="K491" s="104">
        <f t="shared" si="145"/>
        <v>0</v>
      </c>
      <c r="L491" s="104">
        <f t="shared" si="146"/>
        <v>0</v>
      </c>
      <c r="M491" s="206" t="e">
        <f t="shared" si="147"/>
        <v>#DIV/0!</v>
      </c>
      <c r="N491" s="1028"/>
      <c r="P491" s="86" t="b">
        <f t="shared" si="106"/>
        <v>1</v>
      </c>
      <c r="Q491" s="224" t="b">
        <f t="shared" si="107"/>
        <v>1</v>
      </c>
      <c r="R491" s="728">
        <f t="shared" si="122"/>
        <v>0</v>
      </c>
    </row>
    <row r="492" spans="1:18" s="91" customFormat="1" ht="29.25" customHeight="1" outlineLevel="1" x14ac:dyDescent="0.35">
      <c r="A492" s="1122"/>
      <c r="B492" s="694" t="s">
        <v>78</v>
      </c>
      <c r="C492" s="692"/>
      <c r="D492" s="104">
        <v>850.2</v>
      </c>
      <c r="E492" s="104">
        <v>0</v>
      </c>
      <c r="F492" s="104"/>
      <c r="G492" s="167" t="e">
        <f>F492/E492</f>
        <v>#DIV/0!</v>
      </c>
      <c r="H492" s="104">
        <v>0</v>
      </c>
      <c r="I492" s="167" t="e">
        <f t="shared" si="143"/>
        <v>#DIV/0!</v>
      </c>
      <c r="J492" s="167" t="e">
        <f t="shared" si="144"/>
        <v>#DIV/0!</v>
      </c>
      <c r="K492" s="104">
        <f t="shared" si="145"/>
        <v>0</v>
      </c>
      <c r="L492" s="104">
        <f t="shared" si="146"/>
        <v>0</v>
      </c>
      <c r="M492" s="206" t="e">
        <f t="shared" si="147"/>
        <v>#DIV/0!</v>
      </c>
      <c r="N492" s="1028"/>
      <c r="P492" s="86" t="b">
        <f t="shared" si="106"/>
        <v>0</v>
      </c>
      <c r="Q492" s="224" t="b">
        <f t="shared" si="107"/>
        <v>1</v>
      </c>
      <c r="R492" s="728">
        <f t="shared" si="122"/>
        <v>0</v>
      </c>
    </row>
    <row r="493" spans="1:18" s="91" customFormat="1" ht="29.25" customHeight="1" outlineLevel="1" x14ac:dyDescent="0.35">
      <c r="A493" s="1122"/>
      <c r="B493" s="694" t="s">
        <v>116</v>
      </c>
      <c r="C493" s="692"/>
      <c r="D493" s="104">
        <v>304073.61</v>
      </c>
      <c r="E493" s="104">
        <v>304073.61</v>
      </c>
      <c r="F493" s="104">
        <v>0</v>
      </c>
      <c r="G493" s="186">
        <f>F493/E493</f>
        <v>0</v>
      </c>
      <c r="H493" s="104">
        <v>0</v>
      </c>
      <c r="I493" s="186">
        <f t="shared" si="143"/>
        <v>0</v>
      </c>
      <c r="J493" s="167" t="e">
        <f t="shared" si="144"/>
        <v>#DIV/0!</v>
      </c>
      <c r="K493" s="104">
        <f t="shared" si="145"/>
        <v>304073.61</v>
      </c>
      <c r="L493" s="104">
        <f t="shared" si="146"/>
        <v>0</v>
      </c>
      <c r="M493" s="129">
        <f t="shared" si="147"/>
        <v>1</v>
      </c>
      <c r="N493" s="1028"/>
      <c r="P493" s="86" t="b">
        <f t="shared" si="106"/>
        <v>1</v>
      </c>
      <c r="Q493" s="224" t="b">
        <f t="shared" si="107"/>
        <v>1</v>
      </c>
      <c r="R493" s="728">
        <f t="shared" si="122"/>
        <v>0</v>
      </c>
    </row>
    <row r="494" spans="1:18" s="91" customFormat="1" ht="29.25" customHeight="1" outlineLevel="1" x14ac:dyDescent="0.35">
      <c r="A494" s="1123"/>
      <c r="B494" s="694" t="s">
        <v>80</v>
      </c>
      <c r="C494" s="692"/>
      <c r="D494" s="104"/>
      <c r="E494" s="105"/>
      <c r="F494" s="104"/>
      <c r="G494" s="184"/>
      <c r="H494" s="116"/>
      <c r="I494" s="167" t="e">
        <f t="shared" si="143"/>
        <v>#DIV/0!</v>
      </c>
      <c r="J494" s="167" t="e">
        <f t="shared" si="144"/>
        <v>#DIV/0!</v>
      </c>
      <c r="K494" s="104">
        <f t="shared" si="145"/>
        <v>0</v>
      </c>
      <c r="L494" s="104">
        <f t="shared" si="146"/>
        <v>0</v>
      </c>
      <c r="M494" s="206" t="e">
        <f t="shared" si="147"/>
        <v>#DIV/0!</v>
      </c>
      <c r="N494" s="1028"/>
      <c r="P494" s="86" t="b">
        <f t="shared" si="106"/>
        <v>1</v>
      </c>
      <c r="Q494" s="224" t="b">
        <f t="shared" si="107"/>
        <v>1</v>
      </c>
      <c r="R494" s="728">
        <f t="shared" si="122"/>
        <v>0</v>
      </c>
    </row>
    <row r="495" spans="1:18" s="86" customFormat="1" ht="52.5" x14ac:dyDescent="0.35">
      <c r="A495" s="1128" t="s">
        <v>224</v>
      </c>
      <c r="B495" s="146" t="s">
        <v>225</v>
      </c>
      <c r="C495" s="704" t="s">
        <v>229</v>
      </c>
      <c r="D495" s="141">
        <f>SUM(D496:D499)</f>
        <v>4599.8</v>
      </c>
      <c r="E495" s="141">
        <f>SUM(E496:E499)</f>
        <v>4599.8</v>
      </c>
      <c r="F495" s="141">
        <f>SUM(F496:F499)</f>
        <v>0</v>
      </c>
      <c r="G495" s="178">
        <f>F495/E495</f>
        <v>0</v>
      </c>
      <c r="H495" s="141">
        <f>SUM(H496:H499)</f>
        <v>0</v>
      </c>
      <c r="I495" s="178">
        <f t="shared" si="130"/>
        <v>0</v>
      </c>
      <c r="J495" s="153" t="e">
        <f>H495/F495</f>
        <v>#DIV/0!</v>
      </c>
      <c r="K495" s="141">
        <f t="shared" si="112"/>
        <v>4599.8</v>
      </c>
      <c r="L495" s="119">
        <f t="shared" si="113"/>
        <v>0</v>
      </c>
      <c r="M495" s="138">
        <f t="shared" si="119"/>
        <v>1</v>
      </c>
      <c r="N495" s="1029"/>
      <c r="P495" s="86" t="b">
        <f t="shared" si="106"/>
        <v>1</v>
      </c>
      <c r="Q495" s="224" t="b">
        <f t="shared" si="107"/>
        <v>1</v>
      </c>
      <c r="R495" s="728">
        <f t="shared" si="122"/>
        <v>0</v>
      </c>
    </row>
    <row r="496" spans="1:18" s="86" customFormat="1" ht="18.75" customHeight="1" outlineLevel="1" x14ac:dyDescent="0.35">
      <c r="A496" s="1129"/>
      <c r="B496" s="697" t="s">
        <v>79</v>
      </c>
      <c r="C496" s="440"/>
      <c r="D496" s="98"/>
      <c r="E496" s="98"/>
      <c r="F496" s="98"/>
      <c r="G496" s="179"/>
      <c r="H496" s="98"/>
      <c r="I496" s="153" t="e">
        <f t="shared" si="130"/>
        <v>#DIV/0!</v>
      </c>
      <c r="J496" s="153" t="e">
        <f t="shared" si="111"/>
        <v>#DIV/0!</v>
      </c>
      <c r="K496" s="119">
        <f t="shared" si="112"/>
        <v>0</v>
      </c>
      <c r="L496" s="119">
        <f t="shared" si="113"/>
        <v>0</v>
      </c>
      <c r="M496" s="109" t="e">
        <f t="shared" si="119"/>
        <v>#DIV/0!</v>
      </c>
      <c r="N496" s="1030"/>
      <c r="P496" s="86" t="b">
        <f t="shared" si="106"/>
        <v>1</v>
      </c>
      <c r="Q496" s="224" t="b">
        <f t="shared" si="107"/>
        <v>1</v>
      </c>
      <c r="R496" s="728">
        <f t="shared" si="122"/>
        <v>0</v>
      </c>
    </row>
    <row r="497" spans="1:18" s="86" customFormat="1" ht="18.75" customHeight="1" outlineLevel="1" x14ac:dyDescent="0.35">
      <c r="A497" s="1129"/>
      <c r="B497" s="697" t="s">
        <v>78</v>
      </c>
      <c r="C497" s="440"/>
      <c r="D497" s="98"/>
      <c r="E497" s="98"/>
      <c r="F497" s="98"/>
      <c r="G497" s="179"/>
      <c r="H497" s="98"/>
      <c r="I497" s="153" t="e">
        <f t="shared" si="130"/>
        <v>#DIV/0!</v>
      </c>
      <c r="J497" s="153" t="e">
        <f t="shared" si="111"/>
        <v>#DIV/0!</v>
      </c>
      <c r="K497" s="119">
        <f t="shared" si="112"/>
        <v>0</v>
      </c>
      <c r="L497" s="119">
        <f t="shared" si="113"/>
        <v>0</v>
      </c>
      <c r="M497" s="109" t="e">
        <f t="shared" si="119"/>
        <v>#DIV/0!</v>
      </c>
      <c r="N497" s="1030"/>
      <c r="P497" s="86" t="b">
        <f t="shared" si="106"/>
        <v>1</v>
      </c>
      <c r="Q497" s="224" t="b">
        <f t="shared" si="107"/>
        <v>1</v>
      </c>
      <c r="R497" s="728">
        <f t="shared" si="122"/>
        <v>0</v>
      </c>
    </row>
    <row r="498" spans="1:18" s="86" customFormat="1" ht="18.75" customHeight="1" outlineLevel="1" x14ac:dyDescent="0.35">
      <c r="A498" s="1129"/>
      <c r="B498" s="697" t="s">
        <v>116</v>
      </c>
      <c r="C498" s="440"/>
      <c r="D498" s="119">
        <f>D504+D509</f>
        <v>4599.8</v>
      </c>
      <c r="E498" s="119">
        <f>E504+E509</f>
        <v>4599.8</v>
      </c>
      <c r="F498" s="119">
        <f>F504</f>
        <v>0</v>
      </c>
      <c r="G498" s="148">
        <f>F498/E498</f>
        <v>0</v>
      </c>
      <c r="H498" s="119">
        <f>H504</f>
        <v>0</v>
      </c>
      <c r="I498" s="148">
        <f t="shared" si="130"/>
        <v>0</v>
      </c>
      <c r="J498" s="153" t="e">
        <f>H498/F498</f>
        <v>#DIV/0!</v>
      </c>
      <c r="K498" s="119">
        <f t="shared" si="112"/>
        <v>4599.8</v>
      </c>
      <c r="L498" s="119">
        <f t="shared" si="113"/>
        <v>0</v>
      </c>
      <c r="M498" s="108">
        <f t="shared" si="119"/>
        <v>1</v>
      </c>
      <c r="N498" s="1030"/>
      <c r="P498" s="86" t="b">
        <f t="shared" si="106"/>
        <v>1</v>
      </c>
      <c r="Q498" s="224" t="b">
        <f t="shared" si="107"/>
        <v>1</v>
      </c>
      <c r="R498" s="728">
        <f t="shared" si="122"/>
        <v>0</v>
      </c>
    </row>
    <row r="499" spans="1:18" s="86" customFormat="1" ht="18.75" customHeight="1" outlineLevel="1" x14ac:dyDescent="0.35">
      <c r="A499" s="1130"/>
      <c r="B499" s="697" t="s">
        <v>80</v>
      </c>
      <c r="C499" s="440"/>
      <c r="D499" s="98"/>
      <c r="E499" s="98"/>
      <c r="F499" s="98"/>
      <c r="G499" s="179"/>
      <c r="H499" s="98"/>
      <c r="I499" s="153" t="e">
        <f t="shared" si="130"/>
        <v>#DIV/0!</v>
      </c>
      <c r="J499" s="153" t="e">
        <f t="shared" si="111"/>
        <v>#DIV/0!</v>
      </c>
      <c r="K499" s="119">
        <f t="shared" si="112"/>
        <v>0</v>
      </c>
      <c r="L499" s="119">
        <f t="shared" si="113"/>
        <v>0</v>
      </c>
      <c r="M499" s="109" t="e">
        <f t="shared" si="119"/>
        <v>#DIV/0!</v>
      </c>
      <c r="N499" s="1031"/>
      <c r="P499" s="86" t="b">
        <f t="shared" si="106"/>
        <v>1</v>
      </c>
      <c r="Q499" s="224" t="b">
        <f t="shared" si="107"/>
        <v>1</v>
      </c>
      <c r="R499" s="728">
        <f t="shared" si="122"/>
        <v>0</v>
      </c>
    </row>
    <row r="500" spans="1:18" s="86" customFormat="1" ht="99" customHeight="1" outlineLevel="1" x14ac:dyDescent="0.35">
      <c r="A500" s="639"/>
      <c r="B500" s="441" t="s">
        <v>970</v>
      </c>
      <c r="C500" s="440"/>
      <c r="D500" s="98">
        <f>D501+D506</f>
        <v>4599.8</v>
      </c>
      <c r="E500" s="98">
        <f t="shared" ref="E500:F500" si="148">E501+E506</f>
        <v>4599.8</v>
      </c>
      <c r="F500" s="98">
        <f t="shared" si="148"/>
        <v>0</v>
      </c>
      <c r="G500" s="148">
        <f>F500/E500</f>
        <v>0</v>
      </c>
      <c r="H500" s="98">
        <f t="shared" ref="H500" si="149">H501+H506</f>
        <v>0</v>
      </c>
      <c r="I500" s="148">
        <f t="shared" si="130"/>
        <v>0</v>
      </c>
      <c r="J500" s="153" t="e">
        <f>H500/F500</f>
        <v>#DIV/0!</v>
      </c>
      <c r="K500" s="119">
        <f t="shared" si="112"/>
        <v>4599.8</v>
      </c>
      <c r="L500" s="119">
        <f t="shared" si="113"/>
        <v>0</v>
      </c>
      <c r="M500" s="108">
        <f t="shared" si="119"/>
        <v>1</v>
      </c>
      <c r="N500" s="695"/>
      <c r="Q500" s="224"/>
      <c r="R500" s="728">
        <f t="shared" si="122"/>
        <v>0</v>
      </c>
    </row>
    <row r="501" spans="1:18" s="86" customFormat="1" ht="201" customHeight="1" x14ac:dyDescent="0.35">
      <c r="A501" s="1118" t="s">
        <v>226</v>
      </c>
      <c r="B501" s="102" t="s">
        <v>971</v>
      </c>
      <c r="C501" s="412" t="s">
        <v>649</v>
      </c>
      <c r="D501" s="119">
        <f>SUM(D502:D505)</f>
        <v>1764.8</v>
      </c>
      <c r="E501" s="119">
        <f>SUM(E502:E505)</f>
        <v>1764.8</v>
      </c>
      <c r="F501" s="119">
        <f>SUM(F502:F505)</f>
        <v>0</v>
      </c>
      <c r="G501" s="148">
        <f>F501/E501</f>
        <v>0</v>
      </c>
      <c r="H501" s="119">
        <f>SUM(H502:H505)</f>
        <v>0</v>
      </c>
      <c r="I501" s="148">
        <f t="shared" si="130"/>
        <v>0</v>
      </c>
      <c r="J501" s="167" t="e">
        <f t="shared" si="111"/>
        <v>#DIV/0!</v>
      </c>
      <c r="K501" s="119">
        <f>SUM(K502:K505)</f>
        <v>1747.2</v>
      </c>
      <c r="L501" s="119">
        <f t="shared" si="113"/>
        <v>17.600000000000001</v>
      </c>
      <c r="M501" s="108">
        <f t="shared" si="119"/>
        <v>0.99</v>
      </c>
      <c r="N501" s="855" t="s">
        <v>1475</v>
      </c>
      <c r="P501" s="86" t="b">
        <f t="shared" si="106"/>
        <v>1</v>
      </c>
      <c r="Q501" s="224" t="b">
        <f t="shared" si="107"/>
        <v>1</v>
      </c>
      <c r="R501" s="728">
        <f t="shared" si="122"/>
        <v>0</v>
      </c>
    </row>
    <row r="502" spans="1:18" s="86" customFormat="1" ht="24" customHeight="1" outlineLevel="1" x14ac:dyDescent="0.35">
      <c r="A502" s="1119"/>
      <c r="B502" s="697" t="s">
        <v>79</v>
      </c>
      <c r="C502" s="412"/>
      <c r="D502" s="119"/>
      <c r="E502" s="119"/>
      <c r="F502" s="119"/>
      <c r="G502" s="153"/>
      <c r="H502" s="119"/>
      <c r="I502" s="153" t="e">
        <f t="shared" si="130"/>
        <v>#DIV/0!</v>
      </c>
      <c r="J502" s="167" t="e">
        <f t="shared" si="111"/>
        <v>#DIV/0!</v>
      </c>
      <c r="K502" s="119">
        <f t="shared" ref="K502:K505" si="150">E502</f>
        <v>0</v>
      </c>
      <c r="L502" s="119">
        <f t="shared" si="113"/>
        <v>0</v>
      </c>
      <c r="M502" s="109" t="e">
        <f t="shared" si="119"/>
        <v>#DIV/0!</v>
      </c>
      <c r="N502" s="856"/>
      <c r="P502" s="86" t="b">
        <f t="shared" si="106"/>
        <v>1</v>
      </c>
      <c r="Q502" s="224" t="b">
        <f t="shared" si="107"/>
        <v>1</v>
      </c>
      <c r="R502" s="728">
        <f t="shared" si="122"/>
        <v>0</v>
      </c>
    </row>
    <row r="503" spans="1:18" s="86" customFormat="1" ht="24" customHeight="1" outlineLevel="1" x14ac:dyDescent="0.35">
      <c r="A503" s="1119"/>
      <c r="B503" s="697" t="s">
        <v>78</v>
      </c>
      <c r="C503" s="412"/>
      <c r="D503" s="119"/>
      <c r="E503" s="119"/>
      <c r="F503" s="119"/>
      <c r="G503" s="153"/>
      <c r="H503" s="119"/>
      <c r="I503" s="153" t="e">
        <f t="shared" si="130"/>
        <v>#DIV/0!</v>
      </c>
      <c r="J503" s="167" t="e">
        <f t="shared" si="111"/>
        <v>#DIV/0!</v>
      </c>
      <c r="K503" s="119">
        <f t="shared" si="150"/>
        <v>0</v>
      </c>
      <c r="L503" s="119">
        <f t="shared" si="113"/>
        <v>0</v>
      </c>
      <c r="M503" s="109" t="e">
        <f t="shared" si="119"/>
        <v>#DIV/0!</v>
      </c>
      <c r="N503" s="856"/>
      <c r="P503" s="86" t="b">
        <f t="shared" si="106"/>
        <v>1</v>
      </c>
      <c r="Q503" s="224" t="b">
        <f t="shared" si="107"/>
        <v>1</v>
      </c>
      <c r="R503" s="728">
        <f t="shared" si="122"/>
        <v>0</v>
      </c>
    </row>
    <row r="504" spans="1:18" s="86" customFormat="1" ht="24.75" customHeight="1" outlineLevel="1" x14ac:dyDescent="0.35">
      <c r="A504" s="1119"/>
      <c r="B504" s="697" t="s">
        <v>116</v>
      </c>
      <c r="C504" s="412"/>
      <c r="D504" s="119">
        <v>1764.8</v>
      </c>
      <c r="E504" s="119">
        <f>D504</f>
        <v>1764.8</v>
      </c>
      <c r="F504" s="119"/>
      <c r="G504" s="148">
        <f>F504/E504</f>
        <v>0</v>
      </c>
      <c r="H504" s="119">
        <v>0</v>
      </c>
      <c r="I504" s="148">
        <f t="shared" si="130"/>
        <v>0</v>
      </c>
      <c r="J504" s="167" t="e">
        <f t="shared" si="111"/>
        <v>#DIV/0!</v>
      </c>
      <c r="K504" s="119">
        <v>1747.2</v>
      </c>
      <c r="L504" s="119">
        <f t="shared" si="113"/>
        <v>17.600000000000001</v>
      </c>
      <c r="M504" s="108">
        <f t="shared" si="119"/>
        <v>0.99</v>
      </c>
      <c r="N504" s="856"/>
      <c r="P504" s="86" t="b">
        <f t="shared" si="106"/>
        <v>1</v>
      </c>
      <c r="Q504" s="224" t="b">
        <f t="shared" si="107"/>
        <v>1</v>
      </c>
      <c r="R504" s="728">
        <f t="shared" si="122"/>
        <v>0</v>
      </c>
    </row>
    <row r="505" spans="1:18" s="86" customFormat="1" ht="28.5" customHeight="1" outlineLevel="1" x14ac:dyDescent="0.35">
      <c r="A505" s="1120"/>
      <c r="B505" s="697" t="s">
        <v>80</v>
      </c>
      <c r="C505" s="412"/>
      <c r="D505" s="119"/>
      <c r="E505" s="98"/>
      <c r="F505" s="119"/>
      <c r="G505" s="179"/>
      <c r="H505" s="101"/>
      <c r="I505" s="153" t="e">
        <f t="shared" si="130"/>
        <v>#DIV/0!</v>
      </c>
      <c r="J505" s="167" t="e">
        <f t="shared" si="111"/>
        <v>#DIV/0!</v>
      </c>
      <c r="K505" s="119">
        <f t="shared" si="150"/>
        <v>0</v>
      </c>
      <c r="L505" s="119">
        <f t="shared" si="113"/>
        <v>0</v>
      </c>
      <c r="M505" s="109" t="e">
        <f t="shared" si="119"/>
        <v>#DIV/0!</v>
      </c>
      <c r="N505" s="856"/>
      <c r="P505" s="86" t="b">
        <f t="shared" si="106"/>
        <v>1</v>
      </c>
      <c r="Q505" s="224" t="b">
        <f t="shared" si="107"/>
        <v>1</v>
      </c>
      <c r="R505" s="728">
        <f t="shared" si="122"/>
        <v>0</v>
      </c>
    </row>
    <row r="506" spans="1:18" s="86" customFormat="1" ht="82.5" customHeight="1" x14ac:dyDescent="0.35">
      <c r="A506" s="1117" t="s">
        <v>972</v>
      </c>
      <c r="B506" s="102" t="s">
        <v>973</v>
      </c>
      <c r="C506" s="412" t="s">
        <v>649</v>
      </c>
      <c r="D506" s="119">
        <f>SUM(D507:D510)</f>
        <v>2835</v>
      </c>
      <c r="E506" s="119">
        <f>SUM(E507:E510)</f>
        <v>2835</v>
      </c>
      <c r="F506" s="119">
        <f>SUM(F507:F510)</f>
        <v>0</v>
      </c>
      <c r="G506" s="148">
        <f>F506/E506</f>
        <v>0</v>
      </c>
      <c r="H506" s="119">
        <f>SUM(H507:H510)</f>
        <v>0</v>
      </c>
      <c r="I506" s="148">
        <f t="shared" si="130"/>
        <v>0</v>
      </c>
      <c r="J506" s="167" t="e">
        <f t="shared" si="111"/>
        <v>#DIV/0!</v>
      </c>
      <c r="K506" s="119">
        <f>SUM(K507:K510)</f>
        <v>2820.8</v>
      </c>
      <c r="L506" s="119">
        <f t="shared" si="113"/>
        <v>14.2</v>
      </c>
      <c r="M506" s="108">
        <f t="shared" si="119"/>
        <v>0.99</v>
      </c>
      <c r="N506" s="855" t="s">
        <v>1476</v>
      </c>
      <c r="P506" s="86" t="b">
        <f t="shared" si="106"/>
        <v>1</v>
      </c>
      <c r="Q506" s="224" t="b">
        <f t="shared" si="107"/>
        <v>1</v>
      </c>
      <c r="R506" s="728">
        <f t="shared" si="122"/>
        <v>0</v>
      </c>
    </row>
    <row r="507" spans="1:18" s="86" customFormat="1" ht="24" customHeight="1" outlineLevel="1" x14ac:dyDescent="0.35">
      <c r="A507" s="1117"/>
      <c r="B507" s="697" t="s">
        <v>79</v>
      </c>
      <c r="C507" s="412"/>
      <c r="D507" s="119"/>
      <c r="E507" s="119"/>
      <c r="F507" s="119"/>
      <c r="G507" s="153"/>
      <c r="H507" s="119"/>
      <c r="I507" s="153" t="e">
        <f t="shared" si="130"/>
        <v>#DIV/0!</v>
      </c>
      <c r="J507" s="167" t="e">
        <f t="shared" si="111"/>
        <v>#DIV/0!</v>
      </c>
      <c r="K507" s="119">
        <f t="shared" ref="K507:K508" si="151">E507</f>
        <v>0</v>
      </c>
      <c r="L507" s="119">
        <f t="shared" si="113"/>
        <v>0</v>
      </c>
      <c r="M507" s="109" t="e">
        <f t="shared" si="119"/>
        <v>#DIV/0!</v>
      </c>
      <c r="N507" s="856"/>
      <c r="P507" s="86" t="b">
        <f t="shared" si="106"/>
        <v>1</v>
      </c>
      <c r="Q507" s="224" t="b">
        <f t="shared" si="107"/>
        <v>1</v>
      </c>
      <c r="R507" s="728">
        <f t="shared" si="122"/>
        <v>0</v>
      </c>
    </row>
    <row r="508" spans="1:18" s="86" customFormat="1" ht="24" customHeight="1" outlineLevel="1" x14ac:dyDescent="0.35">
      <c r="A508" s="1117"/>
      <c r="B508" s="697" t="s">
        <v>78</v>
      </c>
      <c r="C508" s="412"/>
      <c r="D508" s="119"/>
      <c r="E508" s="119"/>
      <c r="F508" s="119"/>
      <c r="G508" s="153"/>
      <c r="H508" s="119"/>
      <c r="I508" s="153" t="e">
        <f t="shared" si="130"/>
        <v>#DIV/0!</v>
      </c>
      <c r="J508" s="167" t="e">
        <f t="shared" si="111"/>
        <v>#DIV/0!</v>
      </c>
      <c r="K508" s="119">
        <f t="shared" si="151"/>
        <v>0</v>
      </c>
      <c r="L508" s="119">
        <f t="shared" si="113"/>
        <v>0</v>
      </c>
      <c r="M508" s="109" t="e">
        <f t="shared" si="119"/>
        <v>#DIV/0!</v>
      </c>
      <c r="N508" s="856"/>
      <c r="P508" s="86" t="b">
        <f t="shared" si="106"/>
        <v>1</v>
      </c>
      <c r="Q508" s="224" t="b">
        <f t="shared" si="107"/>
        <v>1</v>
      </c>
      <c r="R508" s="728">
        <f t="shared" si="122"/>
        <v>0</v>
      </c>
    </row>
    <row r="509" spans="1:18" s="86" customFormat="1" ht="24.75" customHeight="1" outlineLevel="1" x14ac:dyDescent="0.35">
      <c r="A509" s="1117"/>
      <c r="B509" s="697" t="s">
        <v>116</v>
      </c>
      <c r="C509" s="412"/>
      <c r="D509" s="119">
        <v>2835</v>
      </c>
      <c r="E509" s="119">
        <f>D509</f>
        <v>2835</v>
      </c>
      <c r="F509" s="119"/>
      <c r="G509" s="148">
        <f>F509/E509</f>
        <v>0</v>
      </c>
      <c r="H509" s="119">
        <v>0</v>
      </c>
      <c r="I509" s="148">
        <f t="shared" si="130"/>
        <v>0</v>
      </c>
      <c r="J509" s="167" t="e">
        <f t="shared" si="111"/>
        <v>#DIV/0!</v>
      </c>
      <c r="K509" s="119">
        <v>2820.8</v>
      </c>
      <c r="L509" s="119">
        <f t="shared" si="113"/>
        <v>14.2</v>
      </c>
      <c r="M509" s="108">
        <f t="shared" si="119"/>
        <v>0.99</v>
      </c>
      <c r="N509" s="856"/>
      <c r="P509" s="86" t="b">
        <f t="shared" ref="P509:P510" si="152">E509=D509</f>
        <v>1</v>
      </c>
      <c r="Q509" s="224" t="b">
        <f t="shared" ref="Q509:Q510" si="153">IF(F509=H509,TRUE,FALSE)</f>
        <v>1</v>
      </c>
      <c r="R509" s="728">
        <f t="shared" si="122"/>
        <v>0</v>
      </c>
    </row>
    <row r="510" spans="1:18" s="86" customFormat="1" ht="28.5" customHeight="1" outlineLevel="1" x14ac:dyDescent="0.35">
      <c r="A510" s="1117"/>
      <c r="B510" s="697" t="s">
        <v>80</v>
      </c>
      <c r="C510" s="412"/>
      <c r="D510" s="119"/>
      <c r="E510" s="98"/>
      <c r="F510" s="119"/>
      <c r="G510" s="179"/>
      <c r="H510" s="101"/>
      <c r="I510" s="153" t="e">
        <f t="shared" si="130"/>
        <v>#DIV/0!</v>
      </c>
      <c r="J510" s="167" t="e">
        <f t="shared" si="111"/>
        <v>#DIV/0!</v>
      </c>
      <c r="K510" s="119">
        <f t="shared" ref="K510" si="154">E510</f>
        <v>0</v>
      </c>
      <c r="L510" s="119">
        <f t="shared" si="113"/>
        <v>0</v>
      </c>
      <c r="M510" s="109" t="e">
        <f t="shared" si="119"/>
        <v>#DIV/0!</v>
      </c>
      <c r="N510" s="856"/>
      <c r="P510" s="86" t="b">
        <f t="shared" si="152"/>
        <v>1</v>
      </c>
      <c r="Q510" s="224" t="b">
        <f t="shared" si="153"/>
        <v>1</v>
      </c>
      <c r="R510" s="728">
        <f t="shared" si="122"/>
        <v>0</v>
      </c>
    </row>
    <row r="511" spans="1:18" s="86" customFormat="1" ht="35" outlineLevel="1" x14ac:dyDescent="0.35">
      <c r="A511" s="949" t="s">
        <v>88</v>
      </c>
      <c r="B511" s="655" t="s">
        <v>897</v>
      </c>
      <c r="C511" s="114" t="s">
        <v>227</v>
      </c>
      <c r="D511" s="111">
        <f>SUM(D512:D515)</f>
        <v>10962722.6</v>
      </c>
      <c r="E511" s="111">
        <f>SUM(E512:E515)</f>
        <v>12035225.970000001</v>
      </c>
      <c r="F511" s="111">
        <f>SUM(F512:F515)</f>
        <v>2153373.77</v>
      </c>
      <c r="G511" s="187">
        <f t="shared" ref="G511:G634" si="155">F511/E511</f>
        <v>0.17899999999999999</v>
      </c>
      <c r="H511" s="111">
        <f>SUM(H512:H515)</f>
        <v>2145981.71</v>
      </c>
      <c r="I511" s="187">
        <f t="shared" ref="I511:I574" si="156">H511/E511</f>
        <v>0.17799999999999999</v>
      </c>
      <c r="J511" s="187">
        <f t="shared" ref="J511:J635" si="157">H511/F511</f>
        <v>0.997</v>
      </c>
      <c r="K511" s="111">
        <f>SUM(K512:K515)</f>
        <v>12013121.039999999</v>
      </c>
      <c r="L511" s="111">
        <f>SUM(L512:L515)</f>
        <v>22104.93</v>
      </c>
      <c r="M511" s="199">
        <f t="shared" ref="M511:M574" si="158">K511/E511</f>
        <v>0.998</v>
      </c>
      <c r="N511" s="955"/>
      <c r="Q511" s="224"/>
      <c r="R511" s="728">
        <f t="shared" si="122"/>
        <v>0</v>
      </c>
    </row>
    <row r="512" spans="1:18" s="86" customFormat="1" ht="27.5" outlineLevel="1" x14ac:dyDescent="0.35">
      <c r="A512" s="949"/>
      <c r="B512" s="115" t="s">
        <v>79</v>
      </c>
      <c r="C512" s="114"/>
      <c r="D512" s="113">
        <f>D517+D577+D617+D637+D647</f>
        <v>0</v>
      </c>
      <c r="E512" s="113">
        <f t="shared" ref="E512:L512" si="159">E517+E577+E617+E637+E647</f>
        <v>0</v>
      </c>
      <c r="F512" s="113">
        <f t="shared" si="159"/>
        <v>0</v>
      </c>
      <c r="G512" s="189" t="e">
        <f t="shared" si="155"/>
        <v>#DIV/0!</v>
      </c>
      <c r="H512" s="113">
        <f t="shared" si="159"/>
        <v>0</v>
      </c>
      <c r="I512" s="189" t="e">
        <f t="shared" si="156"/>
        <v>#DIV/0!</v>
      </c>
      <c r="J512" s="189" t="e">
        <f t="shared" si="157"/>
        <v>#DIV/0!</v>
      </c>
      <c r="K512" s="113">
        <f t="shared" si="159"/>
        <v>0</v>
      </c>
      <c r="L512" s="113">
        <f t="shared" si="159"/>
        <v>0</v>
      </c>
      <c r="M512" s="430" t="e">
        <f t="shared" si="158"/>
        <v>#DIV/0!</v>
      </c>
      <c r="N512" s="955"/>
      <c r="Q512" s="224"/>
      <c r="R512" s="728">
        <f t="shared" si="122"/>
        <v>0</v>
      </c>
    </row>
    <row r="513" spans="1:18" s="86" customFormat="1" ht="27.5" outlineLevel="1" x14ac:dyDescent="0.35">
      <c r="A513" s="949"/>
      <c r="B513" s="115" t="s">
        <v>78</v>
      </c>
      <c r="C513" s="114"/>
      <c r="D513" s="113">
        <f t="shared" ref="D513:F515" si="160">D518+D578+D618+D638+D648</f>
        <v>8175919.6200000001</v>
      </c>
      <c r="E513" s="113">
        <f t="shared" si="160"/>
        <v>9221135.0299999993</v>
      </c>
      <c r="F513" s="113">
        <f t="shared" si="160"/>
        <v>1731827.28</v>
      </c>
      <c r="G513" s="190">
        <f t="shared" si="155"/>
        <v>0.188</v>
      </c>
      <c r="H513" s="113">
        <f t="shared" ref="H513" si="161">H518+H578+H618+H638+H648</f>
        <v>1724435.22</v>
      </c>
      <c r="I513" s="190">
        <f t="shared" si="156"/>
        <v>0.187</v>
      </c>
      <c r="J513" s="190">
        <f t="shared" si="157"/>
        <v>0.996</v>
      </c>
      <c r="K513" s="113">
        <f t="shared" ref="K513:L513" si="162">K518+K578+K618+K638+K648</f>
        <v>9202594.1099999994</v>
      </c>
      <c r="L513" s="113">
        <f t="shared" si="162"/>
        <v>18540.919999999998</v>
      </c>
      <c r="M513" s="427">
        <f t="shared" si="158"/>
        <v>1</v>
      </c>
      <c r="N513" s="955"/>
      <c r="Q513" s="224"/>
      <c r="R513" s="728">
        <f t="shared" si="122"/>
        <v>0</v>
      </c>
    </row>
    <row r="514" spans="1:18" s="86" customFormat="1" ht="27.5" outlineLevel="1" x14ac:dyDescent="0.35">
      <c r="A514" s="949"/>
      <c r="B514" s="115" t="s">
        <v>116</v>
      </c>
      <c r="C514" s="114"/>
      <c r="D514" s="113">
        <f t="shared" si="160"/>
        <v>2249027.39</v>
      </c>
      <c r="E514" s="113">
        <f t="shared" si="160"/>
        <v>2276315.35</v>
      </c>
      <c r="F514" s="113">
        <f t="shared" si="160"/>
        <v>304300.09999999998</v>
      </c>
      <c r="G514" s="190">
        <f t="shared" si="155"/>
        <v>0.13400000000000001</v>
      </c>
      <c r="H514" s="113">
        <f t="shared" ref="H514" si="163">H519+H579+H619+H639+H649</f>
        <v>304300.09999999998</v>
      </c>
      <c r="I514" s="190">
        <f t="shared" si="156"/>
        <v>0.13400000000000001</v>
      </c>
      <c r="J514" s="190">
        <f t="shared" si="157"/>
        <v>1</v>
      </c>
      <c r="K514" s="113">
        <f t="shared" ref="K514:L514" si="164">K519+K579+K619+K639+K649</f>
        <v>2272751.34</v>
      </c>
      <c r="L514" s="113">
        <f t="shared" si="164"/>
        <v>3564.01</v>
      </c>
      <c r="M514" s="427">
        <f t="shared" si="158"/>
        <v>1</v>
      </c>
      <c r="N514" s="955"/>
      <c r="Q514" s="224"/>
      <c r="R514" s="728">
        <f t="shared" si="122"/>
        <v>0</v>
      </c>
    </row>
    <row r="515" spans="1:18" s="86" customFormat="1" ht="27.5" outlineLevel="1" x14ac:dyDescent="0.35">
      <c r="A515" s="949"/>
      <c r="B515" s="115" t="s">
        <v>80</v>
      </c>
      <c r="C515" s="114"/>
      <c r="D515" s="113">
        <f t="shared" si="160"/>
        <v>537775.59</v>
      </c>
      <c r="E515" s="113">
        <f t="shared" si="160"/>
        <v>537775.59</v>
      </c>
      <c r="F515" s="113">
        <f t="shared" si="160"/>
        <v>117246.39</v>
      </c>
      <c r="G515" s="190">
        <f t="shared" si="155"/>
        <v>0.218</v>
      </c>
      <c r="H515" s="113">
        <f t="shared" ref="H515" si="165">H520+H580+H620+H640+H650</f>
        <v>117246.39</v>
      </c>
      <c r="I515" s="190">
        <f t="shared" si="156"/>
        <v>0.218</v>
      </c>
      <c r="J515" s="190">
        <f t="shared" si="157"/>
        <v>1</v>
      </c>
      <c r="K515" s="113">
        <f t="shared" ref="K515:L515" si="166">K520+K580+K620+K640+K650</f>
        <v>537775.59</v>
      </c>
      <c r="L515" s="113">
        <f t="shared" si="166"/>
        <v>0</v>
      </c>
      <c r="M515" s="202">
        <f t="shared" si="158"/>
        <v>1</v>
      </c>
      <c r="N515" s="955"/>
      <c r="Q515" s="224"/>
      <c r="R515" s="728">
        <f t="shared" si="122"/>
        <v>0</v>
      </c>
    </row>
    <row r="516" spans="1:18" s="86" customFormat="1" ht="52.5" x14ac:dyDescent="0.35">
      <c r="A516" s="1100" t="s">
        <v>278</v>
      </c>
      <c r="B516" s="170" t="s">
        <v>275</v>
      </c>
      <c r="C516" s="170" t="s">
        <v>229</v>
      </c>
      <c r="D516" s="141">
        <f>SUM(D517:D520)</f>
        <v>4504442.7699999996</v>
      </c>
      <c r="E516" s="141">
        <f>SUM(E517:E520)</f>
        <v>5310660.8600000003</v>
      </c>
      <c r="F516" s="141">
        <f>SUM(F517:F520)</f>
        <v>1072061.4099999999</v>
      </c>
      <c r="G516" s="178">
        <f t="shared" si="155"/>
        <v>0.20200000000000001</v>
      </c>
      <c r="H516" s="141">
        <f>SUM(H517:H520)</f>
        <v>1070377.5</v>
      </c>
      <c r="I516" s="178">
        <f t="shared" si="156"/>
        <v>0.20200000000000001</v>
      </c>
      <c r="J516" s="178">
        <f t="shared" si="157"/>
        <v>0.998</v>
      </c>
      <c r="K516" s="141">
        <f>SUM(K517:K520)</f>
        <v>5301387.4400000004</v>
      </c>
      <c r="L516" s="141">
        <f>SUM(L517:L520)</f>
        <v>9273.42</v>
      </c>
      <c r="M516" s="138">
        <f t="shared" si="158"/>
        <v>1</v>
      </c>
      <c r="N516" s="1035"/>
      <c r="P516" s="86" t="b">
        <f t="shared" ref="P516:P604" si="167">E511=D511</f>
        <v>0</v>
      </c>
      <c r="Q516" s="224" t="b">
        <f t="shared" ref="Q516:Q604" si="168">IF(F511=H511,TRUE,FALSE)</f>
        <v>0</v>
      </c>
      <c r="R516" s="728">
        <f t="shared" si="122"/>
        <v>0</v>
      </c>
    </row>
    <row r="517" spans="1:18" s="86" customFormat="1" ht="18.75" customHeight="1" outlineLevel="1" x14ac:dyDescent="0.35">
      <c r="A517" s="1100"/>
      <c r="B517" s="715" t="s">
        <v>79</v>
      </c>
      <c r="C517" s="95"/>
      <c r="D517" s="119">
        <f>D522+D532+D527</f>
        <v>0</v>
      </c>
      <c r="E517" s="119">
        <f>E522+E532+E527</f>
        <v>0</v>
      </c>
      <c r="F517" s="119">
        <f>F522+F532+F527</f>
        <v>0</v>
      </c>
      <c r="G517" s="179" t="e">
        <f t="shared" si="155"/>
        <v>#DIV/0!</v>
      </c>
      <c r="H517" s="119">
        <f>H522+H532+H527</f>
        <v>0</v>
      </c>
      <c r="I517" s="153" t="e">
        <f t="shared" si="156"/>
        <v>#DIV/0!</v>
      </c>
      <c r="J517" s="153" t="e">
        <f>H522/F517</f>
        <v>#DIV/0!</v>
      </c>
      <c r="K517" s="119">
        <f t="shared" ref="K517:L520" si="169">K522+K532+K527</f>
        <v>0</v>
      </c>
      <c r="L517" s="119">
        <f t="shared" si="169"/>
        <v>0</v>
      </c>
      <c r="M517" s="109" t="e">
        <f t="shared" si="158"/>
        <v>#DIV/0!</v>
      </c>
      <c r="N517" s="1035"/>
      <c r="P517" s="86" t="b">
        <f t="shared" si="167"/>
        <v>1</v>
      </c>
      <c r="Q517" s="224" t="b">
        <f t="shared" si="168"/>
        <v>1</v>
      </c>
      <c r="R517" s="728">
        <f t="shared" si="122"/>
        <v>0</v>
      </c>
    </row>
    <row r="518" spans="1:18" s="86" customFormat="1" ht="18.75" customHeight="1" outlineLevel="1" x14ac:dyDescent="0.35">
      <c r="A518" s="1100"/>
      <c r="B518" s="715" t="s">
        <v>78</v>
      </c>
      <c r="C518" s="95"/>
      <c r="D518" s="119">
        <f t="shared" ref="D518:F520" si="170">D523+D533+D528</f>
        <v>3264258.66</v>
      </c>
      <c r="E518" s="119">
        <f t="shared" si="170"/>
        <v>4061916.2</v>
      </c>
      <c r="F518" s="119">
        <f t="shared" si="170"/>
        <v>849482.64</v>
      </c>
      <c r="G518" s="148">
        <f t="shared" si="155"/>
        <v>0.20899999999999999</v>
      </c>
      <c r="H518" s="119">
        <f>H523+H533+H528</f>
        <v>847798.73</v>
      </c>
      <c r="I518" s="148">
        <f t="shared" si="156"/>
        <v>0.20899999999999999</v>
      </c>
      <c r="J518" s="148">
        <f>H523/F518</f>
        <v>0.65300000000000002</v>
      </c>
      <c r="K518" s="119">
        <f t="shared" si="169"/>
        <v>4055566.79</v>
      </c>
      <c r="L518" s="119">
        <f t="shared" si="169"/>
        <v>6349.41</v>
      </c>
      <c r="M518" s="108">
        <f t="shared" si="158"/>
        <v>1</v>
      </c>
      <c r="N518" s="1035"/>
      <c r="P518" s="86" t="b">
        <f t="shared" si="167"/>
        <v>0</v>
      </c>
      <c r="Q518" s="224" t="b">
        <f t="shared" si="168"/>
        <v>0</v>
      </c>
      <c r="R518" s="728">
        <f t="shared" si="122"/>
        <v>0</v>
      </c>
    </row>
    <row r="519" spans="1:18" s="86" customFormat="1" ht="18.75" customHeight="1" outlineLevel="1" x14ac:dyDescent="0.35">
      <c r="A519" s="1100"/>
      <c r="B519" s="715" t="s">
        <v>116</v>
      </c>
      <c r="C519" s="95"/>
      <c r="D519" s="119">
        <f t="shared" si="170"/>
        <v>702408.52</v>
      </c>
      <c r="E519" s="119">
        <f t="shared" si="170"/>
        <v>710969.07</v>
      </c>
      <c r="F519" s="119">
        <f t="shared" si="170"/>
        <v>105332.38</v>
      </c>
      <c r="G519" s="148">
        <f t="shared" si="155"/>
        <v>0.14799999999999999</v>
      </c>
      <c r="H519" s="119">
        <f>H524+H534+H529</f>
        <v>105332.38</v>
      </c>
      <c r="I519" s="148">
        <f t="shared" si="156"/>
        <v>0.14799999999999999</v>
      </c>
      <c r="J519" s="148">
        <f>H524/F519</f>
        <v>0.56499999999999995</v>
      </c>
      <c r="K519" s="119">
        <f t="shared" si="169"/>
        <v>708045.06</v>
      </c>
      <c r="L519" s="119">
        <f t="shared" si="169"/>
        <v>2924.01</v>
      </c>
      <c r="M519" s="108">
        <f t="shared" si="158"/>
        <v>1</v>
      </c>
      <c r="N519" s="1035"/>
      <c r="P519" s="86" t="b">
        <f t="shared" si="167"/>
        <v>0</v>
      </c>
      <c r="Q519" s="224" t="b">
        <f t="shared" si="168"/>
        <v>1</v>
      </c>
      <c r="R519" s="728">
        <f t="shared" si="122"/>
        <v>0</v>
      </c>
    </row>
    <row r="520" spans="1:18" s="86" customFormat="1" ht="18.75" customHeight="1" outlineLevel="1" x14ac:dyDescent="0.35">
      <c r="A520" s="1100"/>
      <c r="B520" s="715" t="s">
        <v>80</v>
      </c>
      <c r="C520" s="95"/>
      <c r="D520" s="119">
        <f t="shared" si="170"/>
        <v>537775.59</v>
      </c>
      <c r="E520" s="119">
        <f t="shared" si="170"/>
        <v>537775.59</v>
      </c>
      <c r="F520" s="119">
        <f t="shared" si="170"/>
        <v>117246.39</v>
      </c>
      <c r="G520" s="148">
        <f t="shared" si="155"/>
        <v>0.218</v>
      </c>
      <c r="H520" s="119">
        <f>H525+H535+H530</f>
        <v>117246.39</v>
      </c>
      <c r="I520" s="148">
        <f t="shared" si="156"/>
        <v>0.218</v>
      </c>
      <c r="J520" s="148">
        <f t="shared" si="157"/>
        <v>1</v>
      </c>
      <c r="K520" s="119">
        <f t="shared" si="169"/>
        <v>537775.59</v>
      </c>
      <c r="L520" s="119">
        <f t="shared" si="169"/>
        <v>0</v>
      </c>
      <c r="M520" s="108">
        <f t="shared" si="158"/>
        <v>1</v>
      </c>
      <c r="N520" s="1035"/>
      <c r="P520" s="86" t="b">
        <f t="shared" si="167"/>
        <v>1</v>
      </c>
      <c r="Q520" s="224" t="b">
        <f t="shared" si="168"/>
        <v>1</v>
      </c>
      <c r="R520" s="728">
        <f t="shared" si="122"/>
        <v>0</v>
      </c>
    </row>
    <row r="521" spans="1:18" s="86" customFormat="1" ht="297" customHeight="1" outlineLevel="1" x14ac:dyDescent="0.35">
      <c r="A521" s="1099" t="s">
        <v>279</v>
      </c>
      <c r="B521" s="96" t="s">
        <v>1204</v>
      </c>
      <c r="C521" s="96" t="s">
        <v>285</v>
      </c>
      <c r="D521" s="99">
        <f>SUM(D522:D525)</f>
        <v>4111630.7</v>
      </c>
      <c r="E521" s="99">
        <f>SUM(E522:E525)</f>
        <v>4120287.65</v>
      </c>
      <c r="F521" s="99">
        <f>SUM(F522:F525)</f>
        <v>733540.72</v>
      </c>
      <c r="G521" s="177">
        <f t="shared" si="155"/>
        <v>0.17799999999999999</v>
      </c>
      <c r="H521" s="99">
        <f>SUM(H522:H525)</f>
        <v>731856.81</v>
      </c>
      <c r="I521" s="148">
        <f t="shared" si="156"/>
        <v>0.17799999999999999</v>
      </c>
      <c r="J521" s="177">
        <f t="shared" si="157"/>
        <v>0.998</v>
      </c>
      <c r="K521" s="99">
        <f>SUM(K522:K525)</f>
        <v>4120287.65</v>
      </c>
      <c r="L521" s="119">
        <f t="shared" ref="L521:L595" si="171">E521-K521</f>
        <v>0</v>
      </c>
      <c r="M521" s="135">
        <f t="shared" si="158"/>
        <v>1</v>
      </c>
      <c r="N521" s="855" t="s">
        <v>1577</v>
      </c>
      <c r="P521" s="86" t="b">
        <f t="shared" si="167"/>
        <v>0</v>
      </c>
      <c r="Q521" s="224" t="b">
        <f t="shared" si="168"/>
        <v>0</v>
      </c>
      <c r="R521" s="728">
        <f t="shared" si="122"/>
        <v>0</v>
      </c>
    </row>
    <row r="522" spans="1:18" s="86" customFormat="1" ht="71.25" customHeight="1" outlineLevel="1" x14ac:dyDescent="0.35">
      <c r="A522" s="1099"/>
      <c r="B522" s="715" t="s">
        <v>79</v>
      </c>
      <c r="C522" s="715"/>
      <c r="D522" s="716"/>
      <c r="E522" s="716"/>
      <c r="F522" s="716"/>
      <c r="G522" s="153" t="e">
        <f t="shared" si="155"/>
        <v>#DIV/0!</v>
      </c>
      <c r="H522" s="98"/>
      <c r="I522" s="153" t="e">
        <f t="shared" si="156"/>
        <v>#DIV/0!</v>
      </c>
      <c r="J522" s="153" t="e">
        <f t="shared" si="157"/>
        <v>#DIV/0!</v>
      </c>
      <c r="K522" s="119">
        <f t="shared" ref="K522:K595" si="172">E522</f>
        <v>0</v>
      </c>
      <c r="L522" s="119">
        <f t="shared" si="171"/>
        <v>0</v>
      </c>
      <c r="M522" s="109" t="e">
        <f t="shared" si="158"/>
        <v>#DIV/0!</v>
      </c>
      <c r="N522" s="856"/>
      <c r="P522" s="86" t="b">
        <f t="shared" si="167"/>
        <v>1</v>
      </c>
      <c r="Q522" s="224" t="b">
        <f t="shared" si="168"/>
        <v>1</v>
      </c>
      <c r="R522" s="728">
        <f t="shared" si="122"/>
        <v>0</v>
      </c>
    </row>
    <row r="523" spans="1:18" s="86" customFormat="1" ht="71.25" customHeight="1" outlineLevel="1" x14ac:dyDescent="0.35">
      <c r="A523" s="1099"/>
      <c r="B523" s="715" t="s">
        <v>78</v>
      </c>
      <c r="C523" s="442"/>
      <c r="D523" s="119">
        <v>3206149.66</v>
      </c>
      <c r="E523" s="119">
        <v>3206246.06</v>
      </c>
      <c r="F523" s="119">
        <v>556793.74</v>
      </c>
      <c r="G523" s="148">
        <v>0.112</v>
      </c>
      <c r="H523" s="119">
        <v>555109.82999999996</v>
      </c>
      <c r="I523" s="148">
        <f t="shared" si="156"/>
        <v>0.17299999999999999</v>
      </c>
      <c r="J523" s="148">
        <f t="shared" si="157"/>
        <v>0.997</v>
      </c>
      <c r="K523" s="119">
        <v>3206246.06</v>
      </c>
      <c r="L523" s="119">
        <f t="shared" si="171"/>
        <v>0</v>
      </c>
      <c r="M523" s="108">
        <f t="shared" si="158"/>
        <v>1</v>
      </c>
      <c r="N523" s="856"/>
      <c r="P523" s="86" t="b">
        <f t="shared" si="167"/>
        <v>0</v>
      </c>
      <c r="Q523" s="224" t="b">
        <f t="shared" si="168"/>
        <v>0</v>
      </c>
      <c r="R523" s="728">
        <f t="shared" ref="R523:R586" si="173">E523-K523-L523</f>
        <v>0</v>
      </c>
    </row>
    <row r="524" spans="1:18" s="86" customFormat="1" ht="77.25" customHeight="1" outlineLevel="1" x14ac:dyDescent="0.35">
      <c r="A524" s="1099"/>
      <c r="B524" s="715" t="s">
        <v>116</v>
      </c>
      <c r="C524" s="715"/>
      <c r="D524" s="119">
        <v>367705.45</v>
      </c>
      <c r="E524" s="119">
        <v>376266</v>
      </c>
      <c r="F524" s="119">
        <v>59500.59</v>
      </c>
      <c r="G524" s="148">
        <v>0.113</v>
      </c>
      <c r="H524" s="119">
        <v>59500.59</v>
      </c>
      <c r="I524" s="148">
        <f t="shared" si="156"/>
        <v>0.158</v>
      </c>
      <c r="J524" s="148">
        <f t="shared" si="157"/>
        <v>1</v>
      </c>
      <c r="K524" s="119">
        <v>376266</v>
      </c>
      <c r="L524" s="119">
        <f t="shared" si="171"/>
        <v>0</v>
      </c>
      <c r="M524" s="108">
        <f t="shared" si="158"/>
        <v>1</v>
      </c>
      <c r="N524" s="856"/>
      <c r="P524" s="86" t="b">
        <f t="shared" si="167"/>
        <v>0</v>
      </c>
      <c r="Q524" s="224" t="b">
        <f t="shared" si="168"/>
        <v>1</v>
      </c>
      <c r="R524" s="728">
        <f t="shared" si="173"/>
        <v>0</v>
      </c>
    </row>
    <row r="525" spans="1:18" s="86" customFormat="1" ht="81.75" customHeight="1" outlineLevel="1" x14ac:dyDescent="0.35">
      <c r="A525" s="1099"/>
      <c r="B525" s="715" t="s">
        <v>80</v>
      </c>
      <c r="C525" s="715"/>
      <c r="D525" s="119">
        <v>537775.59</v>
      </c>
      <c r="E525" s="119">
        <v>537775.59</v>
      </c>
      <c r="F525" s="119">
        <v>117246.39</v>
      </c>
      <c r="G525" s="148">
        <f t="shared" si="155"/>
        <v>0.218</v>
      </c>
      <c r="H525" s="119">
        <v>117246.39</v>
      </c>
      <c r="I525" s="148">
        <f t="shared" si="156"/>
        <v>0.218</v>
      </c>
      <c r="J525" s="148">
        <f t="shared" si="157"/>
        <v>1</v>
      </c>
      <c r="K525" s="119">
        <v>537775.59</v>
      </c>
      <c r="L525" s="119">
        <f t="shared" si="171"/>
        <v>0</v>
      </c>
      <c r="M525" s="108">
        <f t="shared" si="158"/>
        <v>1</v>
      </c>
      <c r="N525" s="857"/>
      <c r="P525" s="86" t="b">
        <f t="shared" si="167"/>
        <v>1</v>
      </c>
      <c r="Q525" s="224" t="b">
        <f t="shared" si="168"/>
        <v>1</v>
      </c>
      <c r="R525" s="728">
        <f t="shared" si="173"/>
        <v>0</v>
      </c>
    </row>
    <row r="526" spans="1:18" s="86" customFormat="1" ht="115.5" customHeight="1" outlineLevel="1" x14ac:dyDescent="0.35">
      <c r="A526" s="1099" t="s">
        <v>427</v>
      </c>
      <c r="B526" s="96" t="s">
        <v>734</v>
      </c>
      <c r="C526" s="96" t="s">
        <v>285</v>
      </c>
      <c r="D526" s="99">
        <f>SUM(D527:D530)</f>
        <v>293145.49</v>
      </c>
      <c r="E526" s="99">
        <f>SUM(E527:E530)</f>
        <v>293145.49</v>
      </c>
      <c r="F526" s="119">
        <f>SUM(F527:F530)</f>
        <v>30427.11</v>
      </c>
      <c r="G526" s="148">
        <f t="shared" si="155"/>
        <v>0.104</v>
      </c>
      <c r="H526" s="119">
        <f>SUM(H527:H530)</f>
        <v>30427.11</v>
      </c>
      <c r="I526" s="148">
        <f t="shared" si="156"/>
        <v>0.104</v>
      </c>
      <c r="J526" s="148">
        <f t="shared" si="157"/>
        <v>1</v>
      </c>
      <c r="K526" s="99">
        <f t="shared" si="172"/>
        <v>293145.49</v>
      </c>
      <c r="L526" s="119">
        <f t="shared" si="171"/>
        <v>0</v>
      </c>
      <c r="M526" s="135">
        <f t="shared" si="158"/>
        <v>1</v>
      </c>
      <c r="N526" s="932" t="s">
        <v>1554</v>
      </c>
      <c r="P526" s="86" t="b">
        <f t="shared" si="167"/>
        <v>0</v>
      </c>
      <c r="Q526" s="224" t="b">
        <f t="shared" si="168"/>
        <v>0</v>
      </c>
      <c r="R526" s="728">
        <f t="shared" si="173"/>
        <v>0</v>
      </c>
    </row>
    <row r="527" spans="1:18" s="86" customFormat="1" ht="57" customHeight="1" outlineLevel="1" x14ac:dyDescent="0.35">
      <c r="A527" s="1099"/>
      <c r="B527" s="715" t="s">
        <v>79</v>
      </c>
      <c r="C527" s="715"/>
      <c r="D527" s="119"/>
      <c r="E527" s="119"/>
      <c r="F527" s="119"/>
      <c r="G527" s="153" t="e">
        <f t="shared" si="155"/>
        <v>#DIV/0!</v>
      </c>
      <c r="H527" s="119"/>
      <c r="I527" s="153" t="e">
        <f t="shared" si="156"/>
        <v>#DIV/0!</v>
      </c>
      <c r="J527" s="153" t="e">
        <f t="shared" si="157"/>
        <v>#DIV/0!</v>
      </c>
      <c r="K527" s="119">
        <f t="shared" si="172"/>
        <v>0</v>
      </c>
      <c r="L527" s="119">
        <f t="shared" si="171"/>
        <v>0</v>
      </c>
      <c r="M527" s="109" t="e">
        <f t="shared" si="158"/>
        <v>#DIV/0!</v>
      </c>
      <c r="N527" s="932"/>
      <c r="P527" s="86" t="b">
        <f t="shared" si="167"/>
        <v>1</v>
      </c>
      <c r="Q527" s="224" t="b">
        <f t="shared" si="168"/>
        <v>1</v>
      </c>
      <c r="R527" s="728">
        <f t="shared" si="173"/>
        <v>0</v>
      </c>
    </row>
    <row r="528" spans="1:18" s="86" customFormat="1" ht="60.75" customHeight="1" outlineLevel="1" x14ac:dyDescent="0.35">
      <c r="A528" s="1099"/>
      <c r="B528" s="715" t="s">
        <v>78</v>
      </c>
      <c r="C528" s="715"/>
      <c r="D528" s="119"/>
      <c r="E528" s="119"/>
      <c r="F528" s="119"/>
      <c r="G528" s="153" t="e">
        <f t="shared" si="155"/>
        <v>#DIV/0!</v>
      </c>
      <c r="H528" s="119"/>
      <c r="I528" s="153" t="e">
        <f t="shared" si="156"/>
        <v>#DIV/0!</v>
      </c>
      <c r="J528" s="153" t="e">
        <f t="shared" si="157"/>
        <v>#DIV/0!</v>
      </c>
      <c r="K528" s="119">
        <f t="shared" si="172"/>
        <v>0</v>
      </c>
      <c r="L528" s="119">
        <f t="shared" si="171"/>
        <v>0</v>
      </c>
      <c r="M528" s="109" t="e">
        <f t="shared" si="158"/>
        <v>#DIV/0!</v>
      </c>
      <c r="N528" s="932"/>
      <c r="P528" s="86" t="b">
        <f t="shared" si="167"/>
        <v>0</v>
      </c>
      <c r="Q528" s="224" t="b">
        <f t="shared" si="168"/>
        <v>0</v>
      </c>
      <c r="R528" s="728">
        <f t="shared" si="173"/>
        <v>0</v>
      </c>
    </row>
    <row r="529" spans="1:18" s="86" customFormat="1" ht="55.5" customHeight="1" outlineLevel="1" x14ac:dyDescent="0.35">
      <c r="A529" s="1099"/>
      <c r="B529" s="715" t="s">
        <v>116</v>
      </c>
      <c r="C529" s="715"/>
      <c r="D529" s="119">
        <v>293145.49</v>
      </c>
      <c r="E529" s="119">
        <v>293145.49</v>
      </c>
      <c r="F529" s="119">
        <v>30427.11</v>
      </c>
      <c r="G529" s="148">
        <f t="shared" si="155"/>
        <v>0.104</v>
      </c>
      <c r="H529" s="119">
        <v>30427.11</v>
      </c>
      <c r="I529" s="148">
        <f t="shared" si="156"/>
        <v>0.104</v>
      </c>
      <c r="J529" s="148">
        <f t="shared" si="157"/>
        <v>1</v>
      </c>
      <c r="K529" s="119">
        <f t="shared" si="172"/>
        <v>293145.49</v>
      </c>
      <c r="L529" s="119">
        <f t="shared" si="171"/>
        <v>0</v>
      </c>
      <c r="M529" s="108">
        <f t="shared" si="158"/>
        <v>1</v>
      </c>
      <c r="N529" s="932"/>
      <c r="P529" s="86" t="b">
        <f t="shared" si="167"/>
        <v>0</v>
      </c>
      <c r="Q529" s="224" t="b">
        <f t="shared" si="168"/>
        <v>1</v>
      </c>
      <c r="R529" s="728">
        <f t="shared" si="173"/>
        <v>0</v>
      </c>
    </row>
    <row r="530" spans="1:18" s="86" customFormat="1" ht="51.75" customHeight="1" outlineLevel="1" x14ac:dyDescent="0.35">
      <c r="A530" s="1099"/>
      <c r="B530" s="715" t="s">
        <v>80</v>
      </c>
      <c r="C530" s="715"/>
      <c r="D530" s="119"/>
      <c r="E530" s="119"/>
      <c r="F530" s="119"/>
      <c r="G530" s="153" t="e">
        <f t="shared" si="155"/>
        <v>#DIV/0!</v>
      </c>
      <c r="H530" s="119"/>
      <c r="I530" s="153" t="e">
        <f t="shared" si="156"/>
        <v>#DIV/0!</v>
      </c>
      <c r="J530" s="153" t="e">
        <f t="shared" si="157"/>
        <v>#DIV/0!</v>
      </c>
      <c r="K530" s="119">
        <f t="shared" si="172"/>
        <v>0</v>
      </c>
      <c r="L530" s="119">
        <f t="shared" si="171"/>
        <v>0</v>
      </c>
      <c r="M530" s="109" t="e">
        <f t="shared" si="158"/>
        <v>#DIV/0!</v>
      </c>
      <c r="N530" s="932"/>
      <c r="P530" s="86" t="b">
        <f t="shared" si="167"/>
        <v>1</v>
      </c>
      <c r="Q530" s="224" t="b">
        <f t="shared" si="168"/>
        <v>1</v>
      </c>
      <c r="R530" s="728">
        <f t="shared" si="173"/>
        <v>0</v>
      </c>
    </row>
    <row r="531" spans="1:18" s="86" customFormat="1" ht="54" outlineLevel="1" x14ac:dyDescent="0.35">
      <c r="A531" s="1124" t="s">
        <v>428</v>
      </c>
      <c r="B531" s="715" t="s">
        <v>430</v>
      </c>
      <c r="C531" s="715" t="s">
        <v>649</v>
      </c>
      <c r="D531" s="119">
        <f>SUM(D532:D535)</f>
        <v>99666.58</v>
      </c>
      <c r="E531" s="119">
        <f>SUM(E532:E535)</f>
        <v>897227.72</v>
      </c>
      <c r="F531" s="119">
        <f>SUM(F532:F535)</f>
        <v>308093.58</v>
      </c>
      <c r="G531" s="148">
        <f t="shared" si="155"/>
        <v>0.34300000000000003</v>
      </c>
      <c r="H531" s="119">
        <f>SUM(H532:H535)</f>
        <v>308093.58</v>
      </c>
      <c r="I531" s="148">
        <f t="shared" si="156"/>
        <v>0.34300000000000003</v>
      </c>
      <c r="J531" s="148">
        <f t="shared" si="157"/>
        <v>1</v>
      </c>
      <c r="K531" s="119">
        <f>SUM(K532:K535)</f>
        <v>887954.3</v>
      </c>
      <c r="L531" s="119">
        <f>SUM(L532:L535)</f>
        <v>9273.42</v>
      </c>
      <c r="M531" s="108">
        <f t="shared" si="158"/>
        <v>0.99</v>
      </c>
      <c r="N531" s="1035"/>
      <c r="P531" s="86" t="b">
        <f t="shared" si="167"/>
        <v>1</v>
      </c>
      <c r="Q531" s="224" t="b">
        <f t="shared" si="168"/>
        <v>1</v>
      </c>
      <c r="R531" s="728">
        <f t="shared" si="173"/>
        <v>0</v>
      </c>
    </row>
    <row r="532" spans="1:18" s="86" customFormat="1" ht="27.5" outlineLevel="1" x14ac:dyDescent="0.35">
      <c r="A532" s="1124"/>
      <c r="B532" s="715" t="s">
        <v>79</v>
      </c>
      <c r="C532" s="95"/>
      <c r="D532" s="119">
        <f>D537+D542</f>
        <v>0</v>
      </c>
      <c r="E532" s="119">
        <f>E537+E542</f>
        <v>0</v>
      </c>
      <c r="F532" s="119">
        <f>F537+F542</f>
        <v>0</v>
      </c>
      <c r="G532" s="179" t="e">
        <f t="shared" si="155"/>
        <v>#DIV/0!</v>
      </c>
      <c r="H532" s="98">
        <f>H537</f>
        <v>0</v>
      </c>
      <c r="I532" s="153" t="e">
        <f t="shared" si="156"/>
        <v>#DIV/0!</v>
      </c>
      <c r="J532" s="153" t="e">
        <f t="shared" si="157"/>
        <v>#DIV/0!</v>
      </c>
      <c r="K532" s="119">
        <f>K537+K542</f>
        <v>0</v>
      </c>
      <c r="L532" s="119">
        <f>L537+L542</f>
        <v>0</v>
      </c>
      <c r="M532" s="109" t="e">
        <f t="shared" si="158"/>
        <v>#DIV/0!</v>
      </c>
      <c r="N532" s="1035"/>
      <c r="P532" s="86" t="b">
        <f t="shared" si="167"/>
        <v>1</v>
      </c>
      <c r="Q532" s="224" t="b">
        <f t="shared" si="168"/>
        <v>1</v>
      </c>
      <c r="R532" s="728">
        <f t="shared" si="173"/>
        <v>0</v>
      </c>
    </row>
    <row r="533" spans="1:18" s="86" customFormat="1" ht="27.5" outlineLevel="1" x14ac:dyDescent="0.35">
      <c r="A533" s="1124"/>
      <c r="B533" s="715" t="s">
        <v>78</v>
      </c>
      <c r="C533" s="95"/>
      <c r="D533" s="119">
        <f t="shared" ref="D533:H535" si="174">D538+D543</f>
        <v>58109</v>
      </c>
      <c r="E533" s="119">
        <f t="shared" si="174"/>
        <v>855670.14</v>
      </c>
      <c r="F533" s="119">
        <f t="shared" si="174"/>
        <v>292688.90000000002</v>
      </c>
      <c r="G533" s="148">
        <f t="shared" si="155"/>
        <v>0.34200000000000003</v>
      </c>
      <c r="H533" s="119">
        <f t="shared" si="174"/>
        <v>292688.90000000002</v>
      </c>
      <c r="I533" s="148">
        <f t="shared" si="156"/>
        <v>0.34200000000000003</v>
      </c>
      <c r="J533" s="153">
        <f t="shared" si="157"/>
        <v>1</v>
      </c>
      <c r="K533" s="119">
        <f t="shared" ref="K533:L535" si="175">K538+K543</f>
        <v>849320.73</v>
      </c>
      <c r="L533" s="119">
        <f t="shared" si="175"/>
        <v>6349.41</v>
      </c>
      <c r="M533" s="108">
        <f t="shared" si="158"/>
        <v>0.99</v>
      </c>
      <c r="N533" s="1035"/>
      <c r="P533" s="86" t="b">
        <f t="shared" si="167"/>
        <v>1</v>
      </c>
      <c r="Q533" s="224" t="b">
        <f t="shared" si="168"/>
        <v>1</v>
      </c>
      <c r="R533" s="728">
        <f t="shared" si="173"/>
        <v>0</v>
      </c>
    </row>
    <row r="534" spans="1:18" s="86" customFormat="1" ht="27.5" outlineLevel="1" x14ac:dyDescent="0.35">
      <c r="A534" s="1124"/>
      <c r="B534" s="715" t="s">
        <v>116</v>
      </c>
      <c r="C534" s="95"/>
      <c r="D534" s="119">
        <f t="shared" si="174"/>
        <v>41557.58</v>
      </c>
      <c r="E534" s="119">
        <f t="shared" si="174"/>
        <v>41557.58</v>
      </c>
      <c r="F534" s="119">
        <f>F539+F544</f>
        <v>15404.68</v>
      </c>
      <c r="G534" s="148">
        <f t="shared" si="155"/>
        <v>0.371</v>
      </c>
      <c r="H534" s="119">
        <f t="shared" si="174"/>
        <v>15404.68</v>
      </c>
      <c r="I534" s="148">
        <f t="shared" si="156"/>
        <v>0.371</v>
      </c>
      <c r="J534" s="148">
        <f t="shared" si="157"/>
        <v>1</v>
      </c>
      <c r="K534" s="119">
        <f t="shared" si="175"/>
        <v>38633.57</v>
      </c>
      <c r="L534" s="119">
        <f t="shared" si="175"/>
        <v>2924.01</v>
      </c>
      <c r="M534" s="108">
        <f t="shared" si="158"/>
        <v>0.93</v>
      </c>
      <c r="N534" s="1035"/>
      <c r="P534" s="86" t="b">
        <f t="shared" si="167"/>
        <v>1</v>
      </c>
      <c r="Q534" s="224" t="b">
        <f t="shared" si="168"/>
        <v>1</v>
      </c>
      <c r="R534" s="728">
        <f t="shared" si="173"/>
        <v>0</v>
      </c>
    </row>
    <row r="535" spans="1:18" s="86" customFormat="1" ht="24.75" customHeight="1" outlineLevel="1" x14ac:dyDescent="0.35">
      <c r="A535" s="1124"/>
      <c r="B535" s="715" t="s">
        <v>80</v>
      </c>
      <c r="C535" s="95"/>
      <c r="D535" s="119">
        <f t="shared" si="174"/>
        <v>0</v>
      </c>
      <c r="E535" s="119">
        <f t="shared" si="174"/>
        <v>0</v>
      </c>
      <c r="F535" s="119">
        <f t="shared" si="174"/>
        <v>0</v>
      </c>
      <c r="G535" s="179" t="e">
        <f t="shared" si="155"/>
        <v>#DIV/0!</v>
      </c>
      <c r="H535" s="98">
        <f>H540</f>
        <v>0</v>
      </c>
      <c r="I535" s="153" t="e">
        <f t="shared" si="156"/>
        <v>#DIV/0!</v>
      </c>
      <c r="J535" s="153" t="e">
        <f t="shared" si="157"/>
        <v>#DIV/0!</v>
      </c>
      <c r="K535" s="119">
        <f t="shared" si="175"/>
        <v>0</v>
      </c>
      <c r="L535" s="119">
        <f t="shared" si="175"/>
        <v>0</v>
      </c>
      <c r="M535" s="109" t="e">
        <f t="shared" si="158"/>
        <v>#DIV/0!</v>
      </c>
      <c r="N535" s="1035"/>
      <c r="P535" s="86" t="b">
        <f t="shared" si="167"/>
        <v>1</v>
      </c>
      <c r="Q535" s="224" t="b">
        <f t="shared" si="168"/>
        <v>1</v>
      </c>
      <c r="R535" s="728">
        <f t="shared" si="173"/>
        <v>0</v>
      </c>
    </row>
    <row r="536" spans="1:18" s="86" customFormat="1" ht="146.25" customHeight="1" outlineLevel="1" x14ac:dyDescent="0.35">
      <c r="A536" s="1124" t="s">
        <v>429</v>
      </c>
      <c r="B536" s="96" t="s">
        <v>276</v>
      </c>
      <c r="C536" s="96" t="s">
        <v>650</v>
      </c>
      <c r="D536" s="99">
        <f>SUM(D537:D540)</f>
        <v>73304.509999999995</v>
      </c>
      <c r="E536" s="99">
        <f>SUM(E537:E540)</f>
        <v>158304.51</v>
      </c>
      <c r="F536" s="119">
        <f>SUM(F537:F540)</f>
        <v>0</v>
      </c>
      <c r="G536" s="148">
        <f t="shared" si="155"/>
        <v>0</v>
      </c>
      <c r="H536" s="120">
        <f>SUM(H537:H540)</f>
        <v>0</v>
      </c>
      <c r="I536" s="148">
        <f t="shared" si="156"/>
        <v>0</v>
      </c>
      <c r="J536" s="153" t="e">
        <f t="shared" si="157"/>
        <v>#DIV/0!</v>
      </c>
      <c r="K536" s="99">
        <f>SUM(K537:K540)</f>
        <v>151955.1</v>
      </c>
      <c r="L536" s="99">
        <f>SUM(L537:L540)</f>
        <v>6349.41</v>
      </c>
      <c r="M536" s="108">
        <f t="shared" si="158"/>
        <v>0.96</v>
      </c>
      <c r="N536" s="840" t="s">
        <v>1511</v>
      </c>
      <c r="P536" s="86" t="b">
        <f t="shared" si="167"/>
        <v>0</v>
      </c>
      <c r="Q536" s="224" t="b">
        <f t="shared" si="168"/>
        <v>1</v>
      </c>
      <c r="R536" s="728">
        <f t="shared" si="173"/>
        <v>0</v>
      </c>
    </row>
    <row r="537" spans="1:18" s="86" customFormat="1" ht="27.5" outlineLevel="1" x14ac:dyDescent="0.35">
      <c r="A537" s="1124"/>
      <c r="B537" s="715" t="s">
        <v>79</v>
      </c>
      <c r="C537" s="95"/>
      <c r="D537" s="119"/>
      <c r="E537" s="104"/>
      <c r="F537" s="119"/>
      <c r="G537" s="179" t="e">
        <f t="shared" si="155"/>
        <v>#DIV/0!</v>
      </c>
      <c r="H537" s="98"/>
      <c r="I537" s="153" t="e">
        <f t="shared" si="156"/>
        <v>#DIV/0!</v>
      </c>
      <c r="J537" s="153" t="e">
        <f t="shared" si="157"/>
        <v>#DIV/0!</v>
      </c>
      <c r="K537" s="626"/>
      <c r="L537" s="119">
        <f t="shared" si="171"/>
        <v>0</v>
      </c>
      <c r="M537" s="109" t="e">
        <f t="shared" si="158"/>
        <v>#DIV/0!</v>
      </c>
      <c r="N537" s="840"/>
      <c r="P537" s="86" t="b">
        <f t="shared" si="167"/>
        <v>1</v>
      </c>
      <c r="Q537" s="224" t="b">
        <f t="shared" si="168"/>
        <v>1</v>
      </c>
      <c r="R537" s="728">
        <f t="shared" si="173"/>
        <v>0</v>
      </c>
    </row>
    <row r="538" spans="1:18" s="86" customFormat="1" ht="27.5" outlineLevel="1" x14ac:dyDescent="0.35">
      <c r="A538" s="1124"/>
      <c r="B538" s="715" t="s">
        <v>78</v>
      </c>
      <c r="C538" s="95"/>
      <c r="D538" s="119">
        <v>58109</v>
      </c>
      <c r="E538" s="119">
        <v>143109</v>
      </c>
      <c r="F538" s="119">
        <v>0</v>
      </c>
      <c r="G538" s="179">
        <f t="shared" si="155"/>
        <v>0</v>
      </c>
      <c r="H538" s="98"/>
      <c r="I538" s="153">
        <f t="shared" si="156"/>
        <v>0</v>
      </c>
      <c r="J538" s="153" t="e">
        <f t="shared" si="157"/>
        <v>#DIV/0!</v>
      </c>
      <c r="K538" s="119">
        <v>136759.59</v>
      </c>
      <c r="L538" s="119">
        <f t="shared" si="171"/>
        <v>6349.41</v>
      </c>
      <c r="M538" s="108">
        <f t="shared" si="158"/>
        <v>0.96</v>
      </c>
      <c r="N538" s="840"/>
      <c r="P538" s="86" t="b">
        <f t="shared" si="167"/>
        <v>0</v>
      </c>
      <c r="Q538" s="224" t="b">
        <f t="shared" si="168"/>
        <v>1</v>
      </c>
      <c r="R538" s="728">
        <f t="shared" si="173"/>
        <v>0</v>
      </c>
    </row>
    <row r="539" spans="1:18" s="86" customFormat="1" ht="27.5" outlineLevel="1" x14ac:dyDescent="0.35">
      <c r="A539" s="1124"/>
      <c r="B539" s="715" t="s">
        <v>116</v>
      </c>
      <c r="C539" s="95"/>
      <c r="D539" s="119">
        <v>15195.51</v>
      </c>
      <c r="E539" s="119">
        <v>15195.51</v>
      </c>
      <c r="F539" s="119"/>
      <c r="G539" s="148">
        <f t="shared" si="155"/>
        <v>0</v>
      </c>
      <c r="H539" s="119"/>
      <c r="I539" s="148">
        <f t="shared" si="156"/>
        <v>0</v>
      </c>
      <c r="J539" s="153" t="e">
        <f t="shared" si="157"/>
        <v>#DIV/0!</v>
      </c>
      <c r="K539" s="119">
        <v>15195.51</v>
      </c>
      <c r="L539" s="119">
        <f t="shared" si="171"/>
        <v>0</v>
      </c>
      <c r="M539" s="108">
        <f t="shared" si="158"/>
        <v>1</v>
      </c>
      <c r="N539" s="840"/>
      <c r="P539" s="86" t="b">
        <f t="shared" si="167"/>
        <v>1</v>
      </c>
      <c r="Q539" s="224" t="b">
        <f t="shared" si="168"/>
        <v>1</v>
      </c>
      <c r="R539" s="728">
        <f t="shared" si="173"/>
        <v>0</v>
      </c>
    </row>
    <row r="540" spans="1:18" s="86" customFormat="1" ht="27.5" outlineLevel="1" x14ac:dyDescent="0.35">
      <c r="A540" s="1124"/>
      <c r="B540" s="715" t="s">
        <v>80</v>
      </c>
      <c r="C540" s="484"/>
      <c r="D540" s="119"/>
      <c r="E540" s="104"/>
      <c r="F540" s="119"/>
      <c r="G540" s="179" t="e">
        <f t="shared" si="155"/>
        <v>#DIV/0!</v>
      </c>
      <c r="H540" s="98"/>
      <c r="I540" s="153" t="e">
        <f t="shared" si="156"/>
        <v>#DIV/0!</v>
      </c>
      <c r="J540" s="153" t="e">
        <f t="shared" si="157"/>
        <v>#DIV/0!</v>
      </c>
      <c r="K540" s="119">
        <f t="shared" si="172"/>
        <v>0</v>
      </c>
      <c r="L540" s="119">
        <f t="shared" si="171"/>
        <v>0</v>
      </c>
      <c r="M540" s="109" t="e">
        <f t="shared" si="158"/>
        <v>#DIV/0!</v>
      </c>
      <c r="N540" s="840"/>
      <c r="P540" s="86" t="b">
        <f t="shared" si="167"/>
        <v>1</v>
      </c>
      <c r="Q540" s="224" t="b">
        <f t="shared" si="168"/>
        <v>1</v>
      </c>
      <c r="R540" s="728">
        <f t="shared" si="173"/>
        <v>0</v>
      </c>
    </row>
    <row r="541" spans="1:18" s="86" customFormat="1" ht="65.25" customHeight="1" outlineLevel="1" x14ac:dyDescent="0.35">
      <c r="A541" s="1101" t="s">
        <v>883</v>
      </c>
      <c r="B541" s="96" t="s">
        <v>1553</v>
      </c>
      <c r="C541" s="96" t="s">
        <v>285</v>
      </c>
      <c r="D541" s="99">
        <f>SUM(D542:D545)</f>
        <v>26362.07</v>
      </c>
      <c r="E541" s="99">
        <f>SUM(E542:E545)</f>
        <v>738923.21</v>
      </c>
      <c r="F541" s="99">
        <f>SUM(F542:F545)</f>
        <v>308093.58</v>
      </c>
      <c r="G541" s="177">
        <f t="shared" si="155"/>
        <v>0.41699999999999998</v>
      </c>
      <c r="H541" s="99">
        <f>SUM(H542:H545)</f>
        <v>308093.58</v>
      </c>
      <c r="I541" s="177">
        <f t="shared" si="156"/>
        <v>0.41699999999999998</v>
      </c>
      <c r="J541" s="177">
        <f t="shared" si="157"/>
        <v>1</v>
      </c>
      <c r="K541" s="99">
        <f>SUM(K542:K545)</f>
        <v>735999.2</v>
      </c>
      <c r="L541" s="99">
        <f>SUM(L542:L545)</f>
        <v>2924.01</v>
      </c>
      <c r="M541" s="135">
        <f t="shared" si="158"/>
        <v>1</v>
      </c>
      <c r="N541" s="855"/>
      <c r="Q541" s="224"/>
      <c r="R541" s="728">
        <f t="shared" si="173"/>
        <v>0</v>
      </c>
    </row>
    <row r="542" spans="1:18" s="86" customFormat="1" ht="27.5" outlineLevel="1" x14ac:dyDescent="0.35">
      <c r="A542" s="1102"/>
      <c r="B542" s="145" t="s">
        <v>79</v>
      </c>
      <c r="C542" s="484"/>
      <c r="D542" s="119">
        <f>D547+D552+D557+D562+D567+D572</f>
        <v>0</v>
      </c>
      <c r="E542" s="119">
        <f>E547+E552+E557+E562+E567+E572</f>
        <v>0</v>
      </c>
      <c r="F542" s="119">
        <f t="shared" ref="F542:L545" si="176">F547+F552+F557+F562</f>
        <v>0</v>
      </c>
      <c r="G542" s="179" t="e">
        <f t="shared" si="155"/>
        <v>#DIV/0!</v>
      </c>
      <c r="H542" s="119">
        <f t="shared" si="176"/>
        <v>0</v>
      </c>
      <c r="I542" s="153" t="e">
        <f t="shared" si="156"/>
        <v>#DIV/0!</v>
      </c>
      <c r="J542" s="153" t="e">
        <f t="shared" si="157"/>
        <v>#DIV/0!</v>
      </c>
      <c r="K542" s="119">
        <f t="shared" si="176"/>
        <v>0</v>
      </c>
      <c r="L542" s="119">
        <f t="shared" si="176"/>
        <v>0</v>
      </c>
      <c r="M542" s="109" t="e">
        <f t="shared" si="158"/>
        <v>#DIV/0!</v>
      </c>
      <c r="N542" s="856"/>
      <c r="Q542" s="224"/>
      <c r="R542" s="728">
        <f t="shared" si="173"/>
        <v>0</v>
      </c>
    </row>
    <row r="543" spans="1:18" s="86" customFormat="1" ht="27.5" outlineLevel="1" x14ac:dyDescent="0.35">
      <c r="A543" s="1102"/>
      <c r="B543" s="145" t="s">
        <v>78</v>
      </c>
      <c r="C543" s="484"/>
      <c r="D543" s="119">
        <f t="shared" ref="D543" si="177">D548+D553+D558+D563+D568+D573</f>
        <v>0</v>
      </c>
      <c r="E543" s="119">
        <f>E548+E553+E558+E563+E568+E573</f>
        <v>712561.14</v>
      </c>
      <c r="F543" s="119">
        <f t="shared" ref="F543:F544" si="178">F548+F553+F558+F563+F568+F573</f>
        <v>292688.90000000002</v>
      </c>
      <c r="G543" s="148">
        <f t="shared" si="155"/>
        <v>0.41099999999999998</v>
      </c>
      <c r="H543" s="119">
        <f t="shared" ref="H543:K544" si="179">H548+H553+H558+H563+H568+H573</f>
        <v>292688.90000000002</v>
      </c>
      <c r="I543" s="148">
        <f t="shared" si="156"/>
        <v>0.41099999999999998</v>
      </c>
      <c r="J543" s="153">
        <f t="shared" si="157"/>
        <v>1</v>
      </c>
      <c r="K543" s="119">
        <f t="shared" si="179"/>
        <v>712561.14</v>
      </c>
      <c r="L543" s="119">
        <f t="shared" si="176"/>
        <v>0</v>
      </c>
      <c r="M543" s="108">
        <f t="shared" si="158"/>
        <v>1</v>
      </c>
      <c r="N543" s="856"/>
      <c r="Q543" s="224"/>
      <c r="R543" s="728">
        <f t="shared" si="173"/>
        <v>0</v>
      </c>
    </row>
    <row r="544" spans="1:18" s="86" customFormat="1" ht="27.5" outlineLevel="1" x14ac:dyDescent="0.35">
      <c r="A544" s="1102"/>
      <c r="B544" s="145" t="s">
        <v>116</v>
      </c>
      <c r="C544" s="484"/>
      <c r="D544" s="119">
        <f t="shared" ref="D544:E544" si="180">D549+D554+D559+D564+D569+D574</f>
        <v>26362.07</v>
      </c>
      <c r="E544" s="119">
        <f t="shared" si="180"/>
        <v>26362.07</v>
      </c>
      <c r="F544" s="119">
        <f t="shared" si="178"/>
        <v>15404.68</v>
      </c>
      <c r="G544" s="148">
        <f t="shared" si="155"/>
        <v>0.58399999999999996</v>
      </c>
      <c r="H544" s="119">
        <f t="shared" si="179"/>
        <v>15404.68</v>
      </c>
      <c r="I544" s="148">
        <f t="shared" si="156"/>
        <v>0.58399999999999996</v>
      </c>
      <c r="J544" s="148">
        <f t="shared" si="157"/>
        <v>1</v>
      </c>
      <c r="K544" s="119">
        <f t="shared" si="179"/>
        <v>23438.06</v>
      </c>
      <c r="L544" s="119">
        <f t="shared" si="176"/>
        <v>2924.01</v>
      </c>
      <c r="M544" s="108">
        <f t="shared" si="158"/>
        <v>0.89</v>
      </c>
      <c r="N544" s="856"/>
      <c r="Q544" s="224"/>
      <c r="R544" s="728">
        <f t="shared" si="173"/>
        <v>0</v>
      </c>
    </row>
    <row r="545" spans="1:18" s="86" customFormat="1" ht="27.5" outlineLevel="1" x14ac:dyDescent="0.35">
      <c r="A545" s="1103"/>
      <c r="B545" s="715" t="s">
        <v>80</v>
      </c>
      <c r="C545" s="484"/>
      <c r="D545" s="119">
        <f t="shared" ref="D545:E545" si="181">D550+D555+D560+D565+D570+D575</f>
        <v>0</v>
      </c>
      <c r="E545" s="119">
        <f t="shared" si="181"/>
        <v>0</v>
      </c>
      <c r="F545" s="119">
        <f t="shared" ref="F545" si="182">F550+F555+F560+F565</f>
        <v>0</v>
      </c>
      <c r="G545" s="153" t="e">
        <f t="shared" si="155"/>
        <v>#DIV/0!</v>
      </c>
      <c r="H545" s="119">
        <f t="shared" si="176"/>
        <v>0</v>
      </c>
      <c r="I545" s="153" t="e">
        <f t="shared" si="156"/>
        <v>#DIV/0!</v>
      </c>
      <c r="J545" s="153" t="e">
        <f t="shared" si="157"/>
        <v>#DIV/0!</v>
      </c>
      <c r="K545" s="119">
        <f t="shared" si="176"/>
        <v>0</v>
      </c>
      <c r="L545" s="119">
        <f t="shared" si="176"/>
        <v>0</v>
      </c>
      <c r="M545" s="109" t="e">
        <f t="shared" si="158"/>
        <v>#DIV/0!</v>
      </c>
      <c r="N545" s="857"/>
      <c r="Q545" s="224"/>
      <c r="R545" s="728">
        <f t="shared" si="173"/>
        <v>0</v>
      </c>
    </row>
    <row r="546" spans="1:18" s="86" customFormat="1" ht="45" customHeight="1" outlineLevel="1" x14ac:dyDescent="0.35">
      <c r="A546" s="1101" t="s">
        <v>1205</v>
      </c>
      <c r="B546" s="96" t="s">
        <v>1335</v>
      </c>
      <c r="C546" s="96" t="s">
        <v>650</v>
      </c>
      <c r="D546" s="119">
        <f>SUM(D547:D550)</f>
        <v>2924.01</v>
      </c>
      <c r="E546" s="119">
        <f t="shared" ref="E546:F546" si="183">SUM(E547:E550)</f>
        <v>2924.01</v>
      </c>
      <c r="F546" s="119">
        <f t="shared" si="183"/>
        <v>0</v>
      </c>
      <c r="G546" s="153">
        <f t="shared" si="155"/>
        <v>0</v>
      </c>
      <c r="H546" s="98">
        <f>SUM(H547:H550)</f>
        <v>0</v>
      </c>
      <c r="I546" s="153">
        <f t="shared" si="156"/>
        <v>0</v>
      </c>
      <c r="J546" s="153" t="e">
        <f t="shared" si="157"/>
        <v>#DIV/0!</v>
      </c>
      <c r="K546" s="119">
        <f>SUM(K547:K550)</f>
        <v>0</v>
      </c>
      <c r="L546" s="119">
        <f>SUM(L547:L550)</f>
        <v>2924.01</v>
      </c>
      <c r="M546" s="108">
        <f t="shared" si="158"/>
        <v>0</v>
      </c>
      <c r="N546" s="855" t="s">
        <v>1512</v>
      </c>
      <c r="P546" s="86" t="b">
        <f>E536=D536</f>
        <v>0</v>
      </c>
      <c r="Q546" s="224" t="b">
        <f>IF(F536=H536,TRUE,FALSE)</f>
        <v>1</v>
      </c>
      <c r="R546" s="728">
        <f t="shared" si="173"/>
        <v>0</v>
      </c>
    </row>
    <row r="547" spans="1:18" s="86" customFormat="1" ht="18.75" customHeight="1" outlineLevel="1" x14ac:dyDescent="0.35">
      <c r="A547" s="1102"/>
      <c r="B547" s="145" t="s">
        <v>79</v>
      </c>
      <c r="C547" s="484"/>
      <c r="D547" s="119"/>
      <c r="E547" s="104"/>
      <c r="F547" s="119"/>
      <c r="G547" s="153" t="e">
        <f t="shared" si="155"/>
        <v>#DIV/0!</v>
      </c>
      <c r="H547" s="98"/>
      <c r="I547" s="153" t="e">
        <f t="shared" si="156"/>
        <v>#DIV/0!</v>
      </c>
      <c r="J547" s="153" t="e">
        <f t="shared" si="157"/>
        <v>#DIV/0!</v>
      </c>
      <c r="K547" s="119"/>
      <c r="L547" s="119"/>
      <c r="M547" s="109" t="e">
        <f t="shared" si="158"/>
        <v>#DIV/0!</v>
      </c>
      <c r="N547" s="856"/>
      <c r="P547" s="86" t="b">
        <f>E537=D537</f>
        <v>1</v>
      </c>
      <c r="Q547" s="224" t="b">
        <f>IF(F537=H537,TRUE,FALSE)</f>
        <v>1</v>
      </c>
      <c r="R547" s="728">
        <f t="shared" si="173"/>
        <v>0</v>
      </c>
    </row>
    <row r="548" spans="1:18" s="86" customFormat="1" ht="18.75" customHeight="1" outlineLevel="1" x14ac:dyDescent="0.35">
      <c r="A548" s="1102"/>
      <c r="B548" s="145" t="s">
        <v>78</v>
      </c>
      <c r="C548" s="484"/>
      <c r="D548" s="119"/>
      <c r="E548" s="104"/>
      <c r="F548" s="119"/>
      <c r="G548" s="153" t="e">
        <f t="shared" si="155"/>
        <v>#DIV/0!</v>
      </c>
      <c r="H548" s="98"/>
      <c r="I548" s="153" t="e">
        <f t="shared" si="156"/>
        <v>#DIV/0!</v>
      </c>
      <c r="J548" s="153" t="e">
        <f t="shared" si="157"/>
        <v>#DIV/0!</v>
      </c>
      <c r="K548" s="119"/>
      <c r="L548" s="119"/>
      <c r="M548" s="109" t="e">
        <f t="shared" si="158"/>
        <v>#DIV/0!</v>
      </c>
      <c r="N548" s="856"/>
      <c r="P548" s="86" t="b">
        <f>E538=D538</f>
        <v>0</v>
      </c>
      <c r="Q548" s="224" t="b">
        <f>IF(F538=H538,TRUE,FALSE)</f>
        <v>1</v>
      </c>
      <c r="R548" s="728">
        <f t="shared" si="173"/>
        <v>0</v>
      </c>
    </row>
    <row r="549" spans="1:18" s="86" customFormat="1" ht="18.75" customHeight="1" outlineLevel="1" x14ac:dyDescent="0.35">
      <c r="A549" s="1102"/>
      <c r="B549" s="145" t="s">
        <v>116</v>
      </c>
      <c r="C549" s="484"/>
      <c r="D549" s="119">
        <v>2924.01</v>
      </c>
      <c r="E549" s="104">
        <v>2924.01</v>
      </c>
      <c r="F549" s="119"/>
      <c r="G549" s="153">
        <f t="shared" si="155"/>
        <v>0</v>
      </c>
      <c r="H549" s="98"/>
      <c r="I549" s="153">
        <f t="shared" si="156"/>
        <v>0</v>
      </c>
      <c r="J549" s="153" t="e">
        <f t="shared" si="157"/>
        <v>#DIV/0!</v>
      </c>
      <c r="K549" s="104"/>
      <c r="L549" s="104">
        <v>2924.01</v>
      </c>
      <c r="M549" s="108">
        <f t="shared" si="158"/>
        <v>0</v>
      </c>
      <c r="N549" s="856"/>
      <c r="P549" s="86" t="b">
        <f>E539=D539</f>
        <v>1</v>
      </c>
      <c r="Q549" s="224" t="b">
        <f>IF(F539=H539,TRUE,FALSE)</f>
        <v>1</v>
      </c>
      <c r="R549" s="728">
        <f t="shared" si="173"/>
        <v>0</v>
      </c>
    </row>
    <row r="550" spans="1:18" s="86" customFormat="1" ht="18.75" customHeight="1" outlineLevel="1" x14ac:dyDescent="0.35">
      <c r="A550" s="1103"/>
      <c r="B550" s="715" t="s">
        <v>80</v>
      </c>
      <c r="C550" s="484"/>
      <c r="D550" s="119"/>
      <c r="E550" s="104"/>
      <c r="F550" s="119"/>
      <c r="G550" s="153" t="e">
        <f t="shared" si="155"/>
        <v>#DIV/0!</v>
      </c>
      <c r="H550" s="98"/>
      <c r="I550" s="153" t="e">
        <f t="shared" si="156"/>
        <v>#DIV/0!</v>
      </c>
      <c r="J550" s="153" t="e">
        <f t="shared" si="157"/>
        <v>#DIV/0!</v>
      </c>
      <c r="K550" s="119"/>
      <c r="L550" s="119"/>
      <c r="M550" s="109" t="e">
        <f t="shared" si="158"/>
        <v>#DIV/0!</v>
      </c>
      <c r="N550" s="857"/>
      <c r="P550" s="86" t="b">
        <f>E540=D540</f>
        <v>1</v>
      </c>
      <c r="Q550" s="224" t="b">
        <f>IF(F540=H540,TRUE,FALSE)</f>
        <v>1</v>
      </c>
      <c r="R550" s="728">
        <f t="shared" si="173"/>
        <v>0</v>
      </c>
    </row>
    <row r="551" spans="1:18" s="86" customFormat="1" ht="134.25" customHeight="1" outlineLevel="1" x14ac:dyDescent="0.35">
      <c r="A551" s="1101" t="s">
        <v>1206</v>
      </c>
      <c r="B551" s="96" t="s">
        <v>1207</v>
      </c>
      <c r="C551" s="96" t="s">
        <v>650</v>
      </c>
      <c r="D551" s="119">
        <f>SUM(D552:D555)</f>
        <v>7371.3</v>
      </c>
      <c r="E551" s="119">
        <f t="shared" ref="E551:F551" si="184">SUM(E552:E555)</f>
        <v>147426</v>
      </c>
      <c r="F551" s="119">
        <f t="shared" si="184"/>
        <v>147426</v>
      </c>
      <c r="G551" s="148">
        <f t="shared" si="155"/>
        <v>1</v>
      </c>
      <c r="H551" s="119">
        <f>SUM(H552:H555)</f>
        <v>147426</v>
      </c>
      <c r="I551" s="148">
        <f t="shared" si="156"/>
        <v>1</v>
      </c>
      <c r="J551" s="148">
        <f t="shared" si="157"/>
        <v>1</v>
      </c>
      <c r="K551" s="119">
        <f>SUM(K552:K555)</f>
        <v>147426</v>
      </c>
      <c r="L551" s="119">
        <f>SUM(L552:L555)</f>
        <v>0</v>
      </c>
      <c r="M551" s="108">
        <f t="shared" si="158"/>
        <v>1</v>
      </c>
      <c r="N551" s="855" t="s">
        <v>1578</v>
      </c>
      <c r="P551" s="86" t="b">
        <f t="shared" si="167"/>
        <v>1</v>
      </c>
      <c r="Q551" s="224" t="b">
        <f t="shared" si="168"/>
        <v>1</v>
      </c>
      <c r="R551" s="728">
        <f t="shared" si="173"/>
        <v>0</v>
      </c>
    </row>
    <row r="552" spans="1:18" s="86" customFormat="1" ht="27.5" outlineLevel="1" x14ac:dyDescent="0.35">
      <c r="A552" s="1102"/>
      <c r="B552" s="145" t="s">
        <v>79</v>
      </c>
      <c r="C552" s="484"/>
      <c r="D552" s="119"/>
      <c r="E552" s="104"/>
      <c r="F552" s="119"/>
      <c r="G552" s="153" t="e">
        <f t="shared" si="155"/>
        <v>#DIV/0!</v>
      </c>
      <c r="H552" s="98"/>
      <c r="I552" s="153" t="e">
        <f t="shared" si="156"/>
        <v>#DIV/0!</v>
      </c>
      <c r="J552" s="153" t="e">
        <f t="shared" si="157"/>
        <v>#DIV/0!</v>
      </c>
      <c r="K552" s="119"/>
      <c r="L552" s="119"/>
      <c r="M552" s="109" t="e">
        <f t="shared" si="158"/>
        <v>#DIV/0!</v>
      </c>
      <c r="N552" s="856"/>
      <c r="P552" s="86" t="b">
        <f t="shared" si="167"/>
        <v>1</v>
      </c>
      <c r="Q552" s="224" t="b">
        <f t="shared" si="168"/>
        <v>1</v>
      </c>
      <c r="R552" s="728">
        <f t="shared" si="173"/>
        <v>0</v>
      </c>
    </row>
    <row r="553" spans="1:18" s="86" customFormat="1" ht="27.5" outlineLevel="1" x14ac:dyDescent="0.35">
      <c r="A553" s="1102"/>
      <c r="B553" s="145" t="s">
        <v>78</v>
      </c>
      <c r="C553" s="484"/>
      <c r="D553" s="119"/>
      <c r="E553" s="104">
        <v>140054.70000000001</v>
      </c>
      <c r="F553" s="119">
        <v>140054.70000000001</v>
      </c>
      <c r="G553" s="148">
        <f t="shared" si="155"/>
        <v>1</v>
      </c>
      <c r="H553" s="119">
        <v>140054.70000000001</v>
      </c>
      <c r="I553" s="148">
        <f t="shared" si="156"/>
        <v>1</v>
      </c>
      <c r="J553" s="148">
        <f t="shared" si="157"/>
        <v>1</v>
      </c>
      <c r="K553" s="119">
        <v>140054.70000000001</v>
      </c>
      <c r="L553" s="119"/>
      <c r="M553" s="108">
        <f t="shared" si="158"/>
        <v>1</v>
      </c>
      <c r="N553" s="856"/>
      <c r="P553" s="86" t="b">
        <f t="shared" si="167"/>
        <v>1</v>
      </c>
      <c r="Q553" s="224" t="b">
        <f t="shared" si="168"/>
        <v>1</v>
      </c>
      <c r="R553" s="728">
        <f t="shared" si="173"/>
        <v>0</v>
      </c>
    </row>
    <row r="554" spans="1:18" s="86" customFormat="1" ht="27.5" outlineLevel="1" x14ac:dyDescent="0.35">
      <c r="A554" s="1102"/>
      <c r="B554" s="145" t="s">
        <v>116</v>
      </c>
      <c r="C554" s="484"/>
      <c r="D554" s="119">
        <v>7371.3</v>
      </c>
      <c r="E554" s="104">
        <v>7371.3</v>
      </c>
      <c r="F554" s="104">
        <v>7371.3</v>
      </c>
      <c r="G554" s="148">
        <f t="shared" si="155"/>
        <v>1</v>
      </c>
      <c r="H554" s="104">
        <v>7371.3</v>
      </c>
      <c r="I554" s="148">
        <f t="shared" si="156"/>
        <v>1</v>
      </c>
      <c r="J554" s="148">
        <f t="shared" si="157"/>
        <v>1</v>
      </c>
      <c r="K554" s="104">
        <v>7371.3</v>
      </c>
      <c r="L554" s="119"/>
      <c r="M554" s="108">
        <f t="shared" si="158"/>
        <v>1</v>
      </c>
      <c r="N554" s="856"/>
      <c r="P554" s="86" t="b">
        <f t="shared" si="167"/>
        <v>1</v>
      </c>
      <c r="Q554" s="224" t="b">
        <f t="shared" si="168"/>
        <v>1</v>
      </c>
      <c r="R554" s="728">
        <f t="shared" si="173"/>
        <v>0</v>
      </c>
    </row>
    <row r="555" spans="1:18" s="86" customFormat="1" ht="27.5" outlineLevel="1" x14ac:dyDescent="0.35">
      <c r="A555" s="1103"/>
      <c r="B555" s="715" t="s">
        <v>80</v>
      </c>
      <c r="C555" s="484"/>
      <c r="D555" s="119"/>
      <c r="E555" s="104"/>
      <c r="F555" s="119"/>
      <c r="G555" s="153" t="e">
        <f t="shared" si="155"/>
        <v>#DIV/0!</v>
      </c>
      <c r="H555" s="98"/>
      <c r="I555" s="153" t="e">
        <f t="shared" si="156"/>
        <v>#DIV/0!</v>
      </c>
      <c r="J555" s="153" t="e">
        <f t="shared" si="157"/>
        <v>#DIV/0!</v>
      </c>
      <c r="K555" s="119"/>
      <c r="L555" s="119"/>
      <c r="M555" s="109" t="e">
        <f t="shared" si="158"/>
        <v>#DIV/0!</v>
      </c>
      <c r="N555" s="857"/>
      <c r="P555" s="86" t="b">
        <f t="shared" si="167"/>
        <v>1</v>
      </c>
      <c r="Q555" s="224" t="b">
        <f t="shared" si="168"/>
        <v>1</v>
      </c>
      <c r="R555" s="728">
        <f t="shared" si="173"/>
        <v>0</v>
      </c>
    </row>
    <row r="556" spans="1:18" s="86" customFormat="1" ht="120.75" customHeight="1" outlineLevel="1" x14ac:dyDescent="0.35">
      <c r="A556" s="1101" t="s">
        <v>1208</v>
      </c>
      <c r="B556" s="96" t="s">
        <v>1209</v>
      </c>
      <c r="C556" s="96" t="s">
        <v>650</v>
      </c>
      <c r="D556" s="119">
        <f>SUM(D557:D560)</f>
        <v>8033.38</v>
      </c>
      <c r="E556" s="119">
        <f t="shared" ref="E556:F556" si="185">SUM(E557:E560)</f>
        <v>160667.57999999999</v>
      </c>
      <c r="F556" s="119">
        <f t="shared" si="185"/>
        <v>160667.57999999999</v>
      </c>
      <c r="G556" s="148">
        <f t="shared" si="155"/>
        <v>1</v>
      </c>
      <c r="H556" s="119">
        <f>SUM(H557:H560)</f>
        <v>160667.57999999999</v>
      </c>
      <c r="I556" s="148">
        <f t="shared" si="156"/>
        <v>1</v>
      </c>
      <c r="J556" s="148">
        <f t="shared" si="157"/>
        <v>1</v>
      </c>
      <c r="K556" s="119">
        <f>SUM(K557:K560)</f>
        <v>160667.57999999999</v>
      </c>
      <c r="L556" s="119">
        <f>SUM(L557:L560)</f>
        <v>0</v>
      </c>
      <c r="M556" s="108">
        <f t="shared" si="158"/>
        <v>1</v>
      </c>
      <c r="N556" s="855" t="s">
        <v>1579</v>
      </c>
      <c r="P556" s="86" t="b">
        <f t="shared" si="167"/>
        <v>0</v>
      </c>
      <c r="Q556" s="224" t="b">
        <f t="shared" si="168"/>
        <v>1</v>
      </c>
      <c r="R556" s="728">
        <f t="shared" si="173"/>
        <v>0</v>
      </c>
    </row>
    <row r="557" spans="1:18" s="86" customFormat="1" ht="27.5" outlineLevel="1" x14ac:dyDescent="0.35">
      <c r="A557" s="1102"/>
      <c r="B557" s="145" t="s">
        <v>79</v>
      </c>
      <c r="C557" s="484"/>
      <c r="D557" s="119"/>
      <c r="E557" s="104"/>
      <c r="F557" s="119"/>
      <c r="G557" s="153" t="e">
        <f t="shared" si="155"/>
        <v>#DIV/0!</v>
      </c>
      <c r="H557" s="98"/>
      <c r="I557" s="153" t="e">
        <f t="shared" si="156"/>
        <v>#DIV/0!</v>
      </c>
      <c r="J557" s="153" t="e">
        <f t="shared" si="157"/>
        <v>#DIV/0!</v>
      </c>
      <c r="K557" s="119"/>
      <c r="L557" s="119"/>
      <c r="M557" s="109" t="e">
        <f t="shared" si="158"/>
        <v>#DIV/0!</v>
      </c>
      <c r="N557" s="856"/>
      <c r="P557" s="86" t="b">
        <f t="shared" si="167"/>
        <v>1</v>
      </c>
      <c r="Q557" s="224" t="b">
        <f t="shared" si="168"/>
        <v>1</v>
      </c>
      <c r="R557" s="728">
        <f t="shared" si="173"/>
        <v>0</v>
      </c>
    </row>
    <row r="558" spans="1:18" s="86" customFormat="1" ht="27.5" outlineLevel="1" x14ac:dyDescent="0.35">
      <c r="A558" s="1102"/>
      <c r="B558" s="145" t="s">
        <v>78</v>
      </c>
      <c r="C558" s="484"/>
      <c r="D558" s="119"/>
      <c r="E558" s="104">
        <v>152634.20000000001</v>
      </c>
      <c r="F558" s="104">
        <v>152634.20000000001</v>
      </c>
      <c r="G558" s="148">
        <f t="shared" si="155"/>
        <v>1</v>
      </c>
      <c r="H558" s="104">
        <v>152634.20000000001</v>
      </c>
      <c r="I558" s="148">
        <f t="shared" si="156"/>
        <v>1</v>
      </c>
      <c r="J558" s="148">
        <f t="shared" si="157"/>
        <v>1</v>
      </c>
      <c r="K558" s="119">
        <v>152634.20000000001</v>
      </c>
      <c r="L558" s="119"/>
      <c r="M558" s="108">
        <f t="shared" si="158"/>
        <v>1</v>
      </c>
      <c r="N558" s="856"/>
      <c r="P558" s="86" t="b">
        <f t="shared" si="167"/>
        <v>0</v>
      </c>
      <c r="Q558" s="224" t="b">
        <f t="shared" si="168"/>
        <v>1</v>
      </c>
      <c r="R558" s="728">
        <f t="shared" si="173"/>
        <v>0</v>
      </c>
    </row>
    <row r="559" spans="1:18" s="86" customFormat="1" ht="27.5" outlineLevel="1" x14ac:dyDescent="0.35">
      <c r="A559" s="1102"/>
      <c r="B559" s="145" t="s">
        <v>116</v>
      </c>
      <c r="C559" s="484"/>
      <c r="D559" s="119">
        <v>8033.38</v>
      </c>
      <c r="E559" s="104">
        <v>8033.38</v>
      </c>
      <c r="F559" s="104">
        <v>8033.38</v>
      </c>
      <c r="G559" s="148">
        <f t="shared" si="155"/>
        <v>1</v>
      </c>
      <c r="H559" s="104">
        <v>8033.38</v>
      </c>
      <c r="I559" s="148">
        <f t="shared" si="156"/>
        <v>1</v>
      </c>
      <c r="J559" s="148">
        <f t="shared" si="157"/>
        <v>1</v>
      </c>
      <c r="K559" s="104">
        <v>8033.38</v>
      </c>
      <c r="L559" s="119"/>
      <c r="M559" s="108">
        <f t="shared" si="158"/>
        <v>1</v>
      </c>
      <c r="N559" s="856"/>
      <c r="P559" s="86" t="b">
        <f t="shared" si="167"/>
        <v>1</v>
      </c>
      <c r="Q559" s="224" t="b">
        <f t="shared" si="168"/>
        <v>1</v>
      </c>
      <c r="R559" s="728">
        <f t="shared" si="173"/>
        <v>0</v>
      </c>
    </row>
    <row r="560" spans="1:18" s="86" customFormat="1" ht="27.5" outlineLevel="1" x14ac:dyDescent="0.35">
      <c r="A560" s="1103"/>
      <c r="B560" s="715" t="s">
        <v>80</v>
      </c>
      <c r="C560" s="484"/>
      <c r="D560" s="119"/>
      <c r="E560" s="104"/>
      <c r="F560" s="119"/>
      <c r="G560" s="153" t="e">
        <f t="shared" si="155"/>
        <v>#DIV/0!</v>
      </c>
      <c r="H560" s="98"/>
      <c r="I560" s="153" t="e">
        <f t="shared" si="156"/>
        <v>#DIV/0!</v>
      </c>
      <c r="J560" s="153" t="e">
        <f t="shared" si="157"/>
        <v>#DIV/0!</v>
      </c>
      <c r="K560" s="119"/>
      <c r="L560" s="119"/>
      <c r="M560" s="109" t="e">
        <f t="shared" si="158"/>
        <v>#DIV/0!</v>
      </c>
      <c r="N560" s="857"/>
      <c r="P560" s="86" t="b">
        <f t="shared" si="167"/>
        <v>1</v>
      </c>
      <c r="Q560" s="224" t="b">
        <f t="shared" si="168"/>
        <v>1</v>
      </c>
      <c r="R560" s="728">
        <f t="shared" si="173"/>
        <v>0</v>
      </c>
    </row>
    <row r="561" spans="1:18" s="86" customFormat="1" ht="129" customHeight="1" outlineLevel="1" x14ac:dyDescent="0.35">
      <c r="A561" s="1101" t="s">
        <v>1210</v>
      </c>
      <c r="B561" s="96" t="s">
        <v>1211</v>
      </c>
      <c r="C561" s="96" t="s">
        <v>650</v>
      </c>
      <c r="D561" s="119">
        <f>SUM(D562:D565)</f>
        <v>8033.38</v>
      </c>
      <c r="E561" s="119">
        <f t="shared" ref="E561:F561" si="186">SUM(E562:E565)</f>
        <v>160667.62</v>
      </c>
      <c r="F561" s="119">
        <f t="shared" si="186"/>
        <v>0</v>
      </c>
      <c r="G561" s="153">
        <f t="shared" si="155"/>
        <v>0</v>
      </c>
      <c r="H561" s="98">
        <f>SUM(H562:H565)</f>
        <v>0</v>
      </c>
      <c r="I561" s="153">
        <f t="shared" si="156"/>
        <v>0</v>
      </c>
      <c r="J561" s="153" t="e">
        <f t="shared" si="157"/>
        <v>#DIV/0!</v>
      </c>
      <c r="K561" s="119">
        <f>SUM(K562:K565)</f>
        <v>160667.62</v>
      </c>
      <c r="L561" s="119">
        <f>SUM(L562:L565)</f>
        <v>0</v>
      </c>
      <c r="M561" s="108">
        <f t="shared" si="158"/>
        <v>1</v>
      </c>
      <c r="N561" s="855" t="s">
        <v>1513</v>
      </c>
      <c r="P561" s="86" t="b">
        <f t="shared" si="167"/>
        <v>0</v>
      </c>
      <c r="Q561" s="224" t="b">
        <f t="shared" si="168"/>
        <v>1</v>
      </c>
      <c r="R561" s="728">
        <f t="shared" si="173"/>
        <v>0</v>
      </c>
    </row>
    <row r="562" spans="1:18" s="86" customFormat="1" ht="27.5" outlineLevel="1" x14ac:dyDescent="0.35">
      <c r="A562" s="1102"/>
      <c r="B562" s="715" t="s">
        <v>79</v>
      </c>
      <c r="C562" s="484"/>
      <c r="D562" s="119"/>
      <c r="E562" s="104"/>
      <c r="F562" s="119"/>
      <c r="G562" s="153" t="e">
        <f t="shared" si="155"/>
        <v>#DIV/0!</v>
      </c>
      <c r="H562" s="98"/>
      <c r="I562" s="153" t="e">
        <f t="shared" si="156"/>
        <v>#DIV/0!</v>
      </c>
      <c r="J562" s="153" t="e">
        <f t="shared" si="157"/>
        <v>#DIV/0!</v>
      </c>
      <c r="K562" s="119"/>
      <c r="L562" s="119"/>
      <c r="M562" s="109" t="e">
        <f t="shared" si="158"/>
        <v>#DIV/0!</v>
      </c>
      <c r="N562" s="856"/>
      <c r="P562" s="86" t="b">
        <f t="shared" si="167"/>
        <v>1</v>
      </c>
      <c r="Q562" s="224" t="b">
        <f t="shared" si="168"/>
        <v>1</v>
      </c>
      <c r="R562" s="728">
        <f t="shared" si="173"/>
        <v>0</v>
      </c>
    </row>
    <row r="563" spans="1:18" s="86" customFormat="1" ht="27.5" outlineLevel="1" x14ac:dyDescent="0.35">
      <c r="A563" s="1102"/>
      <c r="B563" s="715" t="s">
        <v>78</v>
      </c>
      <c r="C563" s="484"/>
      <c r="D563" s="119"/>
      <c r="E563" s="104">
        <v>152634.23999999999</v>
      </c>
      <c r="F563" s="119"/>
      <c r="G563" s="153">
        <f t="shared" si="155"/>
        <v>0</v>
      </c>
      <c r="H563" s="98"/>
      <c r="I563" s="153">
        <f t="shared" si="156"/>
        <v>0</v>
      </c>
      <c r="J563" s="153" t="e">
        <f t="shared" si="157"/>
        <v>#DIV/0!</v>
      </c>
      <c r="K563" s="104">
        <v>152634.23999999999</v>
      </c>
      <c r="L563" s="119"/>
      <c r="M563" s="108">
        <f t="shared" si="158"/>
        <v>1</v>
      </c>
      <c r="N563" s="856"/>
      <c r="P563" s="86" t="b">
        <f t="shared" si="167"/>
        <v>0</v>
      </c>
      <c r="Q563" s="224" t="b">
        <f t="shared" si="168"/>
        <v>1</v>
      </c>
      <c r="R563" s="728">
        <f t="shared" si="173"/>
        <v>0</v>
      </c>
    </row>
    <row r="564" spans="1:18" s="86" customFormat="1" ht="27.5" outlineLevel="1" x14ac:dyDescent="0.35">
      <c r="A564" s="1102"/>
      <c r="B564" s="715" t="s">
        <v>116</v>
      </c>
      <c r="C564" s="484"/>
      <c r="D564" s="119">
        <v>8033.38</v>
      </c>
      <c r="E564" s="104">
        <v>8033.38</v>
      </c>
      <c r="F564" s="119"/>
      <c r="G564" s="153">
        <f t="shared" si="155"/>
        <v>0</v>
      </c>
      <c r="H564" s="98"/>
      <c r="I564" s="153">
        <f t="shared" si="156"/>
        <v>0</v>
      </c>
      <c r="J564" s="153" t="e">
        <f t="shared" si="157"/>
        <v>#DIV/0!</v>
      </c>
      <c r="K564" s="104">
        <v>8033.38</v>
      </c>
      <c r="L564" s="119"/>
      <c r="M564" s="108">
        <f t="shared" si="158"/>
        <v>1</v>
      </c>
      <c r="N564" s="856"/>
      <c r="P564" s="86" t="b">
        <f t="shared" si="167"/>
        <v>1</v>
      </c>
      <c r="Q564" s="224" t="b">
        <f t="shared" si="168"/>
        <v>1</v>
      </c>
      <c r="R564" s="728">
        <f t="shared" si="173"/>
        <v>0</v>
      </c>
    </row>
    <row r="565" spans="1:18" s="86" customFormat="1" ht="27.5" outlineLevel="1" x14ac:dyDescent="0.35">
      <c r="A565" s="1103"/>
      <c r="B565" s="715" t="s">
        <v>80</v>
      </c>
      <c r="C565" s="484"/>
      <c r="D565" s="119"/>
      <c r="E565" s="104"/>
      <c r="F565" s="119"/>
      <c r="G565" s="153" t="e">
        <f t="shared" si="155"/>
        <v>#DIV/0!</v>
      </c>
      <c r="H565" s="98"/>
      <c r="I565" s="153" t="e">
        <f t="shared" si="156"/>
        <v>#DIV/0!</v>
      </c>
      <c r="J565" s="153" t="e">
        <f t="shared" si="157"/>
        <v>#DIV/0!</v>
      </c>
      <c r="K565" s="119"/>
      <c r="L565" s="119"/>
      <c r="M565" s="109" t="e">
        <f t="shared" si="158"/>
        <v>#DIV/0!</v>
      </c>
      <c r="N565" s="857"/>
      <c r="P565" s="86" t="b">
        <f t="shared" si="167"/>
        <v>1</v>
      </c>
      <c r="Q565" s="224" t="b">
        <f t="shared" si="168"/>
        <v>1</v>
      </c>
      <c r="R565" s="728">
        <f t="shared" si="173"/>
        <v>0</v>
      </c>
    </row>
    <row r="566" spans="1:18" s="86" customFormat="1" ht="96.75" customHeight="1" outlineLevel="1" x14ac:dyDescent="0.35">
      <c r="A566" s="1101" t="s">
        <v>1514</v>
      </c>
      <c r="B566" s="96" t="s">
        <v>1580</v>
      </c>
      <c r="C566" s="96" t="s">
        <v>650</v>
      </c>
      <c r="D566" s="119">
        <f>SUM(D567:D570)</f>
        <v>0</v>
      </c>
      <c r="E566" s="119">
        <f t="shared" ref="E566:F566" si="187">SUM(E567:E570)</f>
        <v>168607.18</v>
      </c>
      <c r="F566" s="119">
        <f t="shared" si="187"/>
        <v>0</v>
      </c>
      <c r="G566" s="153">
        <f t="shared" si="155"/>
        <v>0</v>
      </c>
      <c r="H566" s="98">
        <f>SUM(H567:H570)</f>
        <v>0</v>
      </c>
      <c r="I566" s="153">
        <f t="shared" si="156"/>
        <v>0</v>
      </c>
      <c r="J566" s="153" t="e">
        <f t="shared" si="157"/>
        <v>#DIV/0!</v>
      </c>
      <c r="K566" s="119">
        <f>SUM(K567:K570)</f>
        <v>168607.18</v>
      </c>
      <c r="L566" s="119">
        <f>SUM(L567:L570)</f>
        <v>0</v>
      </c>
      <c r="M566" s="108">
        <f t="shared" si="158"/>
        <v>1</v>
      </c>
      <c r="N566" s="855" t="s">
        <v>1515</v>
      </c>
      <c r="Q566" s="224"/>
      <c r="R566" s="728">
        <f t="shared" si="173"/>
        <v>0</v>
      </c>
    </row>
    <row r="567" spans="1:18" s="86" customFormat="1" ht="18.75" customHeight="1" outlineLevel="1" x14ac:dyDescent="0.35">
      <c r="A567" s="1102"/>
      <c r="B567" s="715" t="s">
        <v>79</v>
      </c>
      <c r="C567" s="484"/>
      <c r="D567" s="119"/>
      <c r="E567" s="104"/>
      <c r="F567" s="119"/>
      <c r="G567" s="153" t="e">
        <f t="shared" si="155"/>
        <v>#DIV/0!</v>
      </c>
      <c r="H567" s="98"/>
      <c r="I567" s="153" t="e">
        <f t="shared" si="156"/>
        <v>#DIV/0!</v>
      </c>
      <c r="J567" s="153" t="e">
        <f t="shared" si="157"/>
        <v>#DIV/0!</v>
      </c>
      <c r="K567" s="119"/>
      <c r="L567" s="119"/>
      <c r="M567" s="109" t="e">
        <f t="shared" si="158"/>
        <v>#DIV/0!</v>
      </c>
      <c r="N567" s="856"/>
      <c r="Q567" s="224"/>
      <c r="R567" s="728">
        <f t="shared" si="173"/>
        <v>0</v>
      </c>
    </row>
    <row r="568" spans="1:18" s="86" customFormat="1" ht="18.75" customHeight="1" outlineLevel="1" x14ac:dyDescent="0.35">
      <c r="A568" s="1102"/>
      <c r="B568" s="715" t="s">
        <v>78</v>
      </c>
      <c r="C568" s="484"/>
      <c r="D568" s="104"/>
      <c r="E568" s="104">
        <v>168607.18</v>
      </c>
      <c r="F568" s="119"/>
      <c r="G568" s="153">
        <f t="shared" si="155"/>
        <v>0</v>
      </c>
      <c r="H568" s="98"/>
      <c r="I568" s="153">
        <f t="shared" si="156"/>
        <v>0</v>
      </c>
      <c r="J568" s="153" t="e">
        <f t="shared" si="157"/>
        <v>#DIV/0!</v>
      </c>
      <c r="K568" s="104">
        <v>168607.18</v>
      </c>
      <c r="L568" s="119"/>
      <c r="M568" s="108">
        <f t="shared" si="158"/>
        <v>1</v>
      </c>
      <c r="N568" s="856"/>
      <c r="Q568" s="224"/>
      <c r="R568" s="728">
        <f t="shared" si="173"/>
        <v>0</v>
      </c>
    </row>
    <row r="569" spans="1:18" s="86" customFormat="1" ht="18.75" customHeight="1" outlineLevel="1" x14ac:dyDescent="0.35">
      <c r="A569" s="1102"/>
      <c r="B569" s="715" t="s">
        <v>116</v>
      </c>
      <c r="C569" s="484"/>
      <c r="D569" s="119"/>
      <c r="E569" s="104"/>
      <c r="F569" s="119"/>
      <c r="G569" s="153" t="e">
        <f t="shared" si="155"/>
        <v>#DIV/0!</v>
      </c>
      <c r="H569" s="98"/>
      <c r="I569" s="153" t="e">
        <f t="shared" si="156"/>
        <v>#DIV/0!</v>
      </c>
      <c r="J569" s="153" t="e">
        <f t="shared" si="157"/>
        <v>#DIV/0!</v>
      </c>
      <c r="K569" s="119"/>
      <c r="L569" s="119"/>
      <c r="M569" s="109" t="e">
        <f t="shared" si="158"/>
        <v>#DIV/0!</v>
      </c>
      <c r="N569" s="856"/>
      <c r="Q569" s="224"/>
      <c r="R569" s="728">
        <f t="shared" si="173"/>
        <v>0</v>
      </c>
    </row>
    <row r="570" spans="1:18" s="86" customFormat="1" ht="18.75" customHeight="1" outlineLevel="1" x14ac:dyDescent="0.35">
      <c r="A570" s="1103"/>
      <c r="B570" s="715" t="s">
        <v>80</v>
      </c>
      <c r="C570" s="484"/>
      <c r="D570" s="119"/>
      <c r="E570" s="104"/>
      <c r="F570" s="119"/>
      <c r="G570" s="153" t="e">
        <f t="shared" si="155"/>
        <v>#DIV/0!</v>
      </c>
      <c r="H570" s="98"/>
      <c r="I570" s="153" t="e">
        <f t="shared" si="156"/>
        <v>#DIV/0!</v>
      </c>
      <c r="J570" s="153" t="e">
        <f t="shared" si="157"/>
        <v>#DIV/0!</v>
      </c>
      <c r="K570" s="119"/>
      <c r="L570" s="119"/>
      <c r="M570" s="109" t="e">
        <f t="shared" si="158"/>
        <v>#DIV/0!</v>
      </c>
      <c r="N570" s="857"/>
      <c r="Q570" s="224"/>
      <c r="R570" s="728">
        <f t="shared" si="173"/>
        <v>0</v>
      </c>
    </row>
    <row r="571" spans="1:18" s="86" customFormat="1" ht="80.25" customHeight="1" outlineLevel="1" x14ac:dyDescent="0.35">
      <c r="A571" s="1101" t="s">
        <v>1516</v>
      </c>
      <c r="B571" s="715" t="s">
        <v>1581</v>
      </c>
      <c r="C571" s="96" t="s">
        <v>650</v>
      </c>
      <c r="D571" s="119">
        <f>SUM(D572:D575)</f>
        <v>0</v>
      </c>
      <c r="E571" s="119">
        <f t="shared" ref="E571:F571" si="188">SUM(E572:E575)</f>
        <v>98630.82</v>
      </c>
      <c r="F571" s="119">
        <f t="shared" si="188"/>
        <v>0</v>
      </c>
      <c r="G571" s="153">
        <f t="shared" si="155"/>
        <v>0</v>
      </c>
      <c r="H571" s="98">
        <f>SUM(H572:H575)</f>
        <v>0</v>
      </c>
      <c r="I571" s="153">
        <f t="shared" si="156"/>
        <v>0</v>
      </c>
      <c r="J571" s="153" t="e">
        <f t="shared" si="157"/>
        <v>#DIV/0!</v>
      </c>
      <c r="K571" s="119">
        <f>SUM(K572:K575)</f>
        <v>98630.82</v>
      </c>
      <c r="L571" s="119">
        <f>SUM(L572:L575)</f>
        <v>0</v>
      </c>
      <c r="M571" s="108">
        <f t="shared" si="158"/>
        <v>1</v>
      </c>
      <c r="N571" s="855" t="s">
        <v>1515</v>
      </c>
      <c r="Q571" s="224"/>
      <c r="R571" s="728">
        <f t="shared" si="173"/>
        <v>0</v>
      </c>
    </row>
    <row r="572" spans="1:18" s="86" customFormat="1" ht="27.5" outlineLevel="1" x14ac:dyDescent="0.35">
      <c r="A572" s="1102"/>
      <c r="B572" s="715" t="s">
        <v>79</v>
      </c>
      <c r="C572" s="484"/>
      <c r="D572" s="119"/>
      <c r="E572" s="104"/>
      <c r="F572" s="119"/>
      <c r="G572" s="153" t="e">
        <f t="shared" si="155"/>
        <v>#DIV/0!</v>
      </c>
      <c r="H572" s="98"/>
      <c r="I572" s="153" t="e">
        <f t="shared" si="156"/>
        <v>#DIV/0!</v>
      </c>
      <c r="J572" s="153" t="e">
        <f t="shared" si="157"/>
        <v>#DIV/0!</v>
      </c>
      <c r="K572" s="119"/>
      <c r="L572" s="119"/>
      <c r="M572" s="109" t="e">
        <f t="shared" si="158"/>
        <v>#DIV/0!</v>
      </c>
      <c r="N572" s="856"/>
      <c r="Q572" s="224"/>
      <c r="R572" s="728">
        <f t="shared" si="173"/>
        <v>0</v>
      </c>
    </row>
    <row r="573" spans="1:18" s="86" customFormat="1" ht="27.5" outlineLevel="1" x14ac:dyDescent="0.35">
      <c r="A573" s="1102"/>
      <c r="B573" s="715" t="s">
        <v>78</v>
      </c>
      <c r="C573" s="484"/>
      <c r="D573" s="119"/>
      <c r="E573" s="104">
        <v>98630.82</v>
      </c>
      <c r="F573" s="119"/>
      <c r="G573" s="153">
        <f t="shared" si="155"/>
        <v>0</v>
      </c>
      <c r="H573" s="98"/>
      <c r="I573" s="153">
        <f t="shared" si="156"/>
        <v>0</v>
      </c>
      <c r="J573" s="153" t="e">
        <f t="shared" si="157"/>
        <v>#DIV/0!</v>
      </c>
      <c r="K573" s="104">
        <v>98630.82</v>
      </c>
      <c r="L573" s="119"/>
      <c r="M573" s="108">
        <f t="shared" si="158"/>
        <v>1</v>
      </c>
      <c r="N573" s="856"/>
      <c r="Q573" s="224"/>
      <c r="R573" s="728">
        <f t="shared" si="173"/>
        <v>0</v>
      </c>
    </row>
    <row r="574" spans="1:18" s="86" customFormat="1" ht="27.5" outlineLevel="1" x14ac:dyDescent="0.35">
      <c r="A574" s="1102"/>
      <c r="B574" s="715" t="s">
        <v>116</v>
      </c>
      <c r="C574" s="484"/>
      <c r="D574" s="119"/>
      <c r="E574" s="104"/>
      <c r="F574" s="119"/>
      <c r="G574" s="153" t="e">
        <f t="shared" si="155"/>
        <v>#DIV/0!</v>
      </c>
      <c r="H574" s="98"/>
      <c r="I574" s="153" t="e">
        <f t="shared" si="156"/>
        <v>#DIV/0!</v>
      </c>
      <c r="J574" s="153" t="e">
        <f t="shared" si="157"/>
        <v>#DIV/0!</v>
      </c>
      <c r="K574" s="119"/>
      <c r="L574" s="119"/>
      <c r="M574" s="109" t="e">
        <f t="shared" si="158"/>
        <v>#DIV/0!</v>
      </c>
      <c r="N574" s="856"/>
      <c r="Q574" s="224"/>
      <c r="R574" s="728">
        <f t="shared" si="173"/>
        <v>0</v>
      </c>
    </row>
    <row r="575" spans="1:18" s="86" customFormat="1" ht="27.5" outlineLevel="1" x14ac:dyDescent="0.35">
      <c r="A575" s="1103"/>
      <c r="B575" s="715" t="s">
        <v>80</v>
      </c>
      <c r="C575" s="484"/>
      <c r="D575" s="119"/>
      <c r="E575" s="104"/>
      <c r="F575" s="119"/>
      <c r="G575" s="153" t="e">
        <f t="shared" si="155"/>
        <v>#DIV/0!</v>
      </c>
      <c r="H575" s="98"/>
      <c r="I575" s="153" t="e">
        <f t="shared" ref="I575:I648" si="189">H575/E575</f>
        <v>#DIV/0!</v>
      </c>
      <c r="J575" s="153" t="e">
        <f t="shared" si="157"/>
        <v>#DIV/0!</v>
      </c>
      <c r="K575" s="119"/>
      <c r="L575" s="119"/>
      <c r="M575" s="109" t="e">
        <f t="shared" ref="M575:M604" si="190">K575/E575</f>
        <v>#DIV/0!</v>
      </c>
      <c r="N575" s="857"/>
      <c r="Q575" s="224"/>
      <c r="R575" s="728">
        <f t="shared" si="173"/>
        <v>0</v>
      </c>
    </row>
    <row r="576" spans="1:18" s="86" customFormat="1" ht="57.75" customHeight="1" outlineLevel="1" x14ac:dyDescent="0.35">
      <c r="A576" s="1100" t="s">
        <v>431</v>
      </c>
      <c r="B576" s="146" t="s">
        <v>552</v>
      </c>
      <c r="C576" s="170" t="s">
        <v>229</v>
      </c>
      <c r="D576" s="141">
        <f>SUM(D577:D580)</f>
        <v>5248728.16</v>
      </c>
      <c r="E576" s="141">
        <f>SUM(E577:E580)</f>
        <v>5515423.29</v>
      </c>
      <c r="F576" s="141">
        <f>SUM(F577:F580)</f>
        <v>884006.64</v>
      </c>
      <c r="G576" s="178">
        <f t="shared" si="155"/>
        <v>0.16</v>
      </c>
      <c r="H576" s="141">
        <f>SUM(H577:H580)</f>
        <v>881290.68</v>
      </c>
      <c r="I576" s="178">
        <f t="shared" si="189"/>
        <v>0.16</v>
      </c>
      <c r="J576" s="195">
        <f t="shared" si="157"/>
        <v>0.997</v>
      </c>
      <c r="K576" s="141">
        <f>SUM(K577:K580)</f>
        <v>5515423.29</v>
      </c>
      <c r="L576" s="141">
        <f>SUM(L577:L580)</f>
        <v>0</v>
      </c>
      <c r="M576" s="138">
        <f t="shared" si="190"/>
        <v>1</v>
      </c>
      <c r="N576" s="1017"/>
      <c r="Q576" s="224"/>
      <c r="R576" s="728">
        <f t="shared" si="173"/>
        <v>0</v>
      </c>
    </row>
    <row r="577" spans="1:102" s="86" customFormat="1" ht="27.5" outlineLevel="1" x14ac:dyDescent="0.35">
      <c r="A577" s="1100"/>
      <c r="B577" s="145" t="s">
        <v>79</v>
      </c>
      <c r="C577" s="95"/>
      <c r="D577" s="119">
        <f>D582+D587+D592+D597+D612</f>
        <v>0</v>
      </c>
      <c r="E577" s="119">
        <f t="shared" ref="E577:L580" si="191">E582+E587+E592+E597+E612</f>
        <v>0</v>
      </c>
      <c r="F577" s="119">
        <f t="shared" si="191"/>
        <v>0</v>
      </c>
      <c r="G577" s="153" t="e">
        <f t="shared" si="155"/>
        <v>#DIV/0!</v>
      </c>
      <c r="H577" s="119">
        <f t="shared" si="191"/>
        <v>0</v>
      </c>
      <c r="I577" s="153" t="e">
        <f t="shared" si="189"/>
        <v>#DIV/0!</v>
      </c>
      <c r="J577" s="153" t="e">
        <f t="shared" si="157"/>
        <v>#DIV/0!</v>
      </c>
      <c r="K577" s="119">
        <f t="shared" si="191"/>
        <v>0</v>
      </c>
      <c r="L577" s="119">
        <f t="shared" si="191"/>
        <v>0</v>
      </c>
      <c r="M577" s="109" t="e">
        <f t="shared" si="190"/>
        <v>#DIV/0!</v>
      </c>
      <c r="N577" s="1017"/>
      <c r="Q577" s="224"/>
      <c r="R577" s="728">
        <f t="shared" si="173"/>
        <v>0</v>
      </c>
    </row>
    <row r="578" spans="1:102" s="86" customFormat="1" ht="27.5" outlineLevel="1" x14ac:dyDescent="0.35">
      <c r="A578" s="1100"/>
      <c r="B578" s="145" t="s">
        <v>78</v>
      </c>
      <c r="C578" s="95"/>
      <c r="D578" s="119">
        <f t="shared" ref="D578:F580" si="192">D583+D588+D593+D598+D613</f>
        <v>4348858.5199999996</v>
      </c>
      <c r="E578" s="119">
        <f t="shared" si="192"/>
        <v>4597649.59</v>
      </c>
      <c r="F578" s="119">
        <f t="shared" si="192"/>
        <v>786787.26</v>
      </c>
      <c r="G578" s="148">
        <f t="shared" si="155"/>
        <v>0.17100000000000001</v>
      </c>
      <c r="H578" s="119">
        <f t="shared" si="191"/>
        <v>784071.3</v>
      </c>
      <c r="I578" s="148">
        <f t="shared" si="189"/>
        <v>0.17100000000000001</v>
      </c>
      <c r="J578" s="181">
        <f t="shared" si="157"/>
        <v>0.997</v>
      </c>
      <c r="K578" s="119">
        <f t="shared" si="191"/>
        <v>4597649.59</v>
      </c>
      <c r="L578" s="119">
        <f t="shared" si="191"/>
        <v>0</v>
      </c>
      <c r="M578" s="108">
        <f t="shared" si="190"/>
        <v>1</v>
      </c>
      <c r="N578" s="1017"/>
      <c r="Q578" s="224"/>
      <c r="R578" s="728">
        <f t="shared" si="173"/>
        <v>0</v>
      </c>
    </row>
    <row r="579" spans="1:102" s="86" customFormat="1" ht="27.5" outlineLevel="1" x14ac:dyDescent="0.35">
      <c r="A579" s="1100"/>
      <c r="B579" s="145" t="s">
        <v>116</v>
      </c>
      <c r="C579" s="95"/>
      <c r="D579" s="119">
        <f t="shared" si="192"/>
        <v>899869.64</v>
      </c>
      <c r="E579" s="119">
        <f t="shared" si="192"/>
        <v>917773.7</v>
      </c>
      <c r="F579" s="119">
        <f t="shared" si="192"/>
        <v>97219.38</v>
      </c>
      <c r="G579" s="148">
        <f t="shared" si="155"/>
        <v>0.106</v>
      </c>
      <c r="H579" s="119">
        <f t="shared" si="191"/>
        <v>97219.38</v>
      </c>
      <c r="I579" s="148">
        <f t="shared" si="189"/>
        <v>0.106</v>
      </c>
      <c r="J579" s="181">
        <f t="shared" si="157"/>
        <v>1</v>
      </c>
      <c r="K579" s="119">
        <f t="shared" si="191"/>
        <v>917773.7</v>
      </c>
      <c r="L579" s="119">
        <f t="shared" si="191"/>
        <v>0</v>
      </c>
      <c r="M579" s="108">
        <f t="shared" si="190"/>
        <v>1</v>
      </c>
      <c r="N579" s="1017"/>
      <c r="Q579" s="224"/>
      <c r="R579" s="728">
        <f t="shared" si="173"/>
        <v>0</v>
      </c>
    </row>
    <row r="580" spans="1:102" s="86" customFormat="1" ht="27.5" outlineLevel="1" x14ac:dyDescent="0.35">
      <c r="A580" s="1100"/>
      <c r="B580" s="715" t="s">
        <v>80</v>
      </c>
      <c r="C580" s="95"/>
      <c r="D580" s="119">
        <f t="shared" si="192"/>
        <v>0</v>
      </c>
      <c r="E580" s="119">
        <f t="shared" si="192"/>
        <v>0</v>
      </c>
      <c r="F580" s="119">
        <f t="shared" si="192"/>
        <v>0</v>
      </c>
      <c r="G580" s="179" t="e">
        <f t="shared" si="155"/>
        <v>#DIV/0!</v>
      </c>
      <c r="H580" s="119">
        <f t="shared" si="191"/>
        <v>0</v>
      </c>
      <c r="I580" s="153" t="e">
        <f t="shared" si="189"/>
        <v>#DIV/0!</v>
      </c>
      <c r="J580" s="153" t="e">
        <f t="shared" si="157"/>
        <v>#DIV/0!</v>
      </c>
      <c r="K580" s="119">
        <f t="shared" si="191"/>
        <v>0</v>
      </c>
      <c r="L580" s="119">
        <f t="shared" si="191"/>
        <v>0</v>
      </c>
      <c r="M580" s="109" t="e">
        <f t="shared" si="190"/>
        <v>#DIV/0!</v>
      </c>
      <c r="N580" s="1017"/>
      <c r="Q580" s="224"/>
      <c r="R580" s="728">
        <f t="shared" si="173"/>
        <v>0</v>
      </c>
    </row>
    <row r="581" spans="1:102" s="86" customFormat="1" ht="117" customHeight="1" outlineLevel="1" x14ac:dyDescent="0.35">
      <c r="A581" s="1104" t="s">
        <v>432</v>
      </c>
      <c r="B581" s="213" t="s">
        <v>421</v>
      </c>
      <c r="C581" s="96" t="s">
        <v>285</v>
      </c>
      <c r="D581" s="99">
        <f>SUM(D582:D585)</f>
        <v>4689051.01</v>
      </c>
      <c r="E581" s="99">
        <f>SUM(E582:E585)</f>
        <v>4689608.22</v>
      </c>
      <c r="F581" s="99">
        <f>SUM(F582:F585)</f>
        <v>835752.85</v>
      </c>
      <c r="G581" s="180">
        <f t="shared" si="155"/>
        <v>0.17799999999999999</v>
      </c>
      <c r="H581" s="99">
        <f>SUM(H582:H585)</f>
        <v>833036.89</v>
      </c>
      <c r="I581" s="148">
        <f t="shared" si="189"/>
        <v>0.17799999999999999</v>
      </c>
      <c r="J581" s="180">
        <f t="shared" si="157"/>
        <v>0.997</v>
      </c>
      <c r="K581" s="99">
        <f>SUM(K582:K585)</f>
        <v>4689608.22</v>
      </c>
      <c r="L581" s="119">
        <f t="shared" si="171"/>
        <v>0</v>
      </c>
      <c r="M581" s="135">
        <f t="shared" si="190"/>
        <v>1</v>
      </c>
      <c r="N581" s="919" t="s">
        <v>1212</v>
      </c>
      <c r="Q581" s="224"/>
      <c r="R581" s="728">
        <f t="shared" si="173"/>
        <v>0</v>
      </c>
    </row>
    <row r="582" spans="1:102" s="86" customFormat="1" ht="27.5" outlineLevel="1" x14ac:dyDescent="0.35">
      <c r="A582" s="1105"/>
      <c r="B582" s="145" t="s">
        <v>79</v>
      </c>
      <c r="C582" s="95"/>
      <c r="D582" s="119"/>
      <c r="E582" s="119"/>
      <c r="F582" s="119"/>
      <c r="G582" s="153" t="e">
        <f t="shared" si="155"/>
        <v>#DIV/0!</v>
      </c>
      <c r="H582" s="119"/>
      <c r="I582" s="153" t="e">
        <f t="shared" si="189"/>
        <v>#DIV/0!</v>
      </c>
      <c r="J582" s="153" t="e">
        <f t="shared" si="157"/>
        <v>#DIV/0!</v>
      </c>
      <c r="K582" s="119">
        <f t="shared" si="172"/>
        <v>0</v>
      </c>
      <c r="L582" s="119">
        <f t="shared" si="171"/>
        <v>0</v>
      </c>
      <c r="M582" s="109" t="e">
        <f t="shared" si="190"/>
        <v>#DIV/0!</v>
      </c>
      <c r="N582" s="919"/>
      <c r="Q582" s="224"/>
      <c r="R582" s="728">
        <f t="shared" si="173"/>
        <v>0</v>
      </c>
    </row>
    <row r="583" spans="1:102" s="86" customFormat="1" ht="27.5" outlineLevel="1" x14ac:dyDescent="0.35">
      <c r="A583" s="1105"/>
      <c r="B583" s="145" t="s">
        <v>78</v>
      </c>
      <c r="C583" s="95"/>
      <c r="D583" s="119">
        <v>4298186.4000000004</v>
      </c>
      <c r="E583" s="119">
        <v>4298743.6100000003</v>
      </c>
      <c r="F583" s="119">
        <v>778689.3</v>
      </c>
      <c r="G583" s="148">
        <f t="shared" si="155"/>
        <v>0.18099999999999999</v>
      </c>
      <c r="H583" s="119">
        <v>775973.34</v>
      </c>
      <c r="I583" s="148">
        <f t="shared" si="189"/>
        <v>0.18099999999999999</v>
      </c>
      <c r="J583" s="148">
        <f t="shared" si="157"/>
        <v>0.997</v>
      </c>
      <c r="K583" s="119">
        <v>4298743.6100000003</v>
      </c>
      <c r="L583" s="119">
        <f t="shared" si="171"/>
        <v>0</v>
      </c>
      <c r="M583" s="108">
        <f t="shared" si="190"/>
        <v>1</v>
      </c>
      <c r="N583" s="919"/>
      <c r="Q583" s="224"/>
      <c r="R583" s="728">
        <f t="shared" si="173"/>
        <v>0</v>
      </c>
    </row>
    <row r="584" spans="1:102" s="86" customFormat="1" ht="27.5" outlineLevel="1" x14ac:dyDescent="0.35">
      <c r="A584" s="1105"/>
      <c r="B584" s="145" t="s">
        <v>116</v>
      </c>
      <c r="C584" s="95"/>
      <c r="D584" s="104">
        <v>390864.61</v>
      </c>
      <c r="E584" s="104">
        <v>390864.61</v>
      </c>
      <c r="F584" s="119">
        <v>57063.55</v>
      </c>
      <c r="G584" s="148">
        <f t="shared" si="155"/>
        <v>0.14599999999999999</v>
      </c>
      <c r="H584" s="119">
        <v>57063.55</v>
      </c>
      <c r="I584" s="148">
        <f t="shared" si="189"/>
        <v>0.14599999999999999</v>
      </c>
      <c r="J584" s="148">
        <f t="shared" si="157"/>
        <v>1</v>
      </c>
      <c r="K584" s="119">
        <v>390864.61</v>
      </c>
      <c r="L584" s="119">
        <f t="shared" si="171"/>
        <v>0</v>
      </c>
      <c r="M584" s="108">
        <f t="shared" si="190"/>
        <v>1</v>
      </c>
      <c r="N584" s="919"/>
      <c r="Q584" s="224"/>
      <c r="R584" s="728">
        <f t="shared" si="173"/>
        <v>0</v>
      </c>
    </row>
    <row r="585" spans="1:102" s="86" customFormat="1" ht="27.5" outlineLevel="1" x14ac:dyDescent="0.35">
      <c r="A585" s="1106"/>
      <c r="B585" s="715" t="s">
        <v>80</v>
      </c>
      <c r="C585" s="95"/>
      <c r="D585" s="119"/>
      <c r="E585" s="119"/>
      <c r="F585" s="119"/>
      <c r="G585" s="153" t="e">
        <f t="shared" si="155"/>
        <v>#DIV/0!</v>
      </c>
      <c r="H585" s="119"/>
      <c r="I585" s="153" t="e">
        <f t="shared" si="189"/>
        <v>#DIV/0!</v>
      </c>
      <c r="J585" s="153" t="e">
        <f t="shared" si="157"/>
        <v>#DIV/0!</v>
      </c>
      <c r="K585" s="119">
        <f t="shared" si="172"/>
        <v>0</v>
      </c>
      <c r="L585" s="119">
        <f t="shared" si="171"/>
        <v>0</v>
      </c>
      <c r="M585" s="109" t="e">
        <f t="shared" si="190"/>
        <v>#DIV/0!</v>
      </c>
      <c r="N585" s="919"/>
      <c r="Q585" s="224"/>
      <c r="R585" s="728">
        <f t="shared" si="173"/>
        <v>0</v>
      </c>
    </row>
    <row r="586" spans="1:102" s="85" customFormat="1" ht="190.5" customHeight="1" outlineLevel="1" x14ac:dyDescent="0.35">
      <c r="A586" s="1099" t="s">
        <v>433</v>
      </c>
      <c r="B586" s="213" t="s">
        <v>1213</v>
      </c>
      <c r="C586" s="96" t="s">
        <v>285</v>
      </c>
      <c r="D586" s="99">
        <f>SUM(D587:D590)</f>
        <v>52296.55</v>
      </c>
      <c r="E586" s="99">
        <f>SUM(E587:E590)</f>
        <v>52296.55</v>
      </c>
      <c r="F586" s="99">
        <f>SUM(F587:F590)</f>
        <v>8493.76</v>
      </c>
      <c r="G586" s="177">
        <f t="shared" si="155"/>
        <v>0.16200000000000001</v>
      </c>
      <c r="H586" s="99">
        <f>SUM(H587:H590)</f>
        <v>8493.76</v>
      </c>
      <c r="I586" s="177">
        <f t="shared" si="189"/>
        <v>0.16200000000000001</v>
      </c>
      <c r="J586" s="177">
        <f t="shared" si="157"/>
        <v>1</v>
      </c>
      <c r="K586" s="99">
        <f>SUM(K587:K590)</f>
        <v>52296.55</v>
      </c>
      <c r="L586" s="119">
        <f t="shared" si="171"/>
        <v>0</v>
      </c>
      <c r="M586" s="135">
        <f t="shared" si="190"/>
        <v>1</v>
      </c>
      <c r="N586" s="854" t="s">
        <v>1548</v>
      </c>
      <c r="P586" s="86" t="b">
        <f>E561=D561</f>
        <v>0</v>
      </c>
      <c r="Q586" s="224" t="b">
        <f>IF(F561=H561,TRUE,FALSE)</f>
        <v>1</v>
      </c>
      <c r="R586" s="728">
        <f t="shared" si="173"/>
        <v>0</v>
      </c>
      <c r="S586" s="86"/>
      <c r="T586" s="86"/>
      <c r="U586" s="86"/>
      <c r="V586" s="86"/>
      <c r="W586" s="86"/>
      <c r="X586" s="86"/>
      <c r="Y586" s="86"/>
      <c r="Z586" s="86"/>
      <c r="AA586" s="86"/>
      <c r="AB586" s="86"/>
      <c r="AC586" s="86"/>
      <c r="AD586" s="86"/>
      <c r="AE586" s="86"/>
      <c r="AF586" s="86"/>
      <c r="AG586" s="86"/>
      <c r="AH586" s="86"/>
      <c r="AI586" s="86"/>
      <c r="AJ586" s="86"/>
      <c r="AK586" s="86"/>
      <c r="AL586" s="86"/>
      <c r="AM586" s="86"/>
      <c r="AN586" s="86"/>
      <c r="AO586" s="86"/>
      <c r="AP586" s="86"/>
      <c r="AQ586" s="86"/>
      <c r="AR586" s="86"/>
      <c r="AS586" s="86"/>
      <c r="AT586" s="86"/>
      <c r="AU586" s="86"/>
      <c r="AV586" s="86"/>
      <c r="AW586" s="86"/>
      <c r="AX586" s="86"/>
      <c r="AY586" s="86"/>
      <c r="AZ586" s="86"/>
      <c r="BA586" s="86"/>
      <c r="BB586" s="86"/>
      <c r="BC586" s="86"/>
      <c r="BD586" s="86"/>
      <c r="BE586" s="86"/>
      <c r="BF586" s="86"/>
      <c r="BG586" s="86"/>
      <c r="BH586" s="86"/>
      <c r="BI586" s="86"/>
      <c r="BJ586" s="86"/>
      <c r="BK586" s="86"/>
      <c r="BL586" s="86"/>
      <c r="BM586" s="86"/>
      <c r="BN586" s="86"/>
      <c r="BO586" s="86"/>
      <c r="BP586" s="86"/>
      <c r="BQ586" s="86"/>
      <c r="BR586" s="86"/>
      <c r="BS586" s="86"/>
      <c r="BT586" s="86"/>
      <c r="BU586" s="86"/>
      <c r="BV586" s="86"/>
      <c r="BW586" s="86"/>
      <c r="BX586" s="86"/>
      <c r="BY586" s="86"/>
      <c r="BZ586" s="86"/>
      <c r="CA586" s="86"/>
      <c r="CB586" s="86"/>
      <c r="CC586" s="86"/>
      <c r="CD586" s="86"/>
      <c r="CE586" s="86"/>
      <c r="CF586" s="86"/>
      <c r="CG586" s="86"/>
      <c r="CH586" s="86"/>
      <c r="CI586" s="86"/>
      <c r="CJ586" s="86"/>
      <c r="CK586" s="86"/>
      <c r="CL586" s="86"/>
      <c r="CM586" s="86"/>
      <c r="CN586" s="86"/>
      <c r="CO586" s="86"/>
      <c r="CP586" s="86"/>
      <c r="CQ586" s="86"/>
      <c r="CR586" s="86"/>
      <c r="CS586" s="86"/>
      <c r="CT586" s="86"/>
      <c r="CU586" s="86"/>
      <c r="CV586" s="86"/>
      <c r="CW586" s="86"/>
      <c r="CX586" s="86"/>
    </row>
    <row r="587" spans="1:102" s="85" customFormat="1" ht="18.75" customHeight="1" outlineLevel="1" x14ac:dyDescent="0.35">
      <c r="A587" s="1099"/>
      <c r="B587" s="145" t="s">
        <v>79</v>
      </c>
      <c r="C587" s="95"/>
      <c r="D587" s="119"/>
      <c r="E587" s="119"/>
      <c r="F587" s="119"/>
      <c r="G587" s="153" t="e">
        <f t="shared" si="155"/>
        <v>#DIV/0!</v>
      </c>
      <c r="H587" s="119"/>
      <c r="I587" s="153" t="e">
        <f t="shared" si="189"/>
        <v>#DIV/0!</v>
      </c>
      <c r="J587" s="153" t="e">
        <f t="shared" si="157"/>
        <v>#DIV/0!</v>
      </c>
      <c r="K587" s="119">
        <f t="shared" si="172"/>
        <v>0</v>
      </c>
      <c r="L587" s="119">
        <f t="shared" si="171"/>
        <v>0</v>
      </c>
      <c r="M587" s="109" t="e">
        <f t="shared" si="190"/>
        <v>#DIV/0!</v>
      </c>
      <c r="N587" s="854"/>
      <c r="P587" s="86" t="b">
        <f>E562=D562</f>
        <v>1</v>
      </c>
      <c r="Q587" s="224" t="b">
        <f>IF(F562=H562,TRUE,FALSE)</f>
        <v>1</v>
      </c>
      <c r="R587" s="728">
        <f t="shared" ref="R587:R650" si="193">E587-K587-L587</f>
        <v>0</v>
      </c>
      <c r="S587" s="86"/>
      <c r="T587" s="86"/>
      <c r="U587" s="86"/>
      <c r="V587" s="86"/>
      <c r="W587" s="86"/>
      <c r="X587" s="86"/>
      <c r="Y587" s="86"/>
      <c r="Z587" s="86"/>
      <c r="AA587" s="86"/>
      <c r="AB587" s="86"/>
      <c r="AC587" s="86"/>
      <c r="AD587" s="86"/>
      <c r="AE587" s="86"/>
      <c r="AF587" s="86"/>
      <c r="AG587" s="86"/>
      <c r="AH587" s="86"/>
      <c r="AI587" s="86"/>
      <c r="AJ587" s="86"/>
      <c r="AK587" s="86"/>
      <c r="AL587" s="86"/>
      <c r="AM587" s="86"/>
      <c r="AN587" s="86"/>
      <c r="AO587" s="86"/>
      <c r="AP587" s="86"/>
      <c r="AQ587" s="86"/>
      <c r="AR587" s="86"/>
      <c r="AS587" s="86"/>
      <c r="AT587" s="86"/>
      <c r="AU587" s="86"/>
      <c r="AV587" s="86"/>
      <c r="AW587" s="86"/>
      <c r="AX587" s="86"/>
      <c r="AY587" s="86"/>
      <c r="AZ587" s="86"/>
      <c r="BA587" s="86"/>
      <c r="BB587" s="86"/>
      <c r="BC587" s="86"/>
      <c r="BD587" s="86"/>
      <c r="BE587" s="86"/>
      <c r="BF587" s="86"/>
      <c r="BG587" s="86"/>
      <c r="BH587" s="86"/>
      <c r="BI587" s="86"/>
      <c r="BJ587" s="86"/>
      <c r="BK587" s="86"/>
      <c r="BL587" s="86"/>
      <c r="BM587" s="86"/>
      <c r="BN587" s="86"/>
      <c r="BO587" s="86"/>
      <c r="BP587" s="86"/>
      <c r="BQ587" s="86"/>
      <c r="BR587" s="86"/>
      <c r="BS587" s="86"/>
      <c r="BT587" s="86"/>
      <c r="BU587" s="86"/>
      <c r="BV587" s="86"/>
      <c r="BW587" s="86"/>
      <c r="BX587" s="86"/>
      <c r="BY587" s="86"/>
      <c r="BZ587" s="86"/>
      <c r="CA587" s="86"/>
      <c r="CB587" s="86"/>
      <c r="CC587" s="86"/>
      <c r="CD587" s="86"/>
      <c r="CE587" s="86"/>
      <c r="CF587" s="86"/>
      <c r="CG587" s="86"/>
      <c r="CH587" s="86"/>
      <c r="CI587" s="86"/>
      <c r="CJ587" s="86"/>
      <c r="CK587" s="86"/>
      <c r="CL587" s="86"/>
      <c r="CM587" s="86"/>
      <c r="CN587" s="86"/>
      <c r="CO587" s="86"/>
      <c r="CP587" s="86"/>
      <c r="CQ587" s="86"/>
      <c r="CR587" s="86"/>
      <c r="CS587" s="86"/>
      <c r="CT587" s="86"/>
      <c r="CU587" s="86"/>
      <c r="CV587" s="86"/>
      <c r="CW587" s="86"/>
      <c r="CX587" s="86"/>
    </row>
    <row r="588" spans="1:102" s="85" customFormat="1" ht="18.75" customHeight="1" outlineLevel="1" x14ac:dyDescent="0.35">
      <c r="A588" s="1099"/>
      <c r="B588" s="145" t="s">
        <v>78</v>
      </c>
      <c r="C588" s="95"/>
      <c r="D588" s="119">
        <v>50672.12</v>
      </c>
      <c r="E588" s="119">
        <v>50672.12</v>
      </c>
      <c r="F588" s="119">
        <v>8097.96</v>
      </c>
      <c r="G588" s="148">
        <f t="shared" si="155"/>
        <v>0.16</v>
      </c>
      <c r="H588" s="119">
        <v>8097.96</v>
      </c>
      <c r="I588" s="148">
        <f t="shared" si="189"/>
        <v>0.16</v>
      </c>
      <c r="J588" s="148">
        <f t="shared" si="157"/>
        <v>1</v>
      </c>
      <c r="K588" s="119">
        <f t="shared" si="172"/>
        <v>50672.12</v>
      </c>
      <c r="L588" s="119">
        <f t="shared" si="171"/>
        <v>0</v>
      </c>
      <c r="M588" s="108">
        <f t="shared" si="190"/>
        <v>1</v>
      </c>
      <c r="N588" s="854"/>
      <c r="P588" s="86" t="b">
        <f>E563=D563</f>
        <v>0</v>
      </c>
      <c r="Q588" s="224" t="b">
        <f>IF(F563=H563,TRUE,FALSE)</f>
        <v>1</v>
      </c>
      <c r="R588" s="728">
        <f t="shared" si="193"/>
        <v>0</v>
      </c>
      <c r="S588" s="86"/>
      <c r="T588" s="86"/>
      <c r="U588" s="86"/>
      <c r="V588" s="86"/>
      <c r="W588" s="86"/>
      <c r="X588" s="86"/>
      <c r="Y588" s="86"/>
      <c r="Z588" s="86"/>
      <c r="AA588" s="86"/>
      <c r="AB588" s="86"/>
      <c r="AC588" s="86"/>
      <c r="AD588" s="86"/>
      <c r="AE588" s="86"/>
      <c r="AF588" s="86"/>
      <c r="AG588" s="86"/>
      <c r="AH588" s="86"/>
      <c r="AI588" s="86"/>
      <c r="AJ588" s="86"/>
      <c r="AK588" s="86"/>
      <c r="AL588" s="86"/>
      <c r="AM588" s="86"/>
      <c r="AN588" s="86"/>
      <c r="AO588" s="86"/>
      <c r="AP588" s="86"/>
      <c r="AQ588" s="86"/>
      <c r="AR588" s="86"/>
      <c r="AS588" s="86"/>
      <c r="AT588" s="86"/>
      <c r="AU588" s="86"/>
      <c r="AV588" s="86"/>
      <c r="AW588" s="86"/>
      <c r="AX588" s="86"/>
      <c r="AY588" s="86"/>
      <c r="AZ588" s="86"/>
      <c r="BA588" s="86"/>
      <c r="BB588" s="86"/>
      <c r="BC588" s="86"/>
      <c r="BD588" s="86"/>
      <c r="BE588" s="86"/>
      <c r="BF588" s="86"/>
      <c r="BG588" s="86"/>
      <c r="BH588" s="86"/>
      <c r="BI588" s="86"/>
      <c r="BJ588" s="86"/>
      <c r="BK588" s="86"/>
      <c r="BL588" s="86"/>
      <c r="BM588" s="86"/>
      <c r="BN588" s="86"/>
      <c r="BO588" s="86"/>
      <c r="BP588" s="86"/>
      <c r="BQ588" s="86"/>
      <c r="BR588" s="86"/>
      <c r="BS588" s="86"/>
      <c r="BT588" s="86"/>
      <c r="BU588" s="86"/>
      <c r="BV588" s="86"/>
      <c r="BW588" s="86"/>
      <c r="BX588" s="86"/>
      <c r="BY588" s="86"/>
      <c r="BZ588" s="86"/>
      <c r="CA588" s="86"/>
      <c r="CB588" s="86"/>
      <c r="CC588" s="86"/>
      <c r="CD588" s="86"/>
      <c r="CE588" s="86"/>
      <c r="CF588" s="86"/>
      <c r="CG588" s="86"/>
      <c r="CH588" s="86"/>
      <c r="CI588" s="86"/>
      <c r="CJ588" s="86"/>
      <c r="CK588" s="86"/>
      <c r="CL588" s="86"/>
      <c r="CM588" s="86"/>
      <c r="CN588" s="86"/>
      <c r="CO588" s="86"/>
      <c r="CP588" s="86"/>
      <c r="CQ588" s="86"/>
      <c r="CR588" s="86"/>
      <c r="CS588" s="86"/>
      <c r="CT588" s="86"/>
      <c r="CU588" s="86"/>
      <c r="CV588" s="86"/>
      <c r="CW588" s="86"/>
      <c r="CX588" s="86"/>
    </row>
    <row r="589" spans="1:102" s="85" customFormat="1" ht="18.75" customHeight="1" outlineLevel="1" x14ac:dyDescent="0.35">
      <c r="A589" s="1099"/>
      <c r="B589" s="145" t="s">
        <v>116</v>
      </c>
      <c r="C589" s="95"/>
      <c r="D589" s="119">
        <v>1624.43</v>
      </c>
      <c r="E589" s="119">
        <v>1624.43</v>
      </c>
      <c r="F589" s="119">
        <v>395.8</v>
      </c>
      <c r="G589" s="148">
        <f t="shared" si="155"/>
        <v>0.24399999999999999</v>
      </c>
      <c r="H589" s="119">
        <v>395.8</v>
      </c>
      <c r="I589" s="148">
        <f t="shared" si="189"/>
        <v>0.24399999999999999</v>
      </c>
      <c r="J589" s="148">
        <f t="shared" si="157"/>
        <v>1</v>
      </c>
      <c r="K589" s="119">
        <f t="shared" si="172"/>
        <v>1624.43</v>
      </c>
      <c r="L589" s="119">
        <f t="shared" si="171"/>
        <v>0</v>
      </c>
      <c r="M589" s="108">
        <f t="shared" si="190"/>
        <v>1</v>
      </c>
      <c r="N589" s="854"/>
      <c r="P589" s="86" t="b">
        <f>E564=D564</f>
        <v>1</v>
      </c>
      <c r="Q589" s="224" t="b">
        <f>IF(F564=H564,TRUE,FALSE)</f>
        <v>1</v>
      </c>
      <c r="R589" s="728">
        <f t="shared" si="193"/>
        <v>0</v>
      </c>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6"/>
      <c r="AY589" s="86"/>
      <c r="AZ589" s="86"/>
      <c r="BA589" s="86"/>
      <c r="BB589" s="86"/>
      <c r="BC589" s="86"/>
      <c r="BD589" s="86"/>
      <c r="BE589" s="86"/>
      <c r="BF589" s="86"/>
      <c r="BG589" s="86"/>
      <c r="BH589" s="86"/>
      <c r="BI589" s="86"/>
      <c r="BJ589" s="86"/>
      <c r="BK589" s="86"/>
      <c r="BL589" s="86"/>
      <c r="BM589" s="86"/>
      <c r="BN589" s="86"/>
      <c r="BO589" s="86"/>
      <c r="BP589" s="86"/>
      <c r="BQ589" s="86"/>
      <c r="BR589" s="86"/>
      <c r="BS589" s="86"/>
      <c r="BT589" s="86"/>
      <c r="BU589" s="86"/>
      <c r="BV589" s="86"/>
      <c r="BW589" s="86"/>
      <c r="BX589" s="86"/>
      <c r="BY589" s="86"/>
      <c r="BZ589" s="86"/>
      <c r="CA589" s="86"/>
      <c r="CB589" s="86"/>
      <c r="CC589" s="86"/>
      <c r="CD589" s="86"/>
      <c r="CE589" s="86"/>
      <c r="CF589" s="86"/>
      <c r="CG589" s="86"/>
      <c r="CH589" s="86"/>
      <c r="CI589" s="86"/>
      <c r="CJ589" s="86"/>
      <c r="CK589" s="86"/>
      <c r="CL589" s="86"/>
      <c r="CM589" s="86"/>
      <c r="CN589" s="86"/>
      <c r="CO589" s="86"/>
      <c r="CP589" s="86"/>
      <c r="CQ589" s="86"/>
      <c r="CR589" s="86"/>
      <c r="CS589" s="86"/>
      <c r="CT589" s="86"/>
      <c r="CU589" s="86"/>
      <c r="CV589" s="86"/>
      <c r="CW589" s="86"/>
      <c r="CX589" s="86"/>
    </row>
    <row r="590" spans="1:102" s="85" customFormat="1" ht="18.75" customHeight="1" outlineLevel="1" x14ac:dyDescent="0.35">
      <c r="A590" s="1099"/>
      <c r="B590" s="715" t="s">
        <v>80</v>
      </c>
      <c r="C590" s="95"/>
      <c r="D590" s="119"/>
      <c r="E590" s="119"/>
      <c r="F590" s="119"/>
      <c r="G590" s="153" t="e">
        <f t="shared" si="155"/>
        <v>#DIV/0!</v>
      </c>
      <c r="H590" s="98"/>
      <c r="I590" s="153" t="e">
        <f t="shared" si="189"/>
        <v>#DIV/0!</v>
      </c>
      <c r="J590" s="153" t="e">
        <f t="shared" si="157"/>
        <v>#DIV/0!</v>
      </c>
      <c r="K590" s="119">
        <f t="shared" si="172"/>
        <v>0</v>
      </c>
      <c r="L590" s="119">
        <f t="shared" si="171"/>
        <v>0</v>
      </c>
      <c r="M590" s="109" t="e">
        <f t="shared" si="190"/>
        <v>#DIV/0!</v>
      </c>
      <c r="N590" s="854"/>
      <c r="P590" s="86" t="b">
        <f>E565=D565</f>
        <v>1</v>
      </c>
      <c r="Q590" s="224" t="b">
        <f>IF(F565=H565,TRUE,FALSE)</f>
        <v>1</v>
      </c>
      <c r="R590" s="728">
        <f t="shared" si="193"/>
        <v>0</v>
      </c>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86"/>
      <c r="AY590" s="86"/>
      <c r="AZ590" s="86"/>
      <c r="BA590" s="86"/>
      <c r="BB590" s="86"/>
      <c r="BC590" s="86"/>
      <c r="BD590" s="86"/>
      <c r="BE590" s="86"/>
      <c r="BF590" s="86"/>
      <c r="BG590" s="86"/>
      <c r="BH590" s="86"/>
      <c r="BI590" s="86"/>
      <c r="BJ590" s="86"/>
      <c r="BK590" s="86"/>
      <c r="BL590" s="86"/>
      <c r="BM590" s="86"/>
      <c r="BN590" s="86"/>
      <c r="BO590" s="86"/>
      <c r="BP590" s="86"/>
      <c r="BQ590" s="86"/>
      <c r="BR590" s="86"/>
      <c r="BS590" s="86"/>
      <c r="BT590" s="86"/>
      <c r="BU590" s="86"/>
      <c r="BV590" s="86"/>
      <c r="BW590" s="86"/>
      <c r="BX590" s="86"/>
      <c r="BY590" s="86"/>
      <c r="BZ590" s="86"/>
      <c r="CA590" s="86"/>
      <c r="CB590" s="86"/>
      <c r="CC590" s="86"/>
      <c r="CD590" s="86"/>
      <c r="CE590" s="86"/>
      <c r="CF590" s="86"/>
      <c r="CG590" s="86"/>
      <c r="CH590" s="86"/>
      <c r="CI590" s="86"/>
      <c r="CJ590" s="86"/>
      <c r="CK590" s="86"/>
      <c r="CL590" s="86"/>
      <c r="CM590" s="86"/>
      <c r="CN590" s="86"/>
      <c r="CO590" s="86"/>
      <c r="CP590" s="86"/>
      <c r="CQ590" s="86"/>
      <c r="CR590" s="86"/>
      <c r="CS590" s="86"/>
      <c r="CT590" s="86"/>
      <c r="CU590" s="86"/>
      <c r="CV590" s="86"/>
      <c r="CW590" s="86"/>
      <c r="CX590" s="86"/>
    </row>
    <row r="591" spans="1:102" s="85" customFormat="1" ht="182.25" customHeight="1" outlineLevel="1" x14ac:dyDescent="0.35">
      <c r="A591" s="1099" t="s">
        <v>434</v>
      </c>
      <c r="B591" s="96" t="s">
        <v>787</v>
      </c>
      <c r="C591" s="96" t="s">
        <v>285</v>
      </c>
      <c r="D591" s="99">
        <f>SUM(D592:D595)</f>
        <v>333636.33</v>
      </c>
      <c r="E591" s="99">
        <f>SUM(E592:E595)</f>
        <v>351540.39</v>
      </c>
      <c r="F591" s="99">
        <f>SUM(F592:F595)</f>
        <v>39760.03</v>
      </c>
      <c r="G591" s="177">
        <f t="shared" si="155"/>
        <v>0.113</v>
      </c>
      <c r="H591" s="99">
        <f>SUM(H592:H595)</f>
        <v>39760.03</v>
      </c>
      <c r="I591" s="148">
        <f t="shared" si="189"/>
        <v>0.113</v>
      </c>
      <c r="J591" s="177">
        <f t="shared" si="157"/>
        <v>1</v>
      </c>
      <c r="K591" s="99">
        <f t="shared" si="172"/>
        <v>351540.39</v>
      </c>
      <c r="L591" s="119">
        <f t="shared" si="171"/>
        <v>0</v>
      </c>
      <c r="M591" s="135">
        <f t="shared" si="190"/>
        <v>1</v>
      </c>
      <c r="N591" s="932" t="s">
        <v>1555</v>
      </c>
      <c r="P591" s="86" t="b">
        <f t="shared" si="167"/>
        <v>1</v>
      </c>
      <c r="Q591" s="224" t="b">
        <f t="shared" si="168"/>
        <v>1</v>
      </c>
      <c r="R591" s="728">
        <f t="shared" si="193"/>
        <v>0</v>
      </c>
      <c r="S591" s="86"/>
      <c r="T591" s="86"/>
      <c r="U591" s="86"/>
      <c r="V591" s="86"/>
      <c r="W591" s="86"/>
      <c r="X591" s="86"/>
      <c r="Y591" s="86"/>
      <c r="Z591" s="86"/>
      <c r="AA591" s="86"/>
      <c r="AB591" s="86"/>
      <c r="AC591" s="86"/>
      <c r="AD591" s="86"/>
      <c r="AE591" s="86"/>
      <c r="AF591" s="86"/>
      <c r="AG591" s="86"/>
      <c r="AH591" s="86"/>
      <c r="AI591" s="86"/>
      <c r="AJ591" s="86"/>
      <c r="AK591" s="86"/>
      <c r="AL591" s="86"/>
      <c r="AM591" s="86"/>
      <c r="AN591" s="86"/>
      <c r="AO591" s="86"/>
      <c r="AP591" s="86"/>
      <c r="AQ591" s="86"/>
      <c r="AR591" s="86"/>
      <c r="AS591" s="86"/>
      <c r="AT591" s="86"/>
      <c r="AU591" s="86"/>
      <c r="AV591" s="86"/>
      <c r="AW591" s="86"/>
      <c r="AX591" s="86"/>
      <c r="AY591" s="86"/>
      <c r="AZ591" s="86"/>
      <c r="BA591" s="86"/>
      <c r="BB591" s="86"/>
      <c r="BC591" s="86"/>
      <c r="BD591" s="86"/>
      <c r="BE591" s="86"/>
      <c r="BF591" s="86"/>
      <c r="BG591" s="86"/>
      <c r="BH591" s="86"/>
      <c r="BI591" s="86"/>
      <c r="BJ591" s="86"/>
      <c r="BK591" s="86"/>
      <c r="BL591" s="86"/>
      <c r="BM591" s="86"/>
      <c r="BN591" s="86"/>
      <c r="BO591" s="86"/>
      <c r="BP591" s="86"/>
      <c r="BQ591" s="86"/>
      <c r="BR591" s="86"/>
      <c r="BS591" s="86"/>
      <c r="BT591" s="86"/>
      <c r="BU591" s="86"/>
      <c r="BV591" s="86"/>
      <c r="BW591" s="86"/>
      <c r="BX591" s="86"/>
      <c r="BY591" s="86"/>
      <c r="BZ591" s="86"/>
      <c r="CA591" s="86"/>
      <c r="CB591" s="86"/>
      <c r="CC591" s="86"/>
      <c r="CD591" s="86"/>
      <c r="CE591" s="86"/>
      <c r="CF591" s="86"/>
      <c r="CG591" s="86"/>
      <c r="CH591" s="86"/>
      <c r="CI591" s="86"/>
      <c r="CJ591" s="86"/>
      <c r="CK591" s="86"/>
      <c r="CL591" s="86"/>
      <c r="CM591" s="86"/>
      <c r="CN591" s="86"/>
      <c r="CO591" s="86"/>
      <c r="CP591" s="86"/>
      <c r="CQ591" s="86"/>
      <c r="CR591" s="86"/>
      <c r="CS591" s="86"/>
      <c r="CT591" s="86"/>
      <c r="CU591" s="86"/>
      <c r="CV591" s="86"/>
      <c r="CW591" s="86"/>
      <c r="CX591" s="86"/>
    </row>
    <row r="592" spans="1:102" s="85" customFormat="1" ht="27.5" outlineLevel="1" x14ac:dyDescent="0.35">
      <c r="A592" s="1099"/>
      <c r="B592" s="715" t="s">
        <v>79</v>
      </c>
      <c r="C592" s="95"/>
      <c r="D592" s="119"/>
      <c r="E592" s="119"/>
      <c r="F592" s="119"/>
      <c r="G592" s="153" t="e">
        <f t="shared" si="155"/>
        <v>#DIV/0!</v>
      </c>
      <c r="H592" s="119"/>
      <c r="I592" s="153" t="e">
        <f t="shared" si="189"/>
        <v>#DIV/0!</v>
      </c>
      <c r="J592" s="153" t="e">
        <f t="shared" si="157"/>
        <v>#DIV/0!</v>
      </c>
      <c r="K592" s="119">
        <f t="shared" si="172"/>
        <v>0</v>
      </c>
      <c r="L592" s="119">
        <f t="shared" si="171"/>
        <v>0</v>
      </c>
      <c r="M592" s="109" t="e">
        <f t="shared" si="190"/>
        <v>#DIV/0!</v>
      </c>
      <c r="N592" s="932"/>
      <c r="P592" s="86" t="b">
        <f t="shared" si="167"/>
        <v>1</v>
      </c>
      <c r="Q592" s="224" t="b">
        <f t="shared" si="168"/>
        <v>1</v>
      </c>
      <c r="R592" s="728">
        <f t="shared" si="193"/>
        <v>0</v>
      </c>
      <c r="S592" s="86"/>
      <c r="T592" s="86"/>
      <c r="U592" s="86"/>
      <c r="V592" s="86"/>
      <c r="W592" s="86"/>
      <c r="X592" s="86"/>
      <c r="Y592" s="86"/>
      <c r="Z592" s="86"/>
      <c r="AA592" s="86"/>
      <c r="AB592" s="86"/>
      <c r="AC592" s="86"/>
      <c r="AD592" s="86"/>
      <c r="AE592" s="86"/>
      <c r="AF592" s="86"/>
      <c r="AG592" s="86"/>
      <c r="AH592" s="86"/>
      <c r="AI592" s="86"/>
      <c r="AJ592" s="86"/>
      <c r="AK592" s="86"/>
      <c r="AL592" s="86"/>
      <c r="AM592" s="86"/>
      <c r="AN592" s="86"/>
      <c r="AO592" s="86"/>
      <c r="AP592" s="86"/>
      <c r="AQ592" s="86"/>
      <c r="AR592" s="86"/>
      <c r="AS592" s="86"/>
      <c r="AT592" s="86"/>
      <c r="AU592" s="86"/>
      <c r="AV592" s="86"/>
      <c r="AW592" s="86"/>
      <c r="AX592" s="86"/>
      <c r="AY592" s="86"/>
      <c r="AZ592" s="86"/>
      <c r="BA592" s="86"/>
      <c r="BB592" s="86"/>
      <c r="BC592" s="86"/>
      <c r="BD592" s="86"/>
      <c r="BE592" s="86"/>
      <c r="BF592" s="86"/>
      <c r="BG592" s="86"/>
      <c r="BH592" s="86"/>
      <c r="BI592" s="86"/>
      <c r="BJ592" s="86"/>
      <c r="BK592" s="86"/>
      <c r="BL592" s="86"/>
      <c r="BM592" s="86"/>
      <c r="BN592" s="86"/>
      <c r="BO592" s="86"/>
      <c r="BP592" s="86"/>
      <c r="BQ592" s="86"/>
      <c r="BR592" s="86"/>
      <c r="BS592" s="86"/>
      <c r="BT592" s="86"/>
      <c r="BU592" s="86"/>
      <c r="BV592" s="86"/>
      <c r="BW592" s="86"/>
      <c r="BX592" s="86"/>
      <c r="BY592" s="86"/>
      <c r="BZ592" s="86"/>
      <c r="CA592" s="86"/>
      <c r="CB592" s="86"/>
      <c r="CC592" s="86"/>
      <c r="CD592" s="86"/>
      <c r="CE592" s="86"/>
      <c r="CF592" s="86"/>
      <c r="CG592" s="86"/>
      <c r="CH592" s="86"/>
      <c r="CI592" s="86"/>
      <c r="CJ592" s="86"/>
      <c r="CK592" s="86"/>
      <c r="CL592" s="86"/>
      <c r="CM592" s="86"/>
      <c r="CN592" s="86"/>
      <c r="CO592" s="86"/>
      <c r="CP592" s="86"/>
      <c r="CQ592" s="86"/>
      <c r="CR592" s="86"/>
      <c r="CS592" s="86"/>
      <c r="CT592" s="86"/>
      <c r="CU592" s="86"/>
      <c r="CV592" s="86"/>
      <c r="CW592" s="86"/>
      <c r="CX592" s="86"/>
    </row>
    <row r="593" spans="1:102" s="85" customFormat="1" ht="27.5" outlineLevel="1" x14ac:dyDescent="0.35">
      <c r="A593" s="1099"/>
      <c r="B593" s="715" t="s">
        <v>78</v>
      </c>
      <c r="C593" s="95"/>
      <c r="D593" s="119"/>
      <c r="E593" s="119"/>
      <c r="F593" s="119"/>
      <c r="G593" s="153" t="e">
        <f t="shared" si="155"/>
        <v>#DIV/0!</v>
      </c>
      <c r="H593" s="119"/>
      <c r="I593" s="153" t="e">
        <f t="shared" si="189"/>
        <v>#DIV/0!</v>
      </c>
      <c r="J593" s="153" t="e">
        <f t="shared" si="157"/>
        <v>#DIV/0!</v>
      </c>
      <c r="K593" s="119">
        <f t="shared" si="172"/>
        <v>0</v>
      </c>
      <c r="L593" s="119">
        <f t="shared" si="171"/>
        <v>0</v>
      </c>
      <c r="M593" s="109" t="e">
        <f t="shared" si="190"/>
        <v>#DIV/0!</v>
      </c>
      <c r="N593" s="932"/>
      <c r="P593" s="86" t="b">
        <f t="shared" si="167"/>
        <v>1</v>
      </c>
      <c r="Q593" s="224" t="b">
        <f t="shared" si="168"/>
        <v>1</v>
      </c>
      <c r="R593" s="728">
        <f t="shared" si="193"/>
        <v>0</v>
      </c>
      <c r="S593" s="86"/>
      <c r="T593" s="86"/>
      <c r="U593" s="86"/>
      <c r="V593" s="86"/>
      <c r="W593" s="86"/>
      <c r="X593" s="86"/>
      <c r="Y593" s="86"/>
      <c r="Z593" s="86"/>
      <c r="AA593" s="86"/>
      <c r="AB593" s="86"/>
      <c r="AC593" s="86"/>
      <c r="AD593" s="86"/>
      <c r="AE593" s="86"/>
      <c r="AF593" s="86"/>
      <c r="AG593" s="86"/>
      <c r="AH593" s="86"/>
      <c r="AI593" s="86"/>
      <c r="AJ593" s="86"/>
      <c r="AK593" s="86"/>
      <c r="AL593" s="86"/>
      <c r="AM593" s="86"/>
      <c r="AN593" s="86"/>
      <c r="AO593" s="86"/>
      <c r="AP593" s="86"/>
      <c r="AQ593" s="86"/>
      <c r="AR593" s="86"/>
      <c r="AS593" s="86"/>
      <c r="AT593" s="86"/>
      <c r="AU593" s="86"/>
      <c r="AV593" s="86"/>
      <c r="AW593" s="86"/>
      <c r="AX593" s="86"/>
      <c r="AY593" s="86"/>
      <c r="AZ593" s="86"/>
      <c r="BA593" s="86"/>
      <c r="BB593" s="86"/>
      <c r="BC593" s="86"/>
      <c r="BD593" s="86"/>
      <c r="BE593" s="86"/>
      <c r="BF593" s="86"/>
      <c r="BG593" s="86"/>
      <c r="BH593" s="86"/>
      <c r="BI593" s="86"/>
      <c r="BJ593" s="86"/>
      <c r="BK593" s="86"/>
      <c r="BL593" s="86"/>
      <c r="BM593" s="86"/>
      <c r="BN593" s="86"/>
      <c r="BO593" s="86"/>
      <c r="BP593" s="86"/>
      <c r="BQ593" s="86"/>
      <c r="BR593" s="86"/>
      <c r="BS593" s="86"/>
      <c r="BT593" s="86"/>
      <c r="BU593" s="86"/>
      <c r="BV593" s="86"/>
      <c r="BW593" s="86"/>
      <c r="BX593" s="86"/>
      <c r="BY593" s="86"/>
      <c r="BZ593" s="86"/>
      <c r="CA593" s="86"/>
      <c r="CB593" s="86"/>
      <c r="CC593" s="86"/>
      <c r="CD593" s="86"/>
      <c r="CE593" s="86"/>
      <c r="CF593" s="86"/>
      <c r="CG593" s="86"/>
      <c r="CH593" s="86"/>
      <c r="CI593" s="86"/>
      <c r="CJ593" s="86"/>
      <c r="CK593" s="86"/>
      <c r="CL593" s="86"/>
      <c r="CM593" s="86"/>
      <c r="CN593" s="86"/>
      <c r="CO593" s="86"/>
      <c r="CP593" s="86"/>
      <c r="CQ593" s="86"/>
      <c r="CR593" s="86"/>
      <c r="CS593" s="86"/>
      <c r="CT593" s="86"/>
      <c r="CU593" s="86"/>
      <c r="CV593" s="86"/>
      <c r="CW593" s="86"/>
      <c r="CX593" s="86"/>
    </row>
    <row r="594" spans="1:102" s="85" customFormat="1" ht="27.5" outlineLevel="1" x14ac:dyDescent="0.35">
      <c r="A594" s="1099"/>
      <c r="B594" s="715" t="s">
        <v>116</v>
      </c>
      <c r="C594" s="95"/>
      <c r="D594" s="119">
        <v>333636.33</v>
      </c>
      <c r="E594" s="119">
        <v>351540.39</v>
      </c>
      <c r="F594" s="119">
        <v>39760.03</v>
      </c>
      <c r="G594" s="148">
        <f t="shared" si="155"/>
        <v>0.113</v>
      </c>
      <c r="H594" s="119">
        <v>39760.03</v>
      </c>
      <c r="I594" s="148">
        <f t="shared" si="189"/>
        <v>0.113</v>
      </c>
      <c r="J594" s="148">
        <f t="shared" si="157"/>
        <v>1</v>
      </c>
      <c r="K594" s="119">
        <f t="shared" si="172"/>
        <v>351540.39</v>
      </c>
      <c r="L594" s="101">
        <f t="shared" si="171"/>
        <v>0</v>
      </c>
      <c r="M594" s="108">
        <f t="shared" si="190"/>
        <v>1</v>
      </c>
      <c r="N594" s="932"/>
      <c r="P594" s="86" t="b">
        <f t="shared" si="167"/>
        <v>1</v>
      </c>
      <c r="Q594" s="224" t="b">
        <f t="shared" si="168"/>
        <v>1</v>
      </c>
      <c r="R594" s="728">
        <f t="shared" si="193"/>
        <v>0</v>
      </c>
      <c r="S594" s="86"/>
      <c r="T594" s="86"/>
      <c r="U594" s="86"/>
      <c r="V594" s="86"/>
      <c r="W594" s="86"/>
      <c r="X594" s="86"/>
      <c r="Y594" s="86"/>
      <c r="Z594" s="86"/>
      <c r="AA594" s="86"/>
      <c r="AB594" s="86"/>
      <c r="AC594" s="86"/>
      <c r="AD594" s="86"/>
      <c r="AE594" s="86"/>
      <c r="AF594" s="86"/>
      <c r="AG594" s="86"/>
      <c r="AH594" s="86"/>
      <c r="AI594" s="86"/>
      <c r="AJ594" s="86"/>
      <c r="AK594" s="86"/>
      <c r="AL594" s="86"/>
      <c r="AM594" s="86"/>
      <c r="AN594" s="86"/>
      <c r="AO594" s="86"/>
      <c r="AP594" s="86"/>
      <c r="AQ594" s="86"/>
      <c r="AR594" s="86"/>
      <c r="AS594" s="86"/>
      <c r="AT594" s="86"/>
      <c r="AU594" s="86"/>
      <c r="AV594" s="86"/>
      <c r="AW594" s="86"/>
      <c r="AX594" s="86"/>
      <c r="AY594" s="86"/>
      <c r="AZ594" s="86"/>
      <c r="BA594" s="86"/>
      <c r="BB594" s="86"/>
      <c r="BC594" s="86"/>
      <c r="BD594" s="86"/>
      <c r="BE594" s="86"/>
      <c r="BF594" s="86"/>
      <c r="BG594" s="86"/>
      <c r="BH594" s="86"/>
      <c r="BI594" s="86"/>
      <c r="BJ594" s="86"/>
      <c r="BK594" s="86"/>
      <c r="BL594" s="86"/>
      <c r="BM594" s="86"/>
      <c r="BN594" s="86"/>
      <c r="BO594" s="86"/>
      <c r="BP594" s="86"/>
      <c r="BQ594" s="86"/>
      <c r="BR594" s="86"/>
      <c r="BS594" s="86"/>
      <c r="BT594" s="86"/>
      <c r="BU594" s="86"/>
      <c r="BV594" s="86"/>
      <c r="BW594" s="86"/>
      <c r="BX594" s="86"/>
      <c r="BY594" s="86"/>
      <c r="BZ594" s="86"/>
      <c r="CA594" s="86"/>
      <c r="CB594" s="86"/>
      <c r="CC594" s="86"/>
      <c r="CD594" s="86"/>
      <c r="CE594" s="86"/>
      <c r="CF594" s="86"/>
      <c r="CG594" s="86"/>
      <c r="CH594" s="86"/>
      <c r="CI594" s="86"/>
      <c r="CJ594" s="86"/>
      <c r="CK594" s="86"/>
      <c r="CL594" s="86"/>
      <c r="CM594" s="86"/>
      <c r="CN594" s="86"/>
      <c r="CO594" s="86"/>
      <c r="CP594" s="86"/>
      <c r="CQ594" s="86"/>
      <c r="CR594" s="86"/>
      <c r="CS594" s="86"/>
      <c r="CT594" s="86"/>
      <c r="CU594" s="86"/>
      <c r="CV594" s="86"/>
      <c r="CW594" s="86"/>
      <c r="CX594" s="86"/>
    </row>
    <row r="595" spans="1:102" s="85" customFormat="1" ht="27.5" outlineLevel="1" x14ac:dyDescent="0.35">
      <c r="A595" s="1099"/>
      <c r="B595" s="715" t="s">
        <v>80</v>
      </c>
      <c r="C595" s="95"/>
      <c r="D595" s="119"/>
      <c r="E595" s="119"/>
      <c r="F595" s="119"/>
      <c r="G595" s="179" t="e">
        <f t="shared" si="155"/>
        <v>#DIV/0!</v>
      </c>
      <c r="H595" s="98"/>
      <c r="I595" s="153" t="e">
        <f t="shared" si="189"/>
        <v>#DIV/0!</v>
      </c>
      <c r="J595" s="153" t="e">
        <f t="shared" si="157"/>
        <v>#DIV/0!</v>
      </c>
      <c r="K595" s="119">
        <f t="shared" si="172"/>
        <v>0</v>
      </c>
      <c r="L595" s="119">
        <f t="shared" si="171"/>
        <v>0</v>
      </c>
      <c r="M595" s="109" t="e">
        <f t="shared" si="190"/>
        <v>#DIV/0!</v>
      </c>
      <c r="N595" s="932"/>
      <c r="P595" s="86" t="b">
        <f t="shared" si="167"/>
        <v>1</v>
      </c>
      <c r="Q595" s="224" t="b">
        <f t="shared" si="168"/>
        <v>1</v>
      </c>
      <c r="R595" s="728">
        <f t="shared" si="193"/>
        <v>0</v>
      </c>
      <c r="S595" s="86"/>
      <c r="T595" s="86"/>
      <c r="U595" s="86"/>
      <c r="V595" s="86"/>
      <c r="W595" s="86"/>
      <c r="X595" s="86"/>
      <c r="Y595" s="86"/>
      <c r="Z595" s="86"/>
      <c r="AA595" s="86"/>
      <c r="AB595" s="86"/>
      <c r="AC595" s="86"/>
      <c r="AD595" s="86"/>
      <c r="AE595" s="86"/>
      <c r="AF595" s="86"/>
      <c r="AG595" s="86"/>
      <c r="AH595" s="86"/>
      <c r="AI595" s="86"/>
      <c r="AJ595" s="86"/>
      <c r="AK595" s="86"/>
      <c r="AL595" s="86"/>
      <c r="AM595" s="86"/>
      <c r="AN595" s="86"/>
      <c r="AO595" s="86"/>
      <c r="AP595" s="86"/>
      <c r="AQ595" s="86"/>
      <c r="AR595" s="86"/>
      <c r="AS595" s="86"/>
      <c r="AT595" s="86"/>
      <c r="AU595" s="86"/>
      <c r="AV595" s="86"/>
      <c r="AW595" s="86"/>
      <c r="AX595" s="86"/>
      <c r="AY595" s="86"/>
      <c r="AZ595" s="86"/>
      <c r="BA595" s="86"/>
      <c r="BB595" s="86"/>
      <c r="BC595" s="86"/>
      <c r="BD595" s="86"/>
      <c r="BE595" s="86"/>
      <c r="BF595" s="86"/>
      <c r="BG595" s="86"/>
      <c r="BH595" s="86"/>
      <c r="BI595" s="86"/>
      <c r="BJ595" s="86"/>
      <c r="BK595" s="86"/>
      <c r="BL595" s="86"/>
      <c r="BM595" s="86"/>
      <c r="BN595" s="86"/>
      <c r="BO595" s="86"/>
      <c r="BP595" s="86"/>
      <c r="BQ595" s="86"/>
      <c r="BR595" s="86"/>
      <c r="BS595" s="86"/>
      <c r="BT595" s="86"/>
      <c r="BU595" s="86"/>
      <c r="BV595" s="86"/>
      <c r="BW595" s="86"/>
      <c r="BX595" s="86"/>
      <c r="BY595" s="86"/>
      <c r="BZ595" s="86"/>
      <c r="CA595" s="86"/>
      <c r="CB595" s="86"/>
      <c r="CC595" s="86"/>
      <c r="CD595" s="86"/>
      <c r="CE595" s="86"/>
      <c r="CF595" s="86"/>
      <c r="CG595" s="86"/>
      <c r="CH595" s="86"/>
      <c r="CI595" s="86"/>
      <c r="CJ595" s="86"/>
      <c r="CK595" s="86"/>
      <c r="CL595" s="86"/>
      <c r="CM595" s="86"/>
      <c r="CN595" s="86"/>
      <c r="CO595" s="86"/>
      <c r="CP595" s="86"/>
      <c r="CQ595" s="86"/>
      <c r="CR595" s="86"/>
      <c r="CS595" s="86"/>
      <c r="CT595" s="86"/>
      <c r="CU595" s="86"/>
      <c r="CV595" s="86"/>
      <c r="CW595" s="86"/>
      <c r="CX595" s="86"/>
    </row>
    <row r="596" spans="1:102" s="85" customFormat="1" ht="73.5" customHeight="1" outlineLevel="1" x14ac:dyDescent="0.35">
      <c r="A596" s="802" t="s">
        <v>884</v>
      </c>
      <c r="B596" s="96" t="s">
        <v>1214</v>
      </c>
      <c r="C596" s="96" t="s">
        <v>285</v>
      </c>
      <c r="D596" s="99">
        <f>SUM(D597:D600)</f>
        <v>160652.68</v>
      </c>
      <c r="E596" s="99">
        <f>SUM(E597:E600)</f>
        <v>160652.68</v>
      </c>
      <c r="F596" s="99">
        <f>SUM(F597:F600)</f>
        <v>0</v>
      </c>
      <c r="G596" s="451">
        <f t="shared" si="155"/>
        <v>0</v>
      </c>
      <c r="H596" s="99">
        <f>SUM(H597:H600)</f>
        <v>0</v>
      </c>
      <c r="I596" s="451">
        <f t="shared" si="189"/>
        <v>0</v>
      </c>
      <c r="J596" s="451" t="e">
        <f t="shared" si="157"/>
        <v>#DIV/0!</v>
      </c>
      <c r="K596" s="99">
        <f>SUM(K597:K600)</f>
        <v>160652.68</v>
      </c>
      <c r="L596" s="99">
        <f>SUM(L597:L600)</f>
        <v>0</v>
      </c>
      <c r="M596" s="135">
        <f t="shared" si="190"/>
        <v>1</v>
      </c>
      <c r="N596" s="919"/>
      <c r="P596" s="86" t="b">
        <f t="shared" si="167"/>
        <v>0</v>
      </c>
      <c r="Q596" s="224" t="b">
        <f t="shared" si="168"/>
        <v>1</v>
      </c>
      <c r="R596" s="728">
        <f t="shared" si="193"/>
        <v>0</v>
      </c>
      <c r="S596" s="86"/>
      <c r="T596" s="86"/>
      <c r="U596" s="86"/>
      <c r="V596" s="86"/>
      <c r="W596" s="86"/>
      <c r="X596" s="86"/>
      <c r="Y596" s="86"/>
      <c r="Z596" s="86"/>
      <c r="AA596" s="86"/>
      <c r="AB596" s="86"/>
      <c r="AC596" s="86"/>
      <c r="AD596" s="86"/>
      <c r="AE596" s="86"/>
      <c r="AF596" s="86"/>
      <c r="AG596" s="86"/>
      <c r="AH596" s="86"/>
      <c r="AI596" s="86"/>
      <c r="AJ596" s="86"/>
      <c r="AK596" s="86"/>
      <c r="AL596" s="86"/>
      <c r="AM596" s="86"/>
      <c r="AN596" s="86"/>
      <c r="AO596" s="86"/>
      <c r="AP596" s="86"/>
      <c r="AQ596" s="86"/>
      <c r="AR596" s="86"/>
      <c r="AS596" s="86"/>
      <c r="AT596" s="86"/>
      <c r="AU596" s="86"/>
      <c r="AV596" s="86"/>
      <c r="AW596" s="86"/>
      <c r="AX596" s="86"/>
      <c r="AY596" s="86"/>
      <c r="AZ596" s="86"/>
      <c r="BA596" s="86"/>
      <c r="BB596" s="86"/>
      <c r="BC596" s="86"/>
      <c r="BD596" s="86"/>
      <c r="BE596" s="86"/>
      <c r="BF596" s="86"/>
      <c r="BG596" s="86"/>
      <c r="BH596" s="86"/>
      <c r="BI596" s="86"/>
      <c r="BJ596" s="86"/>
      <c r="BK596" s="86"/>
      <c r="BL596" s="86"/>
      <c r="BM596" s="86"/>
      <c r="BN596" s="86"/>
      <c r="BO596" s="86"/>
      <c r="BP596" s="86"/>
      <c r="BQ596" s="86"/>
      <c r="BR596" s="86"/>
      <c r="BS596" s="86"/>
      <c r="BT596" s="86"/>
      <c r="BU596" s="86"/>
      <c r="BV596" s="86"/>
      <c r="BW596" s="86"/>
      <c r="BX596" s="86"/>
      <c r="BY596" s="86"/>
      <c r="BZ596" s="86"/>
      <c r="CA596" s="86"/>
      <c r="CB596" s="86"/>
      <c r="CC596" s="86"/>
      <c r="CD596" s="86"/>
      <c r="CE596" s="86"/>
      <c r="CF596" s="86"/>
      <c r="CG596" s="86"/>
      <c r="CH596" s="86"/>
      <c r="CI596" s="86"/>
      <c r="CJ596" s="86"/>
      <c r="CK596" s="86"/>
      <c r="CL596" s="86"/>
      <c r="CM596" s="86"/>
      <c r="CN596" s="86"/>
      <c r="CO596" s="86"/>
      <c r="CP596" s="86"/>
      <c r="CQ596" s="86"/>
      <c r="CR596" s="86"/>
      <c r="CS596" s="86"/>
      <c r="CT596" s="86"/>
      <c r="CU596" s="86"/>
      <c r="CV596" s="86"/>
      <c r="CW596" s="86"/>
      <c r="CX596" s="86"/>
    </row>
    <row r="597" spans="1:102" s="85" customFormat="1" ht="27.5" outlineLevel="1" x14ac:dyDescent="0.35">
      <c r="A597" s="803"/>
      <c r="B597" s="713" t="s">
        <v>79</v>
      </c>
      <c r="C597" s="95"/>
      <c r="D597" s="119">
        <f>D602+D607</f>
        <v>0</v>
      </c>
      <c r="E597" s="119">
        <f t="shared" ref="E597:F600" si="194">E602+E607</f>
        <v>0</v>
      </c>
      <c r="F597" s="119">
        <f t="shared" si="194"/>
        <v>0</v>
      </c>
      <c r="G597" s="179" t="e">
        <f t="shared" si="155"/>
        <v>#DIV/0!</v>
      </c>
      <c r="H597" s="98"/>
      <c r="I597" s="153" t="e">
        <f t="shared" si="189"/>
        <v>#DIV/0!</v>
      </c>
      <c r="J597" s="153" t="e">
        <f t="shared" si="157"/>
        <v>#DIV/0!</v>
      </c>
      <c r="K597" s="119">
        <f t="shared" ref="K597:L600" si="195">K602+K607</f>
        <v>0</v>
      </c>
      <c r="L597" s="119">
        <f t="shared" si="195"/>
        <v>0</v>
      </c>
      <c r="M597" s="109" t="e">
        <f t="shared" si="190"/>
        <v>#DIV/0!</v>
      </c>
      <c r="N597" s="919"/>
      <c r="P597" s="86" t="b">
        <f t="shared" si="167"/>
        <v>1</v>
      </c>
      <c r="Q597" s="224" t="b">
        <f t="shared" si="168"/>
        <v>1</v>
      </c>
      <c r="R597" s="728">
        <f t="shared" si="193"/>
        <v>0</v>
      </c>
      <c r="S597" s="86"/>
      <c r="T597" s="86"/>
      <c r="U597" s="86"/>
      <c r="V597" s="86"/>
      <c r="W597" s="86"/>
      <c r="X597" s="86"/>
      <c r="Y597" s="86"/>
      <c r="Z597" s="86"/>
      <c r="AA597" s="86"/>
      <c r="AB597" s="86"/>
      <c r="AC597" s="86"/>
      <c r="AD597" s="86"/>
      <c r="AE597" s="86"/>
      <c r="AF597" s="86"/>
      <c r="AG597" s="86"/>
      <c r="AH597" s="86"/>
      <c r="AI597" s="86"/>
      <c r="AJ597" s="86"/>
      <c r="AK597" s="86"/>
      <c r="AL597" s="86"/>
      <c r="AM597" s="86"/>
      <c r="AN597" s="86"/>
      <c r="AO597" s="86"/>
      <c r="AP597" s="86"/>
      <c r="AQ597" s="86"/>
      <c r="AR597" s="86"/>
      <c r="AS597" s="86"/>
      <c r="AT597" s="86"/>
      <c r="AU597" s="86"/>
      <c r="AV597" s="86"/>
      <c r="AW597" s="86"/>
      <c r="AX597" s="86"/>
      <c r="AY597" s="86"/>
      <c r="AZ597" s="86"/>
      <c r="BA597" s="86"/>
      <c r="BB597" s="86"/>
      <c r="BC597" s="86"/>
      <c r="BD597" s="86"/>
      <c r="BE597" s="86"/>
      <c r="BF597" s="86"/>
      <c r="BG597" s="86"/>
      <c r="BH597" s="86"/>
      <c r="BI597" s="86"/>
      <c r="BJ597" s="86"/>
      <c r="BK597" s="86"/>
      <c r="BL597" s="86"/>
      <c r="BM597" s="86"/>
      <c r="BN597" s="86"/>
      <c r="BO597" s="86"/>
      <c r="BP597" s="86"/>
      <c r="BQ597" s="86"/>
      <c r="BR597" s="86"/>
      <c r="BS597" s="86"/>
      <c r="BT597" s="86"/>
      <c r="BU597" s="86"/>
      <c r="BV597" s="86"/>
      <c r="BW597" s="86"/>
      <c r="BX597" s="86"/>
      <c r="BY597" s="86"/>
      <c r="BZ597" s="86"/>
      <c r="CA597" s="86"/>
      <c r="CB597" s="86"/>
      <c r="CC597" s="86"/>
      <c r="CD597" s="86"/>
      <c r="CE597" s="86"/>
      <c r="CF597" s="86"/>
      <c r="CG597" s="86"/>
      <c r="CH597" s="86"/>
      <c r="CI597" s="86"/>
      <c r="CJ597" s="86"/>
      <c r="CK597" s="86"/>
      <c r="CL597" s="86"/>
      <c r="CM597" s="86"/>
      <c r="CN597" s="86"/>
      <c r="CO597" s="86"/>
      <c r="CP597" s="86"/>
      <c r="CQ597" s="86"/>
      <c r="CR597" s="86"/>
      <c r="CS597" s="86"/>
      <c r="CT597" s="86"/>
      <c r="CU597" s="86"/>
      <c r="CV597" s="86"/>
      <c r="CW597" s="86"/>
      <c r="CX597" s="86"/>
    </row>
    <row r="598" spans="1:102" s="85" customFormat="1" ht="27.5" outlineLevel="1" x14ac:dyDescent="0.35">
      <c r="A598" s="803"/>
      <c r="B598" s="713" t="s">
        <v>78</v>
      </c>
      <c r="C598" s="95"/>
      <c r="D598" s="119">
        <f t="shared" ref="D598:D600" si="196">D603+D608</f>
        <v>0</v>
      </c>
      <c r="E598" s="119">
        <f t="shared" si="194"/>
        <v>0</v>
      </c>
      <c r="F598" s="119">
        <f t="shared" si="194"/>
        <v>0</v>
      </c>
      <c r="G598" s="179" t="e">
        <f t="shared" si="155"/>
        <v>#DIV/0!</v>
      </c>
      <c r="H598" s="98"/>
      <c r="I598" s="153" t="e">
        <f t="shared" si="189"/>
        <v>#DIV/0!</v>
      </c>
      <c r="J598" s="153" t="e">
        <f t="shared" si="157"/>
        <v>#DIV/0!</v>
      </c>
      <c r="K598" s="119">
        <f t="shared" si="195"/>
        <v>0</v>
      </c>
      <c r="L598" s="119">
        <f t="shared" si="195"/>
        <v>0</v>
      </c>
      <c r="M598" s="109" t="e">
        <f t="shared" si="190"/>
        <v>#DIV/0!</v>
      </c>
      <c r="N598" s="919"/>
      <c r="P598" s="86" t="b">
        <f t="shared" si="167"/>
        <v>1</v>
      </c>
      <c r="Q598" s="224" t="b">
        <f t="shared" si="168"/>
        <v>1</v>
      </c>
      <c r="R598" s="728">
        <f t="shared" si="193"/>
        <v>0</v>
      </c>
      <c r="S598" s="86"/>
      <c r="T598" s="86"/>
      <c r="U598" s="86"/>
      <c r="V598" s="86"/>
      <c r="W598" s="86"/>
      <c r="X598" s="86"/>
      <c r="Y598" s="86"/>
      <c r="Z598" s="86"/>
      <c r="AA598" s="86"/>
      <c r="AB598" s="86"/>
      <c r="AC598" s="86"/>
      <c r="AD598" s="86"/>
      <c r="AE598" s="86"/>
      <c r="AF598" s="86"/>
      <c r="AG598" s="86"/>
      <c r="AH598" s="86"/>
      <c r="AI598" s="86"/>
      <c r="AJ598" s="86"/>
      <c r="AK598" s="86"/>
      <c r="AL598" s="86"/>
      <c r="AM598" s="86"/>
      <c r="AN598" s="86"/>
      <c r="AO598" s="86"/>
      <c r="AP598" s="86"/>
      <c r="AQ598" s="86"/>
      <c r="AR598" s="86"/>
      <c r="AS598" s="86"/>
      <c r="AT598" s="86"/>
      <c r="AU598" s="86"/>
      <c r="AV598" s="86"/>
      <c r="AW598" s="86"/>
      <c r="AX598" s="86"/>
      <c r="AY598" s="86"/>
      <c r="AZ598" s="86"/>
      <c r="BA598" s="86"/>
      <c r="BB598" s="86"/>
      <c r="BC598" s="86"/>
      <c r="BD598" s="86"/>
      <c r="BE598" s="86"/>
      <c r="BF598" s="86"/>
      <c r="BG598" s="86"/>
      <c r="BH598" s="86"/>
      <c r="BI598" s="86"/>
      <c r="BJ598" s="86"/>
      <c r="BK598" s="86"/>
      <c r="BL598" s="86"/>
      <c r="BM598" s="86"/>
      <c r="BN598" s="86"/>
      <c r="BO598" s="86"/>
      <c r="BP598" s="86"/>
      <c r="BQ598" s="86"/>
      <c r="BR598" s="86"/>
      <c r="BS598" s="86"/>
      <c r="BT598" s="86"/>
      <c r="BU598" s="86"/>
      <c r="BV598" s="86"/>
      <c r="BW598" s="86"/>
      <c r="BX598" s="86"/>
      <c r="BY598" s="86"/>
      <c r="BZ598" s="86"/>
      <c r="CA598" s="86"/>
      <c r="CB598" s="86"/>
      <c r="CC598" s="86"/>
      <c r="CD598" s="86"/>
      <c r="CE598" s="86"/>
      <c r="CF598" s="86"/>
      <c r="CG598" s="86"/>
      <c r="CH598" s="86"/>
      <c r="CI598" s="86"/>
      <c r="CJ598" s="86"/>
      <c r="CK598" s="86"/>
      <c r="CL598" s="86"/>
      <c r="CM598" s="86"/>
      <c r="CN598" s="86"/>
      <c r="CO598" s="86"/>
      <c r="CP598" s="86"/>
      <c r="CQ598" s="86"/>
      <c r="CR598" s="86"/>
      <c r="CS598" s="86"/>
      <c r="CT598" s="86"/>
      <c r="CU598" s="86"/>
      <c r="CV598" s="86"/>
      <c r="CW598" s="86"/>
      <c r="CX598" s="86"/>
    </row>
    <row r="599" spans="1:102" s="85" customFormat="1" ht="18.75" customHeight="1" outlineLevel="1" x14ac:dyDescent="0.35">
      <c r="A599" s="803"/>
      <c r="B599" s="713" t="s">
        <v>116</v>
      </c>
      <c r="C599" s="95"/>
      <c r="D599" s="119">
        <f t="shared" si="196"/>
        <v>160652.68</v>
      </c>
      <c r="E599" s="119">
        <f t="shared" si="194"/>
        <v>160652.68</v>
      </c>
      <c r="F599" s="119">
        <f t="shared" si="194"/>
        <v>0</v>
      </c>
      <c r="G599" s="179">
        <f t="shared" si="155"/>
        <v>0</v>
      </c>
      <c r="H599" s="98"/>
      <c r="I599" s="153">
        <f t="shared" si="189"/>
        <v>0</v>
      </c>
      <c r="J599" s="153" t="e">
        <f t="shared" si="157"/>
        <v>#DIV/0!</v>
      </c>
      <c r="K599" s="119">
        <f t="shared" si="195"/>
        <v>160652.68</v>
      </c>
      <c r="L599" s="119">
        <f t="shared" si="195"/>
        <v>0</v>
      </c>
      <c r="M599" s="108">
        <f t="shared" si="190"/>
        <v>1</v>
      </c>
      <c r="N599" s="919"/>
      <c r="P599" s="86" t="b">
        <f t="shared" si="167"/>
        <v>0</v>
      </c>
      <c r="Q599" s="224" t="b">
        <f t="shared" si="168"/>
        <v>1</v>
      </c>
      <c r="R599" s="728">
        <f t="shared" si="193"/>
        <v>0</v>
      </c>
      <c r="S599" s="86"/>
      <c r="T599" s="86"/>
      <c r="U599" s="86"/>
      <c r="V599" s="86"/>
      <c r="W599" s="86"/>
      <c r="X599" s="86"/>
      <c r="Y599" s="86"/>
      <c r="Z599" s="86"/>
      <c r="AA599" s="86"/>
      <c r="AB599" s="86"/>
      <c r="AC599" s="86"/>
      <c r="AD599" s="86"/>
      <c r="AE599" s="86"/>
      <c r="AF599" s="86"/>
      <c r="AG599" s="86"/>
      <c r="AH599" s="86"/>
      <c r="AI599" s="86"/>
      <c r="AJ599" s="86"/>
      <c r="AK599" s="86"/>
      <c r="AL599" s="86"/>
      <c r="AM599" s="86"/>
      <c r="AN599" s="86"/>
      <c r="AO599" s="86"/>
      <c r="AP599" s="86"/>
      <c r="AQ599" s="86"/>
      <c r="AR599" s="86"/>
      <c r="AS599" s="86"/>
      <c r="AT599" s="86"/>
      <c r="AU599" s="86"/>
      <c r="AV599" s="86"/>
      <c r="AW599" s="86"/>
      <c r="AX599" s="86"/>
      <c r="AY599" s="86"/>
      <c r="AZ599" s="86"/>
      <c r="BA599" s="86"/>
      <c r="BB599" s="86"/>
      <c r="BC599" s="86"/>
      <c r="BD599" s="86"/>
      <c r="BE599" s="86"/>
      <c r="BF599" s="86"/>
      <c r="BG599" s="86"/>
      <c r="BH599" s="86"/>
      <c r="BI599" s="86"/>
      <c r="BJ599" s="86"/>
      <c r="BK599" s="86"/>
      <c r="BL599" s="86"/>
      <c r="BM599" s="86"/>
      <c r="BN599" s="86"/>
      <c r="BO599" s="86"/>
      <c r="BP599" s="86"/>
      <c r="BQ599" s="86"/>
      <c r="BR599" s="86"/>
      <c r="BS599" s="86"/>
      <c r="BT599" s="86"/>
      <c r="BU599" s="86"/>
      <c r="BV599" s="86"/>
      <c r="BW599" s="86"/>
      <c r="BX599" s="86"/>
      <c r="BY599" s="86"/>
      <c r="BZ599" s="86"/>
      <c r="CA599" s="86"/>
      <c r="CB599" s="86"/>
      <c r="CC599" s="86"/>
      <c r="CD599" s="86"/>
      <c r="CE599" s="86"/>
      <c r="CF599" s="86"/>
      <c r="CG599" s="86"/>
      <c r="CH599" s="86"/>
      <c r="CI599" s="86"/>
      <c r="CJ599" s="86"/>
      <c r="CK599" s="86"/>
      <c r="CL599" s="86"/>
      <c r="CM599" s="86"/>
      <c r="CN599" s="86"/>
      <c r="CO599" s="86"/>
      <c r="CP599" s="86"/>
      <c r="CQ599" s="86"/>
      <c r="CR599" s="86"/>
      <c r="CS599" s="86"/>
      <c r="CT599" s="86"/>
      <c r="CU599" s="86"/>
      <c r="CV599" s="86"/>
      <c r="CW599" s="86"/>
      <c r="CX599" s="86"/>
    </row>
    <row r="600" spans="1:102" s="85" customFormat="1" ht="27.5" outlineLevel="1" x14ac:dyDescent="0.35">
      <c r="A600" s="804"/>
      <c r="B600" s="713" t="s">
        <v>80</v>
      </c>
      <c r="C600" s="95"/>
      <c r="D600" s="119">
        <f t="shared" si="196"/>
        <v>0</v>
      </c>
      <c r="E600" s="119">
        <f t="shared" si="194"/>
        <v>0</v>
      </c>
      <c r="F600" s="119">
        <f t="shared" si="194"/>
        <v>0</v>
      </c>
      <c r="G600" s="179" t="e">
        <f t="shared" si="155"/>
        <v>#DIV/0!</v>
      </c>
      <c r="H600" s="98"/>
      <c r="I600" s="153" t="e">
        <f t="shared" si="189"/>
        <v>#DIV/0!</v>
      </c>
      <c r="J600" s="153" t="e">
        <f t="shared" si="157"/>
        <v>#DIV/0!</v>
      </c>
      <c r="K600" s="119">
        <f t="shared" si="195"/>
        <v>0</v>
      </c>
      <c r="L600" s="119">
        <f t="shared" si="195"/>
        <v>0</v>
      </c>
      <c r="M600" s="109" t="e">
        <f t="shared" si="190"/>
        <v>#DIV/0!</v>
      </c>
      <c r="N600" s="919"/>
      <c r="P600" s="86" t="b">
        <f t="shared" si="167"/>
        <v>1</v>
      </c>
      <c r="Q600" s="224" t="b">
        <f t="shared" si="168"/>
        <v>1</v>
      </c>
      <c r="R600" s="728">
        <f t="shared" si="193"/>
        <v>0</v>
      </c>
      <c r="S600" s="86"/>
      <c r="T600" s="86"/>
      <c r="U600" s="86"/>
      <c r="V600" s="86"/>
      <c r="W600" s="86"/>
      <c r="X600" s="86"/>
      <c r="Y600" s="86"/>
      <c r="Z600" s="86"/>
      <c r="AA600" s="86"/>
      <c r="AB600" s="86"/>
      <c r="AC600" s="86"/>
      <c r="AD600" s="86"/>
      <c r="AE600" s="86"/>
      <c r="AF600" s="86"/>
      <c r="AG600" s="86"/>
      <c r="AH600" s="86"/>
      <c r="AI600" s="86"/>
      <c r="AJ600" s="86"/>
      <c r="AK600" s="86"/>
      <c r="AL600" s="86"/>
      <c r="AM600" s="86"/>
      <c r="AN600" s="86"/>
      <c r="AO600" s="86"/>
      <c r="AP600" s="86"/>
      <c r="AQ600" s="86"/>
      <c r="AR600" s="86"/>
      <c r="AS600" s="86"/>
      <c r="AT600" s="86"/>
      <c r="AU600" s="86"/>
      <c r="AV600" s="86"/>
      <c r="AW600" s="86"/>
      <c r="AX600" s="86"/>
      <c r="AY600" s="86"/>
      <c r="AZ600" s="86"/>
      <c r="BA600" s="86"/>
      <c r="BB600" s="86"/>
      <c r="BC600" s="86"/>
      <c r="BD600" s="86"/>
      <c r="BE600" s="86"/>
      <c r="BF600" s="86"/>
      <c r="BG600" s="86"/>
      <c r="BH600" s="86"/>
      <c r="BI600" s="86"/>
      <c r="BJ600" s="86"/>
      <c r="BK600" s="86"/>
      <c r="BL600" s="86"/>
      <c r="BM600" s="86"/>
      <c r="BN600" s="86"/>
      <c r="BO600" s="86"/>
      <c r="BP600" s="86"/>
      <c r="BQ600" s="86"/>
      <c r="BR600" s="86"/>
      <c r="BS600" s="86"/>
      <c r="BT600" s="86"/>
      <c r="BU600" s="86"/>
      <c r="BV600" s="86"/>
      <c r="BW600" s="86"/>
      <c r="BX600" s="86"/>
      <c r="BY600" s="86"/>
      <c r="BZ600" s="86"/>
      <c r="CA600" s="86"/>
      <c r="CB600" s="86"/>
      <c r="CC600" s="86"/>
      <c r="CD600" s="86"/>
      <c r="CE600" s="86"/>
      <c r="CF600" s="86"/>
      <c r="CG600" s="86"/>
      <c r="CH600" s="86"/>
      <c r="CI600" s="86"/>
      <c r="CJ600" s="86"/>
      <c r="CK600" s="86"/>
      <c r="CL600" s="86"/>
      <c r="CM600" s="86"/>
      <c r="CN600" s="86"/>
      <c r="CO600" s="86"/>
      <c r="CP600" s="86"/>
      <c r="CQ600" s="86"/>
      <c r="CR600" s="86"/>
      <c r="CS600" s="86"/>
      <c r="CT600" s="86"/>
      <c r="CU600" s="86"/>
      <c r="CV600" s="86"/>
      <c r="CW600" s="86"/>
      <c r="CX600" s="86"/>
    </row>
    <row r="601" spans="1:102" s="85" customFormat="1" ht="78" customHeight="1" outlineLevel="1" x14ac:dyDescent="0.35">
      <c r="A601" s="802" t="s">
        <v>885</v>
      </c>
      <c r="B601" s="117" t="s">
        <v>1215</v>
      </c>
      <c r="C601" s="96" t="s">
        <v>650</v>
      </c>
      <c r="D601" s="99">
        <f>SUM(D602:D605)</f>
        <v>84015.55</v>
      </c>
      <c r="E601" s="99">
        <f>SUM(E602:E605)</f>
        <v>84015.55</v>
      </c>
      <c r="F601" s="99">
        <f>SUM(F602:F605)</f>
        <v>0</v>
      </c>
      <c r="G601" s="451">
        <f t="shared" si="155"/>
        <v>0</v>
      </c>
      <c r="H601" s="99">
        <f>SUM(H602:H605)</f>
        <v>0</v>
      </c>
      <c r="I601" s="451">
        <f t="shared" si="189"/>
        <v>0</v>
      </c>
      <c r="J601" s="451" t="e">
        <f t="shared" si="157"/>
        <v>#DIV/0!</v>
      </c>
      <c r="K601" s="99">
        <f>SUM(K602:K605)</f>
        <v>84015.55</v>
      </c>
      <c r="L601" s="99">
        <f>SUM(L602:L605)</f>
        <v>0</v>
      </c>
      <c r="M601" s="108">
        <f t="shared" si="190"/>
        <v>1</v>
      </c>
      <c r="N601" s="919" t="s">
        <v>1216</v>
      </c>
      <c r="P601" s="86" t="b">
        <f t="shared" si="167"/>
        <v>1</v>
      </c>
      <c r="Q601" s="224" t="b">
        <f t="shared" si="168"/>
        <v>1</v>
      </c>
      <c r="R601" s="728">
        <f t="shared" si="193"/>
        <v>0</v>
      </c>
      <c r="S601" s="86"/>
      <c r="T601" s="86"/>
      <c r="U601" s="86"/>
      <c r="V601" s="86"/>
      <c r="W601" s="86"/>
      <c r="X601" s="86"/>
      <c r="Y601" s="86"/>
      <c r="Z601" s="86"/>
      <c r="AA601" s="86"/>
      <c r="AB601" s="86"/>
      <c r="AC601" s="86"/>
      <c r="AD601" s="86"/>
      <c r="AE601" s="86"/>
      <c r="AF601" s="86"/>
      <c r="AG601" s="86"/>
      <c r="AH601" s="86"/>
      <c r="AI601" s="86"/>
      <c r="AJ601" s="86"/>
      <c r="AK601" s="86"/>
      <c r="AL601" s="86"/>
      <c r="AM601" s="86"/>
      <c r="AN601" s="86"/>
      <c r="AO601" s="86"/>
      <c r="AP601" s="86"/>
      <c r="AQ601" s="86"/>
      <c r="AR601" s="86"/>
      <c r="AS601" s="86"/>
      <c r="AT601" s="86"/>
      <c r="AU601" s="86"/>
      <c r="AV601" s="86"/>
      <c r="AW601" s="86"/>
      <c r="AX601" s="86"/>
      <c r="AY601" s="86"/>
      <c r="AZ601" s="86"/>
      <c r="BA601" s="86"/>
      <c r="BB601" s="86"/>
      <c r="BC601" s="86"/>
      <c r="BD601" s="86"/>
      <c r="BE601" s="86"/>
      <c r="BF601" s="86"/>
      <c r="BG601" s="86"/>
      <c r="BH601" s="86"/>
      <c r="BI601" s="86"/>
      <c r="BJ601" s="86"/>
      <c r="BK601" s="86"/>
      <c r="BL601" s="86"/>
      <c r="BM601" s="86"/>
      <c r="BN601" s="86"/>
      <c r="BO601" s="86"/>
      <c r="BP601" s="86"/>
      <c r="BQ601" s="86"/>
      <c r="BR601" s="86"/>
      <c r="BS601" s="86"/>
      <c r="BT601" s="86"/>
      <c r="BU601" s="86"/>
      <c r="BV601" s="86"/>
      <c r="BW601" s="86"/>
      <c r="BX601" s="86"/>
      <c r="BY601" s="86"/>
      <c r="BZ601" s="86"/>
      <c r="CA601" s="86"/>
      <c r="CB601" s="86"/>
      <c r="CC601" s="86"/>
      <c r="CD601" s="86"/>
      <c r="CE601" s="86"/>
      <c r="CF601" s="86"/>
      <c r="CG601" s="86"/>
      <c r="CH601" s="86"/>
      <c r="CI601" s="86"/>
      <c r="CJ601" s="86"/>
      <c r="CK601" s="86"/>
      <c r="CL601" s="86"/>
      <c r="CM601" s="86"/>
      <c r="CN601" s="86"/>
      <c r="CO601" s="86"/>
      <c r="CP601" s="86"/>
      <c r="CQ601" s="86"/>
      <c r="CR601" s="86"/>
      <c r="CS601" s="86"/>
      <c r="CT601" s="86"/>
      <c r="CU601" s="86"/>
      <c r="CV601" s="86"/>
      <c r="CW601" s="86"/>
      <c r="CX601" s="86"/>
    </row>
    <row r="602" spans="1:102" s="85" customFormat="1" ht="27.5" outlineLevel="1" x14ac:dyDescent="0.35">
      <c r="A602" s="803"/>
      <c r="B602" s="713" t="s">
        <v>79</v>
      </c>
      <c r="C602" s="95"/>
      <c r="D602" s="119"/>
      <c r="E602" s="119"/>
      <c r="F602" s="119"/>
      <c r="G602" s="179" t="e">
        <f t="shared" si="155"/>
        <v>#DIV/0!</v>
      </c>
      <c r="H602" s="98"/>
      <c r="I602" s="153" t="e">
        <f t="shared" si="189"/>
        <v>#DIV/0!</v>
      </c>
      <c r="J602" s="153" t="e">
        <f t="shared" si="157"/>
        <v>#DIV/0!</v>
      </c>
      <c r="K602" s="119"/>
      <c r="L602" s="119"/>
      <c r="M602" s="109" t="e">
        <f t="shared" si="190"/>
        <v>#DIV/0!</v>
      </c>
      <c r="N602" s="919"/>
      <c r="P602" s="86" t="b">
        <f t="shared" si="167"/>
        <v>1</v>
      </c>
      <c r="Q602" s="224" t="b">
        <f t="shared" si="168"/>
        <v>1</v>
      </c>
      <c r="R602" s="728">
        <f t="shared" si="193"/>
        <v>0</v>
      </c>
      <c r="S602" s="86"/>
      <c r="T602" s="86"/>
      <c r="U602" s="86"/>
      <c r="V602" s="86"/>
      <c r="W602" s="86"/>
      <c r="X602" s="86"/>
      <c r="Y602" s="86"/>
      <c r="Z602" s="86"/>
      <c r="AA602" s="86"/>
      <c r="AB602" s="86"/>
      <c r="AC602" s="86"/>
      <c r="AD602" s="86"/>
      <c r="AE602" s="86"/>
      <c r="AF602" s="86"/>
      <c r="AG602" s="86"/>
      <c r="AH602" s="86"/>
      <c r="AI602" s="86"/>
      <c r="AJ602" s="86"/>
      <c r="AK602" s="86"/>
      <c r="AL602" s="86"/>
      <c r="AM602" s="86"/>
      <c r="AN602" s="86"/>
      <c r="AO602" s="86"/>
      <c r="AP602" s="86"/>
      <c r="AQ602" s="86"/>
      <c r="AR602" s="86"/>
      <c r="AS602" s="86"/>
      <c r="AT602" s="86"/>
      <c r="AU602" s="86"/>
      <c r="AV602" s="86"/>
      <c r="AW602" s="86"/>
      <c r="AX602" s="86"/>
      <c r="AY602" s="86"/>
      <c r="AZ602" s="86"/>
      <c r="BA602" s="86"/>
      <c r="BB602" s="86"/>
      <c r="BC602" s="86"/>
      <c r="BD602" s="86"/>
      <c r="BE602" s="86"/>
      <c r="BF602" s="86"/>
      <c r="BG602" s="86"/>
      <c r="BH602" s="86"/>
      <c r="BI602" s="86"/>
      <c r="BJ602" s="86"/>
      <c r="BK602" s="86"/>
      <c r="BL602" s="86"/>
      <c r="BM602" s="86"/>
      <c r="BN602" s="86"/>
      <c r="BO602" s="86"/>
      <c r="BP602" s="86"/>
      <c r="BQ602" s="86"/>
      <c r="BR602" s="86"/>
      <c r="BS602" s="86"/>
      <c r="BT602" s="86"/>
      <c r="BU602" s="86"/>
      <c r="BV602" s="86"/>
      <c r="BW602" s="86"/>
      <c r="BX602" s="86"/>
      <c r="BY602" s="86"/>
      <c r="BZ602" s="86"/>
      <c r="CA602" s="86"/>
      <c r="CB602" s="86"/>
      <c r="CC602" s="86"/>
      <c r="CD602" s="86"/>
      <c r="CE602" s="86"/>
      <c r="CF602" s="86"/>
      <c r="CG602" s="86"/>
      <c r="CH602" s="86"/>
      <c r="CI602" s="86"/>
      <c r="CJ602" s="86"/>
      <c r="CK602" s="86"/>
      <c r="CL602" s="86"/>
      <c r="CM602" s="86"/>
      <c r="CN602" s="86"/>
      <c r="CO602" s="86"/>
      <c r="CP602" s="86"/>
      <c r="CQ602" s="86"/>
      <c r="CR602" s="86"/>
      <c r="CS602" s="86"/>
      <c r="CT602" s="86"/>
      <c r="CU602" s="86"/>
      <c r="CV602" s="86"/>
      <c r="CW602" s="86"/>
      <c r="CX602" s="86"/>
    </row>
    <row r="603" spans="1:102" s="85" customFormat="1" ht="27.5" outlineLevel="1" x14ac:dyDescent="0.35">
      <c r="A603" s="803"/>
      <c r="B603" s="713" t="s">
        <v>78</v>
      </c>
      <c r="C603" s="95"/>
      <c r="D603" s="119"/>
      <c r="E603" s="119"/>
      <c r="F603" s="119"/>
      <c r="G603" s="179" t="e">
        <f t="shared" si="155"/>
        <v>#DIV/0!</v>
      </c>
      <c r="H603" s="98"/>
      <c r="I603" s="153" t="e">
        <f t="shared" si="189"/>
        <v>#DIV/0!</v>
      </c>
      <c r="J603" s="153" t="e">
        <f t="shared" si="157"/>
        <v>#DIV/0!</v>
      </c>
      <c r="K603" s="119">
        <f>E603</f>
        <v>0</v>
      </c>
      <c r="L603" s="119"/>
      <c r="M603" s="109" t="e">
        <f t="shared" si="190"/>
        <v>#DIV/0!</v>
      </c>
      <c r="N603" s="919"/>
      <c r="P603" s="86" t="b">
        <f t="shared" si="167"/>
        <v>1</v>
      </c>
      <c r="Q603" s="224" t="b">
        <f t="shared" si="168"/>
        <v>1</v>
      </c>
      <c r="R603" s="728">
        <f t="shared" si="193"/>
        <v>0</v>
      </c>
      <c r="S603" s="86"/>
      <c r="T603" s="86"/>
      <c r="U603" s="86"/>
      <c r="V603" s="86"/>
      <c r="W603" s="86"/>
      <c r="X603" s="86"/>
      <c r="Y603" s="86"/>
      <c r="Z603" s="86"/>
      <c r="AA603" s="86"/>
      <c r="AB603" s="86"/>
      <c r="AC603" s="86"/>
      <c r="AD603" s="86"/>
      <c r="AE603" s="86"/>
      <c r="AF603" s="86"/>
      <c r="AG603" s="86"/>
      <c r="AH603" s="86"/>
      <c r="AI603" s="86"/>
      <c r="AJ603" s="86"/>
      <c r="AK603" s="86"/>
      <c r="AL603" s="86"/>
      <c r="AM603" s="86"/>
      <c r="AN603" s="86"/>
      <c r="AO603" s="86"/>
      <c r="AP603" s="86"/>
      <c r="AQ603" s="86"/>
      <c r="AR603" s="86"/>
      <c r="AS603" s="86"/>
      <c r="AT603" s="86"/>
      <c r="AU603" s="86"/>
      <c r="AV603" s="86"/>
      <c r="AW603" s="86"/>
      <c r="AX603" s="86"/>
      <c r="AY603" s="86"/>
      <c r="AZ603" s="86"/>
      <c r="BA603" s="86"/>
      <c r="BB603" s="86"/>
      <c r="BC603" s="86"/>
      <c r="BD603" s="86"/>
      <c r="BE603" s="86"/>
      <c r="BF603" s="86"/>
      <c r="BG603" s="86"/>
      <c r="BH603" s="86"/>
      <c r="BI603" s="86"/>
      <c r="BJ603" s="86"/>
      <c r="BK603" s="86"/>
      <c r="BL603" s="86"/>
      <c r="BM603" s="86"/>
      <c r="BN603" s="86"/>
      <c r="BO603" s="86"/>
      <c r="BP603" s="86"/>
      <c r="BQ603" s="86"/>
      <c r="BR603" s="86"/>
      <c r="BS603" s="86"/>
      <c r="BT603" s="86"/>
      <c r="BU603" s="86"/>
      <c r="BV603" s="86"/>
      <c r="BW603" s="86"/>
      <c r="BX603" s="86"/>
      <c r="BY603" s="86"/>
      <c r="BZ603" s="86"/>
      <c r="CA603" s="86"/>
      <c r="CB603" s="86"/>
      <c r="CC603" s="86"/>
      <c r="CD603" s="86"/>
      <c r="CE603" s="86"/>
      <c r="CF603" s="86"/>
      <c r="CG603" s="86"/>
      <c r="CH603" s="86"/>
      <c r="CI603" s="86"/>
      <c r="CJ603" s="86"/>
      <c r="CK603" s="86"/>
      <c r="CL603" s="86"/>
      <c r="CM603" s="86"/>
      <c r="CN603" s="86"/>
      <c r="CO603" s="86"/>
      <c r="CP603" s="86"/>
      <c r="CQ603" s="86"/>
      <c r="CR603" s="86"/>
      <c r="CS603" s="86"/>
      <c r="CT603" s="86"/>
      <c r="CU603" s="86"/>
      <c r="CV603" s="86"/>
      <c r="CW603" s="86"/>
      <c r="CX603" s="86"/>
    </row>
    <row r="604" spans="1:102" s="85" customFormat="1" ht="27.5" outlineLevel="1" x14ac:dyDescent="0.35">
      <c r="A604" s="803"/>
      <c r="B604" s="713" t="s">
        <v>116</v>
      </c>
      <c r="C604" s="95"/>
      <c r="D604" s="119">
        <v>84015.55</v>
      </c>
      <c r="E604" s="119">
        <v>84015.55</v>
      </c>
      <c r="F604" s="119"/>
      <c r="G604" s="179">
        <f t="shared" si="155"/>
        <v>0</v>
      </c>
      <c r="H604" s="98"/>
      <c r="I604" s="153">
        <f t="shared" si="189"/>
        <v>0</v>
      </c>
      <c r="J604" s="153" t="e">
        <f t="shared" si="157"/>
        <v>#DIV/0!</v>
      </c>
      <c r="K604" s="119">
        <f>E604</f>
        <v>84015.55</v>
      </c>
      <c r="L604" s="119"/>
      <c r="M604" s="108">
        <f t="shared" si="190"/>
        <v>1</v>
      </c>
      <c r="N604" s="919"/>
      <c r="P604" s="86" t="b">
        <f t="shared" si="167"/>
        <v>1</v>
      </c>
      <c r="Q604" s="224" t="b">
        <f t="shared" si="168"/>
        <v>1</v>
      </c>
      <c r="R604" s="728">
        <f t="shared" si="193"/>
        <v>0</v>
      </c>
      <c r="S604" s="86"/>
      <c r="T604" s="86"/>
      <c r="U604" s="86"/>
      <c r="V604" s="86"/>
      <c r="W604" s="86"/>
      <c r="X604" s="86"/>
      <c r="Y604" s="86"/>
      <c r="Z604" s="86"/>
      <c r="AA604" s="86"/>
      <c r="AB604" s="86"/>
      <c r="AC604" s="86"/>
      <c r="AD604" s="86"/>
      <c r="AE604" s="86"/>
      <c r="AF604" s="86"/>
      <c r="AG604" s="86"/>
      <c r="AH604" s="86"/>
      <c r="AI604" s="86"/>
      <c r="AJ604" s="86"/>
      <c r="AK604" s="86"/>
      <c r="AL604" s="86"/>
      <c r="AM604" s="86"/>
      <c r="AN604" s="86"/>
      <c r="AO604" s="86"/>
      <c r="AP604" s="86"/>
      <c r="AQ604" s="86"/>
      <c r="AR604" s="86"/>
      <c r="AS604" s="86"/>
      <c r="AT604" s="86"/>
      <c r="AU604" s="86"/>
      <c r="AV604" s="86"/>
      <c r="AW604" s="86"/>
      <c r="AX604" s="86"/>
      <c r="AY604" s="86"/>
      <c r="AZ604" s="86"/>
      <c r="BA604" s="86"/>
      <c r="BB604" s="86"/>
      <c r="BC604" s="86"/>
      <c r="BD604" s="86"/>
      <c r="BE604" s="86"/>
      <c r="BF604" s="86"/>
      <c r="BG604" s="86"/>
      <c r="BH604" s="86"/>
      <c r="BI604" s="86"/>
      <c r="BJ604" s="86"/>
      <c r="BK604" s="86"/>
      <c r="BL604" s="86"/>
      <c r="BM604" s="86"/>
      <c r="BN604" s="86"/>
      <c r="BO604" s="86"/>
      <c r="BP604" s="86"/>
      <c r="BQ604" s="86"/>
      <c r="BR604" s="86"/>
      <c r="BS604" s="86"/>
      <c r="BT604" s="86"/>
      <c r="BU604" s="86"/>
      <c r="BV604" s="86"/>
      <c r="BW604" s="86"/>
      <c r="BX604" s="86"/>
      <c r="BY604" s="86"/>
      <c r="BZ604" s="86"/>
      <c r="CA604" s="86"/>
      <c r="CB604" s="86"/>
      <c r="CC604" s="86"/>
      <c r="CD604" s="86"/>
      <c r="CE604" s="86"/>
      <c r="CF604" s="86"/>
      <c r="CG604" s="86"/>
      <c r="CH604" s="86"/>
      <c r="CI604" s="86"/>
      <c r="CJ604" s="86"/>
      <c r="CK604" s="86"/>
      <c r="CL604" s="86"/>
      <c r="CM604" s="86"/>
      <c r="CN604" s="86"/>
      <c r="CO604" s="86"/>
      <c r="CP604" s="86"/>
      <c r="CQ604" s="86"/>
      <c r="CR604" s="86"/>
      <c r="CS604" s="86"/>
      <c r="CT604" s="86"/>
      <c r="CU604" s="86"/>
      <c r="CV604" s="86"/>
      <c r="CW604" s="86"/>
      <c r="CX604" s="86"/>
    </row>
    <row r="605" spans="1:102" s="85" customFormat="1" ht="27.5" outlineLevel="1" x14ac:dyDescent="0.35">
      <c r="A605" s="804"/>
      <c r="B605" s="713" t="s">
        <v>80</v>
      </c>
      <c r="C605" s="95"/>
      <c r="D605" s="119"/>
      <c r="E605" s="119"/>
      <c r="F605" s="119"/>
      <c r="G605" s="179" t="e">
        <f t="shared" si="155"/>
        <v>#DIV/0!</v>
      </c>
      <c r="H605" s="98"/>
      <c r="I605" s="153" t="e">
        <f t="shared" si="189"/>
        <v>#DIV/0!</v>
      </c>
      <c r="J605" s="153" t="e">
        <f t="shared" si="157"/>
        <v>#DIV/0!</v>
      </c>
      <c r="K605" s="119"/>
      <c r="L605" s="119"/>
      <c r="M605" s="109" t="e">
        <f>K605/E605</f>
        <v>#DIV/0!</v>
      </c>
      <c r="N605" s="919"/>
      <c r="P605" s="86" t="b">
        <f t="shared" ref="P605:P668" si="197">E600=D600</f>
        <v>1</v>
      </c>
      <c r="Q605" s="224" t="b">
        <f t="shared" ref="Q605:Q668" si="198">IF(F600=H600,TRUE,FALSE)</f>
        <v>1</v>
      </c>
      <c r="R605" s="728">
        <f t="shared" si="193"/>
        <v>0</v>
      </c>
      <c r="S605" s="86"/>
      <c r="T605" s="86"/>
      <c r="U605" s="86"/>
      <c r="V605" s="86"/>
      <c r="W605" s="86"/>
      <c r="X605" s="86"/>
      <c r="Y605" s="86"/>
      <c r="Z605" s="86"/>
      <c r="AA605" s="86"/>
      <c r="AB605" s="86"/>
      <c r="AC605" s="86"/>
      <c r="AD605" s="86"/>
      <c r="AE605" s="86"/>
      <c r="AF605" s="86"/>
      <c r="AG605" s="86"/>
      <c r="AH605" s="86"/>
      <c r="AI605" s="86"/>
      <c r="AJ605" s="86"/>
      <c r="AK605" s="86"/>
      <c r="AL605" s="86"/>
      <c r="AM605" s="86"/>
      <c r="AN605" s="86"/>
      <c r="AO605" s="86"/>
      <c r="AP605" s="86"/>
      <c r="AQ605" s="86"/>
      <c r="AR605" s="86"/>
      <c r="AS605" s="86"/>
      <c r="AT605" s="86"/>
      <c r="AU605" s="86"/>
      <c r="AV605" s="86"/>
      <c r="AW605" s="86"/>
      <c r="AX605" s="86"/>
      <c r="AY605" s="86"/>
      <c r="AZ605" s="86"/>
      <c r="BA605" s="86"/>
      <c r="BB605" s="86"/>
      <c r="BC605" s="86"/>
      <c r="BD605" s="86"/>
      <c r="BE605" s="86"/>
      <c r="BF605" s="86"/>
      <c r="BG605" s="86"/>
      <c r="BH605" s="86"/>
      <c r="BI605" s="86"/>
      <c r="BJ605" s="86"/>
      <c r="BK605" s="86"/>
      <c r="BL605" s="86"/>
      <c r="BM605" s="86"/>
      <c r="BN605" s="86"/>
      <c r="BO605" s="86"/>
      <c r="BP605" s="86"/>
      <c r="BQ605" s="86"/>
      <c r="BR605" s="86"/>
      <c r="BS605" s="86"/>
      <c r="BT605" s="86"/>
      <c r="BU605" s="86"/>
      <c r="BV605" s="86"/>
      <c r="BW605" s="86"/>
      <c r="BX605" s="86"/>
      <c r="BY605" s="86"/>
      <c r="BZ605" s="86"/>
      <c r="CA605" s="86"/>
      <c r="CB605" s="86"/>
      <c r="CC605" s="86"/>
      <c r="CD605" s="86"/>
      <c r="CE605" s="86"/>
      <c r="CF605" s="86"/>
      <c r="CG605" s="86"/>
      <c r="CH605" s="86"/>
      <c r="CI605" s="86"/>
      <c r="CJ605" s="86"/>
      <c r="CK605" s="86"/>
      <c r="CL605" s="86"/>
      <c r="CM605" s="86"/>
      <c r="CN605" s="86"/>
      <c r="CO605" s="86"/>
      <c r="CP605" s="86"/>
      <c r="CQ605" s="86"/>
      <c r="CR605" s="86"/>
      <c r="CS605" s="86"/>
      <c r="CT605" s="86"/>
      <c r="CU605" s="86"/>
      <c r="CV605" s="86"/>
      <c r="CW605" s="86"/>
      <c r="CX605" s="86"/>
    </row>
    <row r="606" spans="1:102" s="86" customFormat="1" ht="126.75" customHeight="1" outlineLevel="1" x14ac:dyDescent="0.35">
      <c r="A606" s="802" t="s">
        <v>886</v>
      </c>
      <c r="B606" s="117" t="s">
        <v>1217</v>
      </c>
      <c r="C606" s="96" t="s">
        <v>650</v>
      </c>
      <c r="D606" s="99">
        <f>SUM(D607:D610)</f>
        <v>76637.13</v>
      </c>
      <c r="E606" s="99">
        <f>SUM(E607:E610)</f>
        <v>76637.13</v>
      </c>
      <c r="F606" s="99">
        <f>SUM(F607:F610)</f>
        <v>0</v>
      </c>
      <c r="G606" s="451">
        <f t="shared" si="155"/>
        <v>0</v>
      </c>
      <c r="H606" s="99">
        <f>SUM(H607:H610)</f>
        <v>0</v>
      </c>
      <c r="I606" s="451">
        <f t="shared" si="189"/>
        <v>0</v>
      </c>
      <c r="J606" s="451" t="e">
        <f t="shared" si="157"/>
        <v>#DIV/0!</v>
      </c>
      <c r="K606" s="99">
        <f>SUM(K607:K610)</f>
        <v>76637.13</v>
      </c>
      <c r="L606" s="99">
        <f>SUM(L607:L610)</f>
        <v>0</v>
      </c>
      <c r="M606" s="108">
        <f t="shared" ref="M606:M669" si="199">K606/E606</f>
        <v>1</v>
      </c>
      <c r="N606" s="919" t="s">
        <v>1218</v>
      </c>
      <c r="P606" s="86" t="b">
        <f t="shared" si="197"/>
        <v>1</v>
      </c>
      <c r="Q606" s="224" t="b">
        <f t="shared" si="198"/>
        <v>1</v>
      </c>
      <c r="R606" s="728">
        <f t="shared" si="193"/>
        <v>0</v>
      </c>
    </row>
    <row r="607" spans="1:102" s="86" customFormat="1" ht="27.75" customHeight="1" outlineLevel="1" x14ac:dyDescent="0.35">
      <c r="A607" s="803"/>
      <c r="B607" s="713" t="s">
        <v>79</v>
      </c>
      <c r="C607" s="95"/>
      <c r="D607" s="119"/>
      <c r="E607" s="119"/>
      <c r="F607" s="119"/>
      <c r="G607" s="179" t="e">
        <f t="shared" si="155"/>
        <v>#DIV/0!</v>
      </c>
      <c r="H607" s="98"/>
      <c r="I607" s="153" t="e">
        <f t="shared" si="189"/>
        <v>#DIV/0!</v>
      </c>
      <c r="J607" s="153" t="e">
        <f t="shared" si="157"/>
        <v>#DIV/0!</v>
      </c>
      <c r="K607" s="119"/>
      <c r="L607" s="119"/>
      <c r="M607" s="109" t="e">
        <f t="shared" si="199"/>
        <v>#DIV/0!</v>
      </c>
      <c r="N607" s="919"/>
      <c r="P607" s="86" t="b">
        <f t="shared" si="197"/>
        <v>1</v>
      </c>
      <c r="Q607" s="224" t="b">
        <f t="shared" si="198"/>
        <v>1</v>
      </c>
      <c r="R607" s="728">
        <f t="shared" si="193"/>
        <v>0</v>
      </c>
    </row>
    <row r="608" spans="1:102" s="86" customFormat="1" ht="27.75" customHeight="1" outlineLevel="1" x14ac:dyDescent="0.35">
      <c r="A608" s="803"/>
      <c r="B608" s="713" t="s">
        <v>78</v>
      </c>
      <c r="C608" s="95"/>
      <c r="D608" s="119"/>
      <c r="E608" s="119"/>
      <c r="F608" s="119"/>
      <c r="G608" s="179" t="e">
        <f t="shared" si="155"/>
        <v>#DIV/0!</v>
      </c>
      <c r="H608" s="98"/>
      <c r="I608" s="153" t="e">
        <f t="shared" si="189"/>
        <v>#DIV/0!</v>
      </c>
      <c r="J608" s="153" t="e">
        <f t="shared" si="157"/>
        <v>#DIV/0!</v>
      </c>
      <c r="K608" s="119">
        <f>E608</f>
        <v>0</v>
      </c>
      <c r="L608" s="119"/>
      <c r="M608" s="109" t="e">
        <f t="shared" si="199"/>
        <v>#DIV/0!</v>
      </c>
      <c r="N608" s="919"/>
      <c r="P608" s="86" t="b">
        <f t="shared" si="197"/>
        <v>1</v>
      </c>
      <c r="Q608" s="224" t="b">
        <f t="shared" si="198"/>
        <v>1</v>
      </c>
      <c r="R608" s="728">
        <f t="shared" si="193"/>
        <v>0</v>
      </c>
    </row>
    <row r="609" spans="1:102" s="86" customFormat="1" ht="29.25" customHeight="1" outlineLevel="1" x14ac:dyDescent="0.35">
      <c r="A609" s="803"/>
      <c r="B609" s="713" t="s">
        <v>116</v>
      </c>
      <c r="C609" s="95"/>
      <c r="D609" s="119">
        <v>76637.13</v>
      </c>
      <c r="E609" s="119">
        <v>76637.13</v>
      </c>
      <c r="F609" s="119"/>
      <c r="G609" s="179">
        <f t="shared" si="155"/>
        <v>0</v>
      </c>
      <c r="H609" s="98"/>
      <c r="I609" s="153">
        <f t="shared" si="189"/>
        <v>0</v>
      </c>
      <c r="J609" s="153" t="e">
        <f t="shared" si="157"/>
        <v>#DIV/0!</v>
      </c>
      <c r="K609" s="119">
        <f>E609</f>
        <v>76637.13</v>
      </c>
      <c r="L609" s="119"/>
      <c r="M609" s="108">
        <f t="shared" si="199"/>
        <v>1</v>
      </c>
      <c r="N609" s="919"/>
      <c r="P609" s="86" t="b">
        <f t="shared" si="197"/>
        <v>1</v>
      </c>
      <c r="Q609" s="224" t="b">
        <f t="shared" si="198"/>
        <v>1</v>
      </c>
      <c r="R609" s="728">
        <f t="shared" si="193"/>
        <v>0</v>
      </c>
    </row>
    <row r="610" spans="1:102" s="86" customFormat="1" ht="30.75" customHeight="1" outlineLevel="1" x14ac:dyDescent="0.35">
      <c r="A610" s="804"/>
      <c r="B610" s="713" t="s">
        <v>80</v>
      </c>
      <c r="C610" s="95"/>
      <c r="D610" s="119"/>
      <c r="E610" s="119"/>
      <c r="F610" s="119"/>
      <c r="G610" s="179" t="e">
        <f t="shared" si="155"/>
        <v>#DIV/0!</v>
      </c>
      <c r="H610" s="98"/>
      <c r="I610" s="153" t="e">
        <f t="shared" si="189"/>
        <v>#DIV/0!</v>
      </c>
      <c r="J610" s="153" t="e">
        <f t="shared" si="157"/>
        <v>#DIV/0!</v>
      </c>
      <c r="K610" s="119"/>
      <c r="L610" s="119"/>
      <c r="M610" s="109" t="e">
        <f t="shared" si="199"/>
        <v>#DIV/0!</v>
      </c>
      <c r="N610" s="919"/>
      <c r="P610" s="86" t="b">
        <f t="shared" si="197"/>
        <v>1</v>
      </c>
      <c r="Q610" s="224" t="b">
        <f t="shared" si="198"/>
        <v>1</v>
      </c>
      <c r="R610" s="728">
        <f t="shared" si="193"/>
        <v>0</v>
      </c>
    </row>
    <row r="611" spans="1:102" s="85" customFormat="1" ht="55.5" customHeight="1" outlineLevel="1" x14ac:dyDescent="0.35">
      <c r="A611" s="802" t="s">
        <v>894</v>
      </c>
      <c r="B611" s="117" t="s">
        <v>1336</v>
      </c>
      <c r="C611" s="96" t="s">
        <v>650</v>
      </c>
      <c r="D611" s="119">
        <f>SUM(D612:D615)</f>
        <v>13091.59</v>
      </c>
      <c r="E611" s="119">
        <f>SUM(E612:E615)</f>
        <v>261325.45</v>
      </c>
      <c r="F611" s="119">
        <f>SUM(F612:F615)</f>
        <v>0</v>
      </c>
      <c r="G611" s="179">
        <f t="shared" si="155"/>
        <v>0</v>
      </c>
      <c r="H611" s="98">
        <f>SUM(H612:H615)</f>
        <v>0</v>
      </c>
      <c r="I611" s="153">
        <f t="shared" si="189"/>
        <v>0</v>
      </c>
      <c r="J611" s="153" t="e">
        <f t="shared" si="157"/>
        <v>#DIV/0!</v>
      </c>
      <c r="K611" s="119">
        <f>SUM(K612:K615)</f>
        <v>261325.45</v>
      </c>
      <c r="L611" s="119">
        <f>SUM(L612:L615)</f>
        <v>0</v>
      </c>
      <c r="M611" s="108">
        <f t="shared" si="199"/>
        <v>1</v>
      </c>
      <c r="N611" s="855" t="s">
        <v>1517</v>
      </c>
      <c r="P611" s="86" t="b">
        <f t="shared" si="197"/>
        <v>1</v>
      </c>
      <c r="Q611" s="224" t="b">
        <f t="shared" si="198"/>
        <v>1</v>
      </c>
      <c r="R611" s="728">
        <f t="shared" si="193"/>
        <v>0</v>
      </c>
      <c r="S611" s="86"/>
      <c r="T611" s="86"/>
      <c r="U611" s="86"/>
      <c r="V611" s="86"/>
      <c r="W611" s="86"/>
      <c r="X611" s="86"/>
      <c r="Y611" s="86"/>
      <c r="Z611" s="86"/>
      <c r="AA611" s="86"/>
      <c r="AB611" s="86"/>
      <c r="AC611" s="86"/>
      <c r="AD611" s="86"/>
      <c r="AE611" s="86"/>
      <c r="AF611" s="86"/>
      <c r="AG611" s="86"/>
      <c r="AH611" s="86"/>
      <c r="AI611" s="86"/>
      <c r="AJ611" s="86"/>
      <c r="AK611" s="86"/>
      <c r="AL611" s="86"/>
      <c r="AM611" s="86"/>
      <c r="AN611" s="86"/>
      <c r="AO611" s="86"/>
      <c r="AP611" s="86"/>
      <c r="AQ611" s="86"/>
      <c r="AR611" s="86"/>
      <c r="AS611" s="86"/>
      <c r="AT611" s="86"/>
      <c r="AU611" s="86"/>
      <c r="AV611" s="86"/>
      <c r="AW611" s="86"/>
      <c r="AX611" s="86"/>
      <c r="AY611" s="86"/>
      <c r="AZ611" s="86"/>
      <c r="BA611" s="86"/>
      <c r="BB611" s="86"/>
      <c r="BC611" s="86"/>
      <c r="BD611" s="86"/>
      <c r="BE611" s="86"/>
      <c r="BF611" s="86"/>
      <c r="BG611" s="86"/>
      <c r="BH611" s="86"/>
      <c r="BI611" s="86"/>
      <c r="BJ611" s="86"/>
      <c r="BK611" s="86"/>
      <c r="BL611" s="86"/>
      <c r="BM611" s="86"/>
      <c r="BN611" s="86"/>
      <c r="BO611" s="86"/>
      <c r="BP611" s="86"/>
      <c r="BQ611" s="86"/>
      <c r="BR611" s="86"/>
      <c r="BS611" s="86"/>
      <c r="BT611" s="86"/>
      <c r="BU611" s="86"/>
      <c r="BV611" s="86"/>
      <c r="BW611" s="86"/>
      <c r="BX611" s="86"/>
      <c r="BY611" s="86"/>
      <c r="BZ611" s="86"/>
      <c r="CA611" s="86"/>
      <c r="CB611" s="86"/>
      <c r="CC611" s="86"/>
      <c r="CD611" s="86"/>
      <c r="CE611" s="86"/>
      <c r="CF611" s="86"/>
      <c r="CG611" s="86"/>
      <c r="CH611" s="86"/>
      <c r="CI611" s="86"/>
      <c r="CJ611" s="86"/>
      <c r="CK611" s="86"/>
      <c r="CL611" s="86"/>
      <c r="CM611" s="86"/>
      <c r="CN611" s="86"/>
      <c r="CO611" s="86"/>
      <c r="CP611" s="86"/>
      <c r="CQ611" s="86"/>
      <c r="CR611" s="86"/>
      <c r="CS611" s="86"/>
      <c r="CT611" s="86"/>
      <c r="CU611" s="86"/>
      <c r="CV611" s="86"/>
      <c r="CW611" s="86"/>
      <c r="CX611" s="86"/>
    </row>
    <row r="612" spans="1:102" s="85" customFormat="1" ht="18.75" customHeight="1" outlineLevel="1" x14ac:dyDescent="0.35">
      <c r="A612" s="803"/>
      <c r="B612" s="713" t="s">
        <v>79</v>
      </c>
      <c r="C612" s="95"/>
      <c r="D612" s="119"/>
      <c r="E612" s="119"/>
      <c r="F612" s="119"/>
      <c r="G612" s="179" t="e">
        <f t="shared" si="155"/>
        <v>#DIV/0!</v>
      </c>
      <c r="H612" s="98"/>
      <c r="I612" s="153" t="e">
        <f t="shared" si="189"/>
        <v>#DIV/0!</v>
      </c>
      <c r="J612" s="153" t="e">
        <f t="shared" si="157"/>
        <v>#DIV/0!</v>
      </c>
      <c r="K612" s="119"/>
      <c r="L612" s="119"/>
      <c r="M612" s="109" t="e">
        <f t="shared" si="199"/>
        <v>#DIV/0!</v>
      </c>
      <c r="N612" s="856"/>
      <c r="P612" s="86" t="b">
        <f t="shared" si="197"/>
        <v>1</v>
      </c>
      <c r="Q612" s="224" t="b">
        <f t="shared" si="198"/>
        <v>1</v>
      </c>
      <c r="R612" s="728">
        <f t="shared" si="193"/>
        <v>0</v>
      </c>
      <c r="S612" s="86"/>
      <c r="T612" s="86"/>
      <c r="U612" s="86"/>
      <c r="V612" s="86"/>
      <c r="W612" s="86"/>
      <c r="X612" s="86"/>
      <c r="Y612" s="86"/>
      <c r="Z612" s="86"/>
      <c r="AA612" s="86"/>
      <c r="AB612" s="86"/>
      <c r="AC612" s="86"/>
      <c r="AD612" s="86"/>
      <c r="AE612" s="86"/>
      <c r="AF612" s="86"/>
      <c r="AG612" s="86"/>
      <c r="AH612" s="86"/>
      <c r="AI612" s="86"/>
      <c r="AJ612" s="86"/>
      <c r="AK612" s="86"/>
      <c r="AL612" s="86"/>
      <c r="AM612" s="86"/>
      <c r="AN612" s="86"/>
      <c r="AO612" s="86"/>
      <c r="AP612" s="86"/>
      <c r="AQ612" s="86"/>
      <c r="AR612" s="86"/>
      <c r="AS612" s="86"/>
      <c r="AT612" s="86"/>
      <c r="AU612" s="86"/>
      <c r="AV612" s="86"/>
      <c r="AW612" s="86"/>
      <c r="AX612" s="86"/>
      <c r="AY612" s="86"/>
      <c r="AZ612" s="86"/>
      <c r="BA612" s="86"/>
      <c r="BB612" s="86"/>
      <c r="BC612" s="86"/>
      <c r="BD612" s="86"/>
      <c r="BE612" s="86"/>
      <c r="BF612" s="86"/>
      <c r="BG612" s="86"/>
      <c r="BH612" s="86"/>
      <c r="BI612" s="86"/>
      <c r="BJ612" s="86"/>
      <c r="BK612" s="86"/>
      <c r="BL612" s="86"/>
      <c r="BM612" s="86"/>
      <c r="BN612" s="86"/>
      <c r="BO612" s="86"/>
      <c r="BP612" s="86"/>
      <c r="BQ612" s="86"/>
      <c r="BR612" s="86"/>
      <c r="BS612" s="86"/>
      <c r="BT612" s="86"/>
      <c r="BU612" s="86"/>
      <c r="BV612" s="86"/>
      <c r="BW612" s="86"/>
      <c r="BX612" s="86"/>
      <c r="BY612" s="86"/>
      <c r="BZ612" s="86"/>
      <c r="CA612" s="86"/>
      <c r="CB612" s="86"/>
      <c r="CC612" s="86"/>
      <c r="CD612" s="86"/>
      <c r="CE612" s="86"/>
      <c r="CF612" s="86"/>
      <c r="CG612" s="86"/>
      <c r="CH612" s="86"/>
      <c r="CI612" s="86"/>
      <c r="CJ612" s="86"/>
      <c r="CK612" s="86"/>
      <c r="CL612" s="86"/>
      <c r="CM612" s="86"/>
      <c r="CN612" s="86"/>
      <c r="CO612" s="86"/>
      <c r="CP612" s="86"/>
      <c r="CQ612" s="86"/>
      <c r="CR612" s="86"/>
      <c r="CS612" s="86"/>
      <c r="CT612" s="86"/>
      <c r="CU612" s="86"/>
      <c r="CV612" s="86"/>
      <c r="CW612" s="86"/>
      <c r="CX612" s="86"/>
    </row>
    <row r="613" spans="1:102" s="85" customFormat="1" ht="18.75" customHeight="1" outlineLevel="1" x14ac:dyDescent="0.35">
      <c r="A613" s="803"/>
      <c r="B613" s="713" t="s">
        <v>78</v>
      </c>
      <c r="C613" s="95"/>
      <c r="D613" s="119"/>
      <c r="E613" s="119">
        <v>248233.86</v>
      </c>
      <c r="F613" s="119"/>
      <c r="G613" s="179">
        <f t="shared" si="155"/>
        <v>0</v>
      </c>
      <c r="H613" s="98"/>
      <c r="I613" s="153">
        <f t="shared" si="189"/>
        <v>0</v>
      </c>
      <c r="J613" s="153" t="e">
        <f t="shared" si="157"/>
        <v>#DIV/0!</v>
      </c>
      <c r="K613" s="119">
        <v>248233.86</v>
      </c>
      <c r="L613" s="119"/>
      <c r="M613" s="108">
        <f t="shared" si="199"/>
        <v>1</v>
      </c>
      <c r="N613" s="856"/>
      <c r="P613" s="86" t="b">
        <f t="shared" si="197"/>
        <v>1</v>
      </c>
      <c r="Q613" s="224" t="b">
        <f t="shared" si="198"/>
        <v>1</v>
      </c>
      <c r="R613" s="728">
        <f t="shared" si="193"/>
        <v>0</v>
      </c>
      <c r="S613" s="86"/>
      <c r="T613" s="86"/>
      <c r="U613" s="86"/>
      <c r="V613" s="86"/>
      <c r="W613" s="86"/>
      <c r="X613" s="86"/>
      <c r="Y613" s="86"/>
      <c r="Z613" s="86"/>
      <c r="AA613" s="86"/>
      <c r="AB613" s="86"/>
      <c r="AC613" s="86"/>
      <c r="AD613" s="86"/>
      <c r="AE613" s="86"/>
      <c r="AF613" s="86"/>
      <c r="AG613" s="86"/>
      <c r="AH613" s="86"/>
      <c r="AI613" s="86"/>
      <c r="AJ613" s="86"/>
      <c r="AK613" s="86"/>
      <c r="AL613" s="86"/>
      <c r="AM613" s="86"/>
      <c r="AN613" s="86"/>
      <c r="AO613" s="86"/>
      <c r="AP613" s="86"/>
      <c r="AQ613" s="86"/>
      <c r="AR613" s="86"/>
      <c r="AS613" s="86"/>
      <c r="AT613" s="86"/>
      <c r="AU613" s="86"/>
      <c r="AV613" s="86"/>
      <c r="AW613" s="86"/>
      <c r="AX613" s="86"/>
      <c r="AY613" s="86"/>
      <c r="AZ613" s="86"/>
      <c r="BA613" s="86"/>
      <c r="BB613" s="86"/>
      <c r="BC613" s="86"/>
      <c r="BD613" s="86"/>
      <c r="BE613" s="86"/>
      <c r="BF613" s="86"/>
      <c r="BG613" s="86"/>
      <c r="BH613" s="86"/>
      <c r="BI613" s="86"/>
      <c r="BJ613" s="86"/>
      <c r="BK613" s="86"/>
      <c r="BL613" s="86"/>
      <c r="BM613" s="86"/>
      <c r="BN613" s="86"/>
      <c r="BO613" s="86"/>
      <c r="BP613" s="86"/>
      <c r="BQ613" s="86"/>
      <c r="BR613" s="86"/>
      <c r="BS613" s="86"/>
      <c r="BT613" s="86"/>
      <c r="BU613" s="86"/>
      <c r="BV613" s="86"/>
      <c r="BW613" s="86"/>
      <c r="BX613" s="86"/>
      <c r="BY613" s="86"/>
      <c r="BZ613" s="86"/>
      <c r="CA613" s="86"/>
      <c r="CB613" s="86"/>
      <c r="CC613" s="86"/>
      <c r="CD613" s="86"/>
      <c r="CE613" s="86"/>
      <c r="CF613" s="86"/>
      <c r="CG613" s="86"/>
      <c r="CH613" s="86"/>
      <c r="CI613" s="86"/>
      <c r="CJ613" s="86"/>
      <c r="CK613" s="86"/>
      <c r="CL613" s="86"/>
      <c r="CM613" s="86"/>
      <c r="CN613" s="86"/>
      <c r="CO613" s="86"/>
      <c r="CP613" s="86"/>
      <c r="CQ613" s="86"/>
      <c r="CR613" s="86"/>
      <c r="CS613" s="86"/>
      <c r="CT613" s="86"/>
      <c r="CU613" s="86"/>
      <c r="CV613" s="86"/>
      <c r="CW613" s="86"/>
      <c r="CX613" s="86"/>
    </row>
    <row r="614" spans="1:102" s="85" customFormat="1" ht="18.75" customHeight="1" outlineLevel="1" x14ac:dyDescent="0.35">
      <c r="A614" s="803"/>
      <c r="B614" s="713" t="s">
        <v>116</v>
      </c>
      <c r="C614" s="95"/>
      <c r="D614" s="119">
        <v>13091.59</v>
      </c>
      <c r="E614" s="119">
        <v>13091.59</v>
      </c>
      <c r="F614" s="119"/>
      <c r="G614" s="179">
        <f t="shared" si="155"/>
        <v>0</v>
      </c>
      <c r="H614" s="98"/>
      <c r="I614" s="153">
        <f t="shared" si="189"/>
        <v>0</v>
      </c>
      <c r="J614" s="153" t="e">
        <f t="shared" si="157"/>
        <v>#DIV/0!</v>
      </c>
      <c r="K614" s="119">
        <v>13091.59</v>
      </c>
      <c r="L614" s="119">
        <f>E614-K614</f>
        <v>0</v>
      </c>
      <c r="M614" s="108">
        <f t="shared" si="199"/>
        <v>1</v>
      </c>
      <c r="N614" s="856"/>
      <c r="P614" s="86" t="b">
        <f t="shared" si="197"/>
        <v>1</v>
      </c>
      <c r="Q614" s="224" t="b">
        <f t="shared" si="198"/>
        <v>1</v>
      </c>
      <c r="R614" s="728">
        <f t="shared" si="193"/>
        <v>0</v>
      </c>
      <c r="S614" s="86"/>
      <c r="T614" s="86"/>
      <c r="U614" s="86"/>
      <c r="V614" s="86"/>
      <c r="W614" s="86"/>
      <c r="X614" s="86"/>
      <c r="Y614" s="86"/>
      <c r="Z614" s="86"/>
      <c r="AA614" s="86"/>
      <c r="AB614" s="86"/>
      <c r="AC614" s="86"/>
      <c r="AD614" s="86"/>
      <c r="AE614" s="86"/>
      <c r="AF614" s="86"/>
      <c r="AG614" s="86"/>
      <c r="AH614" s="86"/>
      <c r="AI614" s="86"/>
      <c r="AJ614" s="86"/>
      <c r="AK614" s="86"/>
      <c r="AL614" s="86"/>
      <c r="AM614" s="86"/>
      <c r="AN614" s="86"/>
      <c r="AO614" s="86"/>
      <c r="AP614" s="86"/>
      <c r="AQ614" s="86"/>
      <c r="AR614" s="86"/>
      <c r="AS614" s="86"/>
      <c r="AT614" s="86"/>
      <c r="AU614" s="86"/>
      <c r="AV614" s="86"/>
      <c r="AW614" s="86"/>
      <c r="AX614" s="86"/>
      <c r="AY614" s="86"/>
      <c r="AZ614" s="86"/>
      <c r="BA614" s="86"/>
      <c r="BB614" s="86"/>
      <c r="BC614" s="86"/>
      <c r="BD614" s="86"/>
      <c r="BE614" s="86"/>
      <c r="BF614" s="86"/>
      <c r="BG614" s="86"/>
      <c r="BH614" s="86"/>
      <c r="BI614" s="86"/>
      <c r="BJ614" s="86"/>
      <c r="BK614" s="86"/>
      <c r="BL614" s="86"/>
      <c r="BM614" s="86"/>
      <c r="BN614" s="86"/>
      <c r="BO614" s="86"/>
      <c r="BP614" s="86"/>
      <c r="BQ614" s="86"/>
      <c r="BR614" s="86"/>
      <c r="BS614" s="86"/>
      <c r="BT614" s="86"/>
      <c r="BU614" s="86"/>
      <c r="BV614" s="86"/>
      <c r="BW614" s="86"/>
      <c r="BX614" s="86"/>
      <c r="BY614" s="86"/>
      <c r="BZ614" s="86"/>
      <c r="CA614" s="86"/>
      <c r="CB614" s="86"/>
      <c r="CC614" s="86"/>
      <c r="CD614" s="86"/>
      <c r="CE614" s="86"/>
      <c r="CF614" s="86"/>
      <c r="CG614" s="86"/>
      <c r="CH614" s="86"/>
      <c r="CI614" s="86"/>
      <c r="CJ614" s="86"/>
      <c r="CK614" s="86"/>
      <c r="CL614" s="86"/>
      <c r="CM614" s="86"/>
      <c r="CN614" s="86"/>
      <c r="CO614" s="86"/>
      <c r="CP614" s="86"/>
      <c r="CQ614" s="86"/>
      <c r="CR614" s="86"/>
      <c r="CS614" s="86"/>
      <c r="CT614" s="86"/>
      <c r="CU614" s="86"/>
      <c r="CV614" s="86"/>
      <c r="CW614" s="86"/>
      <c r="CX614" s="86"/>
    </row>
    <row r="615" spans="1:102" s="85" customFormat="1" ht="18.75" customHeight="1" outlineLevel="1" x14ac:dyDescent="0.35">
      <c r="A615" s="804"/>
      <c r="B615" s="713" t="s">
        <v>80</v>
      </c>
      <c r="C615" s="95"/>
      <c r="D615" s="119"/>
      <c r="E615" s="119"/>
      <c r="F615" s="119"/>
      <c r="G615" s="179" t="e">
        <f t="shared" si="155"/>
        <v>#DIV/0!</v>
      </c>
      <c r="H615" s="98"/>
      <c r="I615" s="153" t="e">
        <f t="shared" si="189"/>
        <v>#DIV/0!</v>
      </c>
      <c r="J615" s="153" t="e">
        <f t="shared" si="157"/>
        <v>#DIV/0!</v>
      </c>
      <c r="K615" s="119"/>
      <c r="L615" s="119"/>
      <c r="M615" s="109" t="e">
        <f t="shared" si="199"/>
        <v>#DIV/0!</v>
      </c>
      <c r="N615" s="857"/>
      <c r="P615" s="86" t="b">
        <f t="shared" si="197"/>
        <v>1</v>
      </c>
      <c r="Q615" s="224" t="b">
        <f t="shared" si="198"/>
        <v>1</v>
      </c>
      <c r="R615" s="728">
        <f t="shared" si="193"/>
        <v>0</v>
      </c>
      <c r="S615" s="86"/>
      <c r="T615" s="86"/>
      <c r="U615" s="86"/>
      <c r="V615" s="86"/>
      <c r="W615" s="86"/>
      <c r="X615" s="86"/>
      <c r="Y615" s="86"/>
      <c r="Z615" s="86"/>
      <c r="AA615" s="86"/>
      <c r="AB615" s="86"/>
      <c r="AC615" s="86"/>
      <c r="AD615" s="86"/>
      <c r="AE615" s="86"/>
      <c r="AF615" s="86"/>
      <c r="AG615" s="86"/>
      <c r="AH615" s="86"/>
      <c r="AI615" s="86"/>
      <c r="AJ615" s="86"/>
      <c r="AK615" s="86"/>
      <c r="AL615" s="86"/>
      <c r="AM615" s="86"/>
      <c r="AN615" s="86"/>
      <c r="AO615" s="86"/>
      <c r="AP615" s="86"/>
      <c r="AQ615" s="86"/>
      <c r="AR615" s="86"/>
      <c r="AS615" s="86"/>
      <c r="AT615" s="86"/>
      <c r="AU615" s="86"/>
      <c r="AV615" s="86"/>
      <c r="AW615" s="86"/>
      <c r="AX615" s="86"/>
      <c r="AY615" s="86"/>
      <c r="AZ615" s="86"/>
      <c r="BA615" s="86"/>
      <c r="BB615" s="86"/>
      <c r="BC615" s="86"/>
      <c r="BD615" s="86"/>
      <c r="BE615" s="86"/>
      <c r="BF615" s="86"/>
      <c r="BG615" s="86"/>
      <c r="BH615" s="86"/>
      <c r="BI615" s="86"/>
      <c r="BJ615" s="86"/>
      <c r="BK615" s="86"/>
      <c r="BL615" s="86"/>
      <c r="BM615" s="86"/>
      <c r="BN615" s="86"/>
      <c r="BO615" s="86"/>
      <c r="BP615" s="86"/>
      <c r="BQ615" s="86"/>
      <c r="BR615" s="86"/>
      <c r="BS615" s="86"/>
      <c r="BT615" s="86"/>
      <c r="BU615" s="86"/>
      <c r="BV615" s="86"/>
      <c r="BW615" s="86"/>
      <c r="BX615" s="86"/>
      <c r="BY615" s="86"/>
      <c r="BZ615" s="86"/>
      <c r="CA615" s="86"/>
      <c r="CB615" s="86"/>
      <c r="CC615" s="86"/>
      <c r="CD615" s="86"/>
      <c r="CE615" s="86"/>
      <c r="CF615" s="86"/>
      <c r="CG615" s="86"/>
      <c r="CH615" s="86"/>
      <c r="CI615" s="86"/>
      <c r="CJ615" s="86"/>
      <c r="CK615" s="86"/>
      <c r="CL615" s="86"/>
      <c r="CM615" s="86"/>
      <c r="CN615" s="86"/>
      <c r="CO615" s="86"/>
      <c r="CP615" s="86"/>
      <c r="CQ615" s="86"/>
      <c r="CR615" s="86"/>
      <c r="CS615" s="86"/>
      <c r="CT615" s="86"/>
      <c r="CU615" s="86"/>
      <c r="CV615" s="86"/>
      <c r="CW615" s="86"/>
      <c r="CX615" s="86"/>
    </row>
    <row r="616" spans="1:102" s="85" customFormat="1" ht="227.25" customHeight="1" outlineLevel="1" x14ac:dyDescent="0.35">
      <c r="A616" s="1100" t="s">
        <v>435</v>
      </c>
      <c r="B616" s="137" t="s">
        <v>277</v>
      </c>
      <c r="C616" s="137" t="s">
        <v>229</v>
      </c>
      <c r="D616" s="142">
        <f>SUM(D617:D620)</f>
        <v>193762.76</v>
      </c>
      <c r="E616" s="142">
        <f>SUM(E617:E620)</f>
        <v>194586.11</v>
      </c>
      <c r="F616" s="142">
        <f>SUM(F617:F620)</f>
        <v>39673.599999999999</v>
      </c>
      <c r="G616" s="178">
        <f t="shared" si="155"/>
        <v>0.20399999999999999</v>
      </c>
      <c r="H616" s="142">
        <f>SUM(H617:H620)</f>
        <v>39673.599999999999</v>
      </c>
      <c r="I616" s="182">
        <f t="shared" si="189"/>
        <v>0.20399999999999999</v>
      </c>
      <c r="J616" s="178">
        <f t="shared" si="157"/>
        <v>1</v>
      </c>
      <c r="K616" s="142">
        <f>SUM(K617:K620)</f>
        <v>193946.11</v>
      </c>
      <c r="L616" s="142">
        <f>SUM(L617:L620)</f>
        <v>640</v>
      </c>
      <c r="M616" s="218">
        <f t="shared" si="199"/>
        <v>0.997</v>
      </c>
      <c r="N616" s="954"/>
      <c r="P616" s="86" t="b">
        <f t="shared" si="197"/>
        <v>0</v>
      </c>
      <c r="Q616" s="224" t="b">
        <f t="shared" si="198"/>
        <v>1</v>
      </c>
      <c r="R616" s="728">
        <f t="shared" si="193"/>
        <v>0</v>
      </c>
      <c r="S616" s="86"/>
      <c r="T616" s="86"/>
      <c r="U616" s="86"/>
      <c r="V616" s="86"/>
      <c r="W616" s="86"/>
      <c r="X616" s="86"/>
      <c r="Y616" s="86"/>
      <c r="Z616" s="86"/>
      <c r="AA616" s="86"/>
      <c r="AB616" s="86"/>
      <c r="AC616" s="86"/>
      <c r="AD616" s="86"/>
      <c r="AE616" s="86"/>
      <c r="AF616" s="86"/>
      <c r="AG616" s="86"/>
      <c r="AH616" s="86"/>
      <c r="AI616" s="86"/>
      <c r="AJ616" s="86"/>
      <c r="AK616" s="86"/>
      <c r="AL616" s="86"/>
      <c r="AM616" s="86"/>
      <c r="AN616" s="86"/>
      <c r="AO616" s="86"/>
      <c r="AP616" s="86"/>
      <c r="AQ616" s="86"/>
      <c r="AR616" s="86"/>
      <c r="AS616" s="86"/>
      <c r="AT616" s="86"/>
      <c r="AU616" s="86"/>
      <c r="AV616" s="86"/>
      <c r="AW616" s="86"/>
      <c r="AX616" s="86"/>
      <c r="AY616" s="86"/>
      <c r="AZ616" s="86"/>
      <c r="BA616" s="86"/>
      <c r="BB616" s="86"/>
      <c r="BC616" s="86"/>
      <c r="BD616" s="86"/>
      <c r="BE616" s="86"/>
      <c r="BF616" s="86"/>
      <c r="BG616" s="86"/>
      <c r="BH616" s="86"/>
      <c r="BI616" s="86"/>
      <c r="BJ616" s="86"/>
      <c r="BK616" s="86"/>
      <c r="BL616" s="86"/>
      <c r="BM616" s="86"/>
      <c r="BN616" s="86"/>
      <c r="BO616" s="86"/>
      <c r="BP616" s="86"/>
      <c r="BQ616" s="86"/>
      <c r="BR616" s="86"/>
      <c r="BS616" s="86"/>
      <c r="BT616" s="86"/>
      <c r="BU616" s="86"/>
      <c r="BV616" s="86"/>
      <c r="BW616" s="86"/>
      <c r="BX616" s="86"/>
      <c r="BY616" s="86"/>
      <c r="BZ616" s="86"/>
      <c r="CA616" s="86"/>
      <c r="CB616" s="86"/>
      <c r="CC616" s="86"/>
      <c r="CD616" s="86"/>
      <c r="CE616" s="86"/>
      <c r="CF616" s="86"/>
      <c r="CG616" s="86"/>
      <c r="CH616" s="86"/>
      <c r="CI616" s="86"/>
      <c r="CJ616" s="86"/>
      <c r="CK616" s="86"/>
      <c r="CL616" s="86"/>
      <c r="CM616" s="86"/>
      <c r="CN616" s="86"/>
      <c r="CO616" s="86"/>
      <c r="CP616" s="86"/>
      <c r="CQ616" s="86"/>
      <c r="CR616" s="86"/>
      <c r="CS616" s="86"/>
      <c r="CT616" s="86"/>
      <c r="CU616" s="86"/>
      <c r="CV616" s="86"/>
      <c r="CW616" s="86"/>
      <c r="CX616" s="86"/>
    </row>
    <row r="617" spans="1:102" s="85" customFormat="1" ht="27.5" outlineLevel="1" x14ac:dyDescent="0.35">
      <c r="A617" s="1100"/>
      <c r="B617" s="713" t="s">
        <v>79</v>
      </c>
      <c r="C617" s="107"/>
      <c r="D617" s="104">
        <f>D622+D627+D632</f>
        <v>0</v>
      </c>
      <c r="E617" s="104">
        <f t="shared" ref="E617:F617" si="200">E622+E627+E632</f>
        <v>0</v>
      </c>
      <c r="F617" s="104">
        <f t="shared" si="200"/>
        <v>0</v>
      </c>
      <c r="G617" s="153" t="e">
        <f t="shared" si="155"/>
        <v>#DIV/0!</v>
      </c>
      <c r="H617" s="104">
        <f>H622+H627+H632</f>
        <v>0</v>
      </c>
      <c r="I617" s="167" t="e">
        <f t="shared" si="189"/>
        <v>#DIV/0!</v>
      </c>
      <c r="J617" s="153" t="e">
        <f t="shared" si="157"/>
        <v>#DIV/0!</v>
      </c>
      <c r="K617" s="104">
        <f>K622+K627+K632</f>
        <v>0</v>
      </c>
      <c r="L617" s="104">
        <f>L622+L627+L632</f>
        <v>0</v>
      </c>
      <c r="M617" s="219" t="e">
        <f t="shared" si="199"/>
        <v>#DIV/0!</v>
      </c>
      <c r="N617" s="954"/>
      <c r="P617" s="86" t="b">
        <f t="shared" si="197"/>
        <v>1</v>
      </c>
      <c r="Q617" s="224" t="b">
        <f t="shared" si="198"/>
        <v>1</v>
      </c>
      <c r="R617" s="728">
        <f t="shared" si="193"/>
        <v>0</v>
      </c>
      <c r="S617" s="86"/>
      <c r="T617" s="86"/>
      <c r="U617" s="86"/>
      <c r="V617" s="86"/>
      <c r="W617" s="86"/>
      <c r="X617" s="86"/>
      <c r="Y617" s="86"/>
      <c r="Z617" s="86"/>
      <c r="AA617" s="86"/>
      <c r="AB617" s="86"/>
      <c r="AC617" s="86"/>
      <c r="AD617" s="86"/>
      <c r="AE617" s="86"/>
      <c r="AF617" s="86"/>
      <c r="AG617" s="86"/>
      <c r="AH617" s="86"/>
      <c r="AI617" s="86"/>
      <c r="AJ617" s="86"/>
      <c r="AK617" s="86"/>
      <c r="AL617" s="86"/>
      <c r="AM617" s="86"/>
      <c r="AN617" s="86"/>
      <c r="AO617" s="86"/>
      <c r="AP617" s="86"/>
      <c r="AQ617" s="86"/>
      <c r="AR617" s="86"/>
      <c r="AS617" s="86"/>
      <c r="AT617" s="86"/>
      <c r="AU617" s="86"/>
      <c r="AV617" s="86"/>
      <c r="AW617" s="86"/>
      <c r="AX617" s="86"/>
      <c r="AY617" s="86"/>
      <c r="AZ617" s="86"/>
      <c r="BA617" s="86"/>
      <c r="BB617" s="86"/>
      <c r="BC617" s="86"/>
      <c r="BD617" s="86"/>
      <c r="BE617" s="86"/>
      <c r="BF617" s="86"/>
      <c r="BG617" s="86"/>
      <c r="BH617" s="86"/>
      <c r="BI617" s="86"/>
      <c r="BJ617" s="86"/>
      <c r="BK617" s="86"/>
      <c r="BL617" s="86"/>
      <c r="BM617" s="86"/>
      <c r="BN617" s="86"/>
      <c r="BO617" s="86"/>
      <c r="BP617" s="86"/>
      <c r="BQ617" s="86"/>
      <c r="BR617" s="86"/>
      <c r="BS617" s="86"/>
      <c r="BT617" s="86"/>
      <c r="BU617" s="86"/>
      <c r="BV617" s="86"/>
      <c r="BW617" s="86"/>
      <c r="BX617" s="86"/>
      <c r="BY617" s="86"/>
      <c r="BZ617" s="86"/>
      <c r="CA617" s="86"/>
      <c r="CB617" s="86"/>
      <c r="CC617" s="86"/>
      <c r="CD617" s="86"/>
      <c r="CE617" s="86"/>
      <c r="CF617" s="86"/>
      <c r="CG617" s="86"/>
      <c r="CH617" s="86"/>
      <c r="CI617" s="86"/>
      <c r="CJ617" s="86"/>
      <c r="CK617" s="86"/>
      <c r="CL617" s="86"/>
      <c r="CM617" s="86"/>
      <c r="CN617" s="86"/>
      <c r="CO617" s="86"/>
      <c r="CP617" s="86"/>
      <c r="CQ617" s="86"/>
      <c r="CR617" s="86"/>
      <c r="CS617" s="86"/>
      <c r="CT617" s="86"/>
      <c r="CU617" s="86"/>
      <c r="CV617" s="86"/>
      <c r="CW617" s="86"/>
      <c r="CX617" s="86"/>
    </row>
    <row r="618" spans="1:102" s="85" customFormat="1" ht="27.5" outlineLevel="1" x14ac:dyDescent="0.35">
      <c r="A618" s="1100"/>
      <c r="B618" s="713" t="s">
        <v>78</v>
      </c>
      <c r="C618" s="107"/>
      <c r="D618" s="104">
        <f t="shared" ref="D618:F620" si="201">D623+D628+D633</f>
        <v>4852.66</v>
      </c>
      <c r="E618" s="104">
        <f t="shared" si="201"/>
        <v>4852.66</v>
      </c>
      <c r="F618" s="104">
        <f t="shared" si="201"/>
        <v>946</v>
      </c>
      <c r="G618" s="148">
        <f t="shared" si="155"/>
        <v>0.19500000000000001</v>
      </c>
      <c r="H618" s="104">
        <f t="shared" ref="H618:H620" si="202">H623+H628+H633</f>
        <v>946</v>
      </c>
      <c r="I618" s="186">
        <f t="shared" si="189"/>
        <v>0.19500000000000001</v>
      </c>
      <c r="J618" s="153">
        <f t="shared" si="157"/>
        <v>1</v>
      </c>
      <c r="K618" s="104">
        <f t="shared" ref="K618:L620" si="203">K623+K628+K633</f>
        <v>4852.66</v>
      </c>
      <c r="L618" s="104">
        <f t="shared" si="203"/>
        <v>0</v>
      </c>
      <c r="M618" s="216">
        <f t="shared" si="199"/>
        <v>1</v>
      </c>
      <c r="N618" s="954"/>
      <c r="P618" s="86" t="b">
        <f t="shared" si="197"/>
        <v>0</v>
      </c>
      <c r="Q618" s="224" t="b">
        <f t="shared" si="198"/>
        <v>1</v>
      </c>
      <c r="R618" s="728">
        <f t="shared" si="193"/>
        <v>0</v>
      </c>
      <c r="S618" s="86"/>
      <c r="T618" s="86"/>
      <c r="U618" s="86"/>
      <c r="V618" s="86"/>
      <c r="W618" s="86"/>
      <c r="X618" s="86"/>
      <c r="Y618" s="86"/>
      <c r="Z618" s="86"/>
      <c r="AA618" s="86"/>
      <c r="AB618" s="86"/>
      <c r="AC618" s="86"/>
      <c r="AD618" s="86"/>
      <c r="AE618" s="86"/>
      <c r="AF618" s="86"/>
      <c r="AG618" s="86"/>
      <c r="AH618" s="86"/>
      <c r="AI618" s="86"/>
      <c r="AJ618" s="86"/>
      <c r="AK618" s="86"/>
      <c r="AL618" s="86"/>
      <c r="AM618" s="86"/>
      <c r="AN618" s="86"/>
      <c r="AO618" s="86"/>
      <c r="AP618" s="86"/>
      <c r="AQ618" s="86"/>
      <c r="AR618" s="86"/>
      <c r="AS618" s="86"/>
      <c r="AT618" s="86"/>
      <c r="AU618" s="86"/>
      <c r="AV618" s="86"/>
      <c r="AW618" s="86"/>
      <c r="AX618" s="86"/>
      <c r="AY618" s="86"/>
      <c r="AZ618" s="86"/>
      <c r="BA618" s="86"/>
      <c r="BB618" s="86"/>
      <c r="BC618" s="86"/>
      <c r="BD618" s="86"/>
      <c r="BE618" s="86"/>
      <c r="BF618" s="86"/>
      <c r="BG618" s="86"/>
      <c r="BH618" s="86"/>
      <c r="BI618" s="86"/>
      <c r="BJ618" s="86"/>
      <c r="BK618" s="86"/>
      <c r="BL618" s="86"/>
      <c r="BM618" s="86"/>
      <c r="BN618" s="86"/>
      <c r="BO618" s="86"/>
      <c r="BP618" s="86"/>
      <c r="BQ618" s="86"/>
      <c r="BR618" s="86"/>
      <c r="BS618" s="86"/>
      <c r="BT618" s="86"/>
      <c r="BU618" s="86"/>
      <c r="BV618" s="86"/>
      <c r="BW618" s="86"/>
      <c r="BX618" s="86"/>
      <c r="BY618" s="86"/>
      <c r="BZ618" s="86"/>
      <c r="CA618" s="86"/>
      <c r="CB618" s="86"/>
      <c r="CC618" s="86"/>
      <c r="CD618" s="86"/>
      <c r="CE618" s="86"/>
      <c r="CF618" s="86"/>
      <c r="CG618" s="86"/>
      <c r="CH618" s="86"/>
      <c r="CI618" s="86"/>
      <c r="CJ618" s="86"/>
      <c r="CK618" s="86"/>
      <c r="CL618" s="86"/>
      <c r="CM618" s="86"/>
      <c r="CN618" s="86"/>
      <c r="CO618" s="86"/>
      <c r="CP618" s="86"/>
      <c r="CQ618" s="86"/>
      <c r="CR618" s="86"/>
      <c r="CS618" s="86"/>
      <c r="CT618" s="86"/>
      <c r="CU618" s="86"/>
      <c r="CV618" s="86"/>
      <c r="CW618" s="86"/>
      <c r="CX618" s="86"/>
    </row>
    <row r="619" spans="1:102" s="85" customFormat="1" ht="27.5" outlineLevel="1" x14ac:dyDescent="0.35">
      <c r="A619" s="1100"/>
      <c r="B619" s="713" t="s">
        <v>116</v>
      </c>
      <c r="C619" s="107"/>
      <c r="D619" s="104">
        <f t="shared" si="201"/>
        <v>188910.1</v>
      </c>
      <c r="E619" s="104">
        <f t="shared" si="201"/>
        <v>189733.45</v>
      </c>
      <c r="F619" s="104">
        <f t="shared" si="201"/>
        <v>38727.599999999999</v>
      </c>
      <c r="G619" s="148">
        <f t="shared" si="155"/>
        <v>0.20399999999999999</v>
      </c>
      <c r="H619" s="104">
        <f t="shared" si="202"/>
        <v>38727.599999999999</v>
      </c>
      <c r="I619" s="186">
        <f t="shared" si="189"/>
        <v>0.20399999999999999</v>
      </c>
      <c r="J619" s="148">
        <f t="shared" si="157"/>
        <v>1</v>
      </c>
      <c r="K619" s="104">
        <f t="shared" si="203"/>
        <v>189093.45</v>
      </c>
      <c r="L619" s="104">
        <f t="shared" si="203"/>
        <v>640</v>
      </c>
      <c r="M619" s="216">
        <f t="shared" si="199"/>
        <v>0.997</v>
      </c>
      <c r="N619" s="954"/>
      <c r="P619" s="86" t="b">
        <f t="shared" si="197"/>
        <v>1</v>
      </c>
      <c r="Q619" s="224" t="b">
        <f t="shared" si="198"/>
        <v>1</v>
      </c>
      <c r="R619" s="728">
        <f t="shared" si="193"/>
        <v>0</v>
      </c>
      <c r="S619" s="86"/>
      <c r="T619" s="86"/>
      <c r="U619" s="86"/>
      <c r="V619" s="86"/>
      <c r="W619" s="86"/>
      <c r="X619" s="86"/>
      <c r="Y619" s="86"/>
      <c r="Z619" s="86"/>
      <c r="AA619" s="86"/>
      <c r="AB619" s="86"/>
      <c r="AC619" s="86"/>
      <c r="AD619" s="86"/>
      <c r="AE619" s="86"/>
      <c r="AF619" s="86"/>
      <c r="AG619" s="86"/>
      <c r="AH619" s="86"/>
      <c r="AI619" s="86"/>
      <c r="AJ619" s="86"/>
      <c r="AK619" s="86"/>
      <c r="AL619" s="86"/>
      <c r="AM619" s="86"/>
      <c r="AN619" s="86"/>
      <c r="AO619" s="86"/>
      <c r="AP619" s="86"/>
      <c r="AQ619" s="86"/>
      <c r="AR619" s="86"/>
      <c r="AS619" s="86"/>
      <c r="AT619" s="86"/>
      <c r="AU619" s="86"/>
      <c r="AV619" s="86"/>
      <c r="AW619" s="86"/>
      <c r="AX619" s="86"/>
      <c r="AY619" s="86"/>
      <c r="AZ619" s="86"/>
      <c r="BA619" s="86"/>
      <c r="BB619" s="86"/>
      <c r="BC619" s="86"/>
      <c r="BD619" s="86"/>
      <c r="BE619" s="86"/>
      <c r="BF619" s="86"/>
      <c r="BG619" s="86"/>
      <c r="BH619" s="86"/>
      <c r="BI619" s="86"/>
      <c r="BJ619" s="86"/>
      <c r="BK619" s="86"/>
      <c r="BL619" s="86"/>
      <c r="BM619" s="86"/>
      <c r="BN619" s="86"/>
      <c r="BO619" s="86"/>
      <c r="BP619" s="86"/>
      <c r="BQ619" s="86"/>
      <c r="BR619" s="86"/>
      <c r="BS619" s="86"/>
      <c r="BT619" s="86"/>
      <c r="BU619" s="86"/>
      <c r="BV619" s="86"/>
      <c r="BW619" s="86"/>
      <c r="BX619" s="86"/>
      <c r="BY619" s="86"/>
      <c r="BZ619" s="86"/>
      <c r="CA619" s="86"/>
      <c r="CB619" s="86"/>
      <c r="CC619" s="86"/>
      <c r="CD619" s="86"/>
      <c r="CE619" s="86"/>
      <c r="CF619" s="86"/>
      <c r="CG619" s="86"/>
      <c r="CH619" s="86"/>
      <c r="CI619" s="86"/>
      <c r="CJ619" s="86"/>
      <c r="CK619" s="86"/>
      <c r="CL619" s="86"/>
      <c r="CM619" s="86"/>
      <c r="CN619" s="86"/>
      <c r="CO619" s="86"/>
      <c r="CP619" s="86"/>
      <c r="CQ619" s="86"/>
      <c r="CR619" s="86"/>
      <c r="CS619" s="86"/>
      <c r="CT619" s="86"/>
      <c r="CU619" s="86"/>
      <c r="CV619" s="86"/>
      <c r="CW619" s="86"/>
      <c r="CX619" s="86"/>
    </row>
    <row r="620" spans="1:102" s="85" customFormat="1" ht="27.5" outlineLevel="1" x14ac:dyDescent="0.35">
      <c r="A620" s="1100"/>
      <c r="B620" s="713" t="s">
        <v>80</v>
      </c>
      <c r="C620" s="107"/>
      <c r="D620" s="104">
        <f t="shared" si="201"/>
        <v>0</v>
      </c>
      <c r="E620" s="104">
        <f t="shared" si="201"/>
        <v>0</v>
      </c>
      <c r="F620" s="104">
        <f t="shared" si="201"/>
        <v>0</v>
      </c>
      <c r="G620" s="179" t="e">
        <f t="shared" si="155"/>
        <v>#DIV/0!</v>
      </c>
      <c r="H620" s="104">
        <f t="shared" si="202"/>
        <v>0</v>
      </c>
      <c r="I620" s="167" t="e">
        <f t="shared" si="189"/>
        <v>#DIV/0!</v>
      </c>
      <c r="J620" s="153" t="e">
        <f t="shared" si="157"/>
        <v>#DIV/0!</v>
      </c>
      <c r="K620" s="104">
        <f t="shared" si="203"/>
        <v>0</v>
      </c>
      <c r="L620" s="104">
        <f t="shared" si="203"/>
        <v>0</v>
      </c>
      <c r="M620" s="109" t="e">
        <f t="shared" si="199"/>
        <v>#DIV/0!</v>
      </c>
      <c r="N620" s="954"/>
      <c r="P620" s="86" t="b">
        <f t="shared" si="197"/>
        <v>1</v>
      </c>
      <c r="Q620" s="224" t="b">
        <f t="shared" si="198"/>
        <v>1</v>
      </c>
      <c r="R620" s="728">
        <f t="shared" si="193"/>
        <v>0</v>
      </c>
      <c r="S620" s="86"/>
      <c r="T620" s="86"/>
      <c r="U620" s="86"/>
      <c r="V620" s="86"/>
      <c r="W620" s="86"/>
      <c r="X620" s="86"/>
      <c r="Y620" s="86"/>
      <c r="Z620" s="86"/>
      <c r="AA620" s="86"/>
      <c r="AB620" s="86"/>
      <c r="AC620" s="86"/>
      <c r="AD620" s="86"/>
      <c r="AE620" s="86"/>
      <c r="AF620" s="86"/>
      <c r="AG620" s="86"/>
      <c r="AH620" s="86"/>
      <c r="AI620" s="86"/>
      <c r="AJ620" s="86"/>
      <c r="AK620" s="86"/>
      <c r="AL620" s="86"/>
      <c r="AM620" s="86"/>
      <c r="AN620" s="86"/>
      <c r="AO620" s="86"/>
      <c r="AP620" s="86"/>
      <c r="AQ620" s="86"/>
      <c r="AR620" s="86"/>
      <c r="AS620" s="86"/>
      <c r="AT620" s="86"/>
      <c r="AU620" s="86"/>
      <c r="AV620" s="86"/>
      <c r="AW620" s="86"/>
      <c r="AX620" s="86"/>
      <c r="AY620" s="86"/>
      <c r="AZ620" s="86"/>
      <c r="BA620" s="86"/>
      <c r="BB620" s="86"/>
      <c r="BC620" s="86"/>
      <c r="BD620" s="86"/>
      <c r="BE620" s="86"/>
      <c r="BF620" s="86"/>
      <c r="BG620" s="86"/>
      <c r="BH620" s="86"/>
      <c r="BI620" s="86"/>
      <c r="BJ620" s="86"/>
      <c r="BK620" s="86"/>
      <c r="BL620" s="86"/>
      <c r="BM620" s="86"/>
      <c r="BN620" s="86"/>
      <c r="BO620" s="86"/>
      <c r="BP620" s="86"/>
      <c r="BQ620" s="86"/>
      <c r="BR620" s="86"/>
      <c r="BS620" s="86"/>
      <c r="BT620" s="86"/>
      <c r="BU620" s="86"/>
      <c r="BV620" s="86"/>
      <c r="BW620" s="86"/>
      <c r="BX620" s="86"/>
      <c r="BY620" s="86"/>
      <c r="BZ620" s="86"/>
      <c r="CA620" s="86"/>
      <c r="CB620" s="86"/>
      <c r="CC620" s="86"/>
      <c r="CD620" s="86"/>
      <c r="CE620" s="86"/>
      <c r="CF620" s="86"/>
      <c r="CG620" s="86"/>
      <c r="CH620" s="86"/>
      <c r="CI620" s="86"/>
      <c r="CJ620" s="86"/>
      <c r="CK620" s="86"/>
      <c r="CL620" s="86"/>
      <c r="CM620" s="86"/>
      <c r="CN620" s="86"/>
      <c r="CO620" s="86"/>
      <c r="CP620" s="86"/>
      <c r="CQ620" s="86"/>
      <c r="CR620" s="86"/>
      <c r="CS620" s="86"/>
      <c r="CT620" s="86"/>
      <c r="CU620" s="86"/>
      <c r="CV620" s="86"/>
      <c r="CW620" s="86"/>
      <c r="CX620" s="86"/>
    </row>
    <row r="621" spans="1:102" s="85" customFormat="1" ht="113.25" customHeight="1" outlineLevel="1" x14ac:dyDescent="0.35">
      <c r="A621" s="1099" t="s">
        <v>436</v>
      </c>
      <c r="B621" s="403" t="s">
        <v>701</v>
      </c>
      <c r="C621" s="117" t="s">
        <v>285</v>
      </c>
      <c r="D621" s="134">
        <f>SUM(D622:D625)</f>
        <v>175687.05</v>
      </c>
      <c r="E621" s="134">
        <f>SUM(E622:E625)</f>
        <v>175783.45</v>
      </c>
      <c r="F621" s="134">
        <f>SUM(F622:F625)</f>
        <v>35774.74</v>
      </c>
      <c r="G621" s="177">
        <f t="shared" si="155"/>
        <v>0.20399999999999999</v>
      </c>
      <c r="H621" s="134">
        <f>SUM(H622:H625)</f>
        <v>35774.74</v>
      </c>
      <c r="I621" s="186">
        <f t="shared" si="189"/>
        <v>0.20399999999999999</v>
      </c>
      <c r="J621" s="177">
        <f t="shared" si="157"/>
        <v>1</v>
      </c>
      <c r="K621" s="134">
        <f t="shared" ref="K621:K625" si="204">E621</f>
        <v>175783.45</v>
      </c>
      <c r="L621" s="104">
        <f t="shared" ref="L621:L625" si="205">E621-K621</f>
        <v>0</v>
      </c>
      <c r="M621" s="135">
        <f t="shared" si="199"/>
        <v>1</v>
      </c>
      <c r="N621" s="854" t="s">
        <v>1551</v>
      </c>
      <c r="P621" s="86" t="b">
        <f t="shared" si="197"/>
        <v>0</v>
      </c>
      <c r="Q621" s="224" t="b">
        <f t="shared" si="198"/>
        <v>1</v>
      </c>
      <c r="R621" s="728">
        <f t="shared" si="193"/>
        <v>0</v>
      </c>
      <c r="S621" s="86"/>
      <c r="T621" s="86"/>
      <c r="U621" s="86"/>
      <c r="V621" s="86"/>
      <c r="W621" s="86"/>
      <c r="X621" s="86"/>
      <c r="Y621" s="86"/>
      <c r="Z621" s="86"/>
      <c r="AA621" s="86"/>
      <c r="AB621" s="86"/>
      <c r="AC621" s="86"/>
      <c r="AD621" s="86"/>
      <c r="AE621" s="86"/>
      <c r="AF621" s="86"/>
      <c r="AG621" s="86"/>
      <c r="AH621" s="86"/>
      <c r="AI621" s="86"/>
      <c r="AJ621" s="86"/>
      <c r="AK621" s="86"/>
      <c r="AL621" s="86"/>
      <c r="AM621" s="86"/>
      <c r="AN621" s="86"/>
      <c r="AO621" s="86"/>
      <c r="AP621" s="86"/>
      <c r="AQ621" s="86"/>
      <c r="AR621" s="86"/>
      <c r="AS621" s="86"/>
      <c r="AT621" s="86"/>
      <c r="AU621" s="86"/>
      <c r="AV621" s="86"/>
      <c r="AW621" s="86"/>
      <c r="AX621" s="86"/>
      <c r="AY621" s="86"/>
      <c r="AZ621" s="86"/>
      <c r="BA621" s="86"/>
      <c r="BB621" s="86"/>
      <c r="BC621" s="86"/>
      <c r="BD621" s="86"/>
      <c r="BE621" s="86"/>
      <c r="BF621" s="86"/>
      <c r="BG621" s="86"/>
      <c r="BH621" s="86"/>
      <c r="BI621" s="86"/>
      <c r="BJ621" s="86"/>
      <c r="BK621" s="86"/>
      <c r="BL621" s="86"/>
      <c r="BM621" s="86"/>
      <c r="BN621" s="86"/>
      <c r="BO621" s="86"/>
      <c r="BP621" s="86"/>
      <c r="BQ621" s="86"/>
      <c r="BR621" s="86"/>
      <c r="BS621" s="86"/>
      <c r="BT621" s="86"/>
      <c r="BU621" s="86"/>
      <c r="BV621" s="86"/>
      <c r="BW621" s="86"/>
      <c r="BX621" s="86"/>
      <c r="BY621" s="86"/>
      <c r="BZ621" s="86"/>
      <c r="CA621" s="86"/>
      <c r="CB621" s="86"/>
      <c r="CC621" s="86"/>
      <c r="CD621" s="86"/>
      <c r="CE621" s="86"/>
      <c r="CF621" s="86"/>
      <c r="CG621" s="86"/>
      <c r="CH621" s="86"/>
      <c r="CI621" s="86"/>
      <c r="CJ621" s="86"/>
      <c r="CK621" s="86"/>
      <c r="CL621" s="86"/>
      <c r="CM621" s="86"/>
      <c r="CN621" s="86"/>
      <c r="CO621" s="86"/>
      <c r="CP621" s="86"/>
      <c r="CQ621" s="86"/>
      <c r="CR621" s="86"/>
      <c r="CS621" s="86"/>
      <c r="CT621" s="86"/>
      <c r="CU621" s="86"/>
      <c r="CV621" s="86"/>
      <c r="CW621" s="86"/>
      <c r="CX621" s="86"/>
    </row>
    <row r="622" spans="1:102" s="85" customFormat="1" ht="27.5" outlineLevel="1" x14ac:dyDescent="0.35">
      <c r="A622" s="1099"/>
      <c r="B622" s="145" t="s">
        <v>79</v>
      </c>
      <c r="C622" s="107"/>
      <c r="D622" s="104"/>
      <c r="E622" s="104"/>
      <c r="F622" s="104"/>
      <c r="G622" s="179" t="e">
        <f t="shared" si="155"/>
        <v>#DIV/0!</v>
      </c>
      <c r="H622" s="121"/>
      <c r="I622" s="167" t="e">
        <f t="shared" si="189"/>
        <v>#DIV/0!</v>
      </c>
      <c r="J622" s="153" t="e">
        <f t="shared" si="157"/>
        <v>#DIV/0!</v>
      </c>
      <c r="K622" s="104">
        <f t="shared" si="204"/>
        <v>0</v>
      </c>
      <c r="L622" s="104">
        <f t="shared" si="205"/>
        <v>0</v>
      </c>
      <c r="M622" s="109" t="e">
        <f t="shared" si="199"/>
        <v>#DIV/0!</v>
      </c>
      <c r="N622" s="854"/>
      <c r="P622" s="86" t="b">
        <f t="shared" si="197"/>
        <v>1</v>
      </c>
      <c r="Q622" s="224" t="b">
        <f t="shared" si="198"/>
        <v>1</v>
      </c>
      <c r="R622" s="728">
        <f t="shared" si="193"/>
        <v>0</v>
      </c>
      <c r="S622" s="86"/>
      <c r="T622" s="86"/>
      <c r="U622" s="86"/>
      <c r="V622" s="86"/>
      <c r="W622" s="86"/>
      <c r="X622" s="86"/>
      <c r="Y622" s="86"/>
      <c r="Z622" s="86"/>
      <c r="AA622" s="86"/>
      <c r="AB622" s="86"/>
      <c r="AC622" s="86"/>
      <c r="AD622" s="86"/>
      <c r="AE622" s="86"/>
      <c r="AF622" s="86"/>
      <c r="AG622" s="86"/>
      <c r="AH622" s="86"/>
      <c r="AI622" s="86"/>
      <c r="AJ622" s="86"/>
      <c r="AK622" s="86"/>
      <c r="AL622" s="86"/>
      <c r="AM622" s="86"/>
      <c r="AN622" s="86"/>
      <c r="AO622" s="86"/>
      <c r="AP622" s="86"/>
      <c r="AQ622" s="86"/>
      <c r="AR622" s="86"/>
      <c r="AS622" s="86"/>
      <c r="AT622" s="86"/>
      <c r="AU622" s="86"/>
      <c r="AV622" s="86"/>
      <c r="AW622" s="86"/>
      <c r="AX622" s="86"/>
      <c r="AY622" s="86"/>
      <c r="AZ622" s="86"/>
      <c r="BA622" s="86"/>
      <c r="BB622" s="86"/>
      <c r="BC622" s="86"/>
      <c r="BD622" s="86"/>
      <c r="BE622" s="86"/>
      <c r="BF622" s="86"/>
      <c r="BG622" s="86"/>
      <c r="BH622" s="86"/>
      <c r="BI622" s="86"/>
      <c r="BJ622" s="86"/>
      <c r="BK622" s="86"/>
      <c r="BL622" s="86"/>
      <c r="BM622" s="86"/>
      <c r="BN622" s="86"/>
      <c r="BO622" s="86"/>
      <c r="BP622" s="86"/>
      <c r="BQ622" s="86"/>
      <c r="BR622" s="86"/>
      <c r="BS622" s="86"/>
      <c r="BT622" s="86"/>
      <c r="BU622" s="86"/>
      <c r="BV622" s="86"/>
      <c r="BW622" s="86"/>
      <c r="BX622" s="86"/>
      <c r="BY622" s="86"/>
      <c r="BZ622" s="86"/>
      <c r="CA622" s="86"/>
      <c r="CB622" s="86"/>
      <c r="CC622" s="86"/>
      <c r="CD622" s="86"/>
      <c r="CE622" s="86"/>
      <c r="CF622" s="86"/>
      <c r="CG622" s="86"/>
      <c r="CH622" s="86"/>
      <c r="CI622" s="86"/>
      <c r="CJ622" s="86"/>
      <c r="CK622" s="86"/>
      <c r="CL622" s="86"/>
      <c r="CM622" s="86"/>
      <c r="CN622" s="86"/>
      <c r="CO622" s="86"/>
      <c r="CP622" s="86"/>
      <c r="CQ622" s="86"/>
      <c r="CR622" s="86"/>
      <c r="CS622" s="86"/>
      <c r="CT622" s="86"/>
      <c r="CU622" s="86"/>
      <c r="CV622" s="86"/>
      <c r="CW622" s="86"/>
      <c r="CX622" s="86"/>
    </row>
    <row r="623" spans="1:102" s="85" customFormat="1" ht="27.5" outlineLevel="1" x14ac:dyDescent="0.35">
      <c r="A623" s="1099"/>
      <c r="B623" s="145" t="s">
        <v>78</v>
      </c>
      <c r="C623" s="107"/>
      <c r="D623" s="104"/>
      <c r="E623" s="104"/>
      <c r="F623" s="104"/>
      <c r="G623" s="153" t="e">
        <f t="shared" si="155"/>
        <v>#DIV/0!</v>
      </c>
      <c r="H623" s="166"/>
      <c r="I623" s="167" t="e">
        <f t="shared" si="189"/>
        <v>#DIV/0!</v>
      </c>
      <c r="J623" s="153" t="e">
        <f t="shared" si="157"/>
        <v>#DIV/0!</v>
      </c>
      <c r="K623" s="104">
        <f t="shared" si="204"/>
        <v>0</v>
      </c>
      <c r="L623" s="104">
        <f t="shared" si="205"/>
        <v>0</v>
      </c>
      <c r="M623" s="109" t="e">
        <f t="shared" si="199"/>
        <v>#DIV/0!</v>
      </c>
      <c r="N623" s="854"/>
      <c r="P623" s="86" t="b">
        <f t="shared" si="197"/>
        <v>1</v>
      </c>
      <c r="Q623" s="224" t="b">
        <f t="shared" si="198"/>
        <v>1</v>
      </c>
      <c r="R623" s="728">
        <f t="shared" si="193"/>
        <v>0</v>
      </c>
      <c r="S623" s="86"/>
      <c r="T623" s="86"/>
      <c r="U623" s="86"/>
      <c r="V623" s="86"/>
      <c r="W623" s="86"/>
      <c r="X623" s="86"/>
      <c r="Y623" s="86"/>
      <c r="Z623" s="86"/>
      <c r="AA623" s="86"/>
      <c r="AB623" s="86"/>
      <c r="AC623" s="86"/>
      <c r="AD623" s="86"/>
      <c r="AE623" s="86"/>
      <c r="AF623" s="86"/>
      <c r="AG623" s="86"/>
      <c r="AH623" s="86"/>
      <c r="AI623" s="86"/>
      <c r="AJ623" s="86"/>
      <c r="AK623" s="86"/>
      <c r="AL623" s="86"/>
      <c r="AM623" s="86"/>
      <c r="AN623" s="86"/>
      <c r="AO623" s="86"/>
      <c r="AP623" s="86"/>
      <c r="AQ623" s="86"/>
      <c r="AR623" s="86"/>
      <c r="AS623" s="86"/>
      <c r="AT623" s="86"/>
      <c r="AU623" s="86"/>
      <c r="AV623" s="86"/>
      <c r="AW623" s="86"/>
      <c r="AX623" s="86"/>
      <c r="AY623" s="86"/>
      <c r="AZ623" s="86"/>
      <c r="BA623" s="86"/>
      <c r="BB623" s="86"/>
      <c r="BC623" s="86"/>
      <c r="BD623" s="86"/>
      <c r="BE623" s="86"/>
      <c r="BF623" s="86"/>
      <c r="BG623" s="86"/>
      <c r="BH623" s="86"/>
      <c r="BI623" s="86"/>
      <c r="BJ623" s="86"/>
      <c r="BK623" s="86"/>
      <c r="BL623" s="86"/>
      <c r="BM623" s="86"/>
      <c r="BN623" s="86"/>
      <c r="BO623" s="86"/>
      <c r="BP623" s="86"/>
      <c r="BQ623" s="86"/>
      <c r="BR623" s="86"/>
      <c r="BS623" s="86"/>
      <c r="BT623" s="86"/>
      <c r="BU623" s="86"/>
      <c r="BV623" s="86"/>
      <c r="BW623" s="86"/>
      <c r="BX623" s="86"/>
      <c r="BY623" s="86"/>
      <c r="BZ623" s="86"/>
      <c r="CA623" s="86"/>
      <c r="CB623" s="86"/>
      <c r="CC623" s="86"/>
      <c r="CD623" s="86"/>
      <c r="CE623" s="86"/>
      <c r="CF623" s="86"/>
      <c r="CG623" s="86"/>
      <c r="CH623" s="86"/>
      <c r="CI623" s="86"/>
      <c r="CJ623" s="86"/>
      <c r="CK623" s="86"/>
      <c r="CL623" s="86"/>
      <c r="CM623" s="86"/>
      <c r="CN623" s="86"/>
      <c r="CO623" s="86"/>
      <c r="CP623" s="86"/>
      <c r="CQ623" s="86"/>
      <c r="CR623" s="86"/>
      <c r="CS623" s="86"/>
      <c r="CT623" s="86"/>
      <c r="CU623" s="86"/>
      <c r="CV623" s="86"/>
      <c r="CW623" s="86"/>
      <c r="CX623" s="86"/>
    </row>
    <row r="624" spans="1:102" s="85" customFormat="1" ht="27.5" outlineLevel="1" x14ac:dyDescent="0.35">
      <c r="A624" s="1099"/>
      <c r="B624" s="145" t="s">
        <v>116</v>
      </c>
      <c r="C624" s="107"/>
      <c r="D624" s="119">
        <v>175687.05</v>
      </c>
      <c r="E624" s="119">
        <v>175783.45</v>
      </c>
      <c r="F624" s="119">
        <v>35774.74</v>
      </c>
      <c r="G624" s="148">
        <f t="shared" si="155"/>
        <v>0.20399999999999999</v>
      </c>
      <c r="H624" s="119">
        <v>35774.74</v>
      </c>
      <c r="I624" s="186">
        <f t="shared" si="189"/>
        <v>0.20399999999999999</v>
      </c>
      <c r="J624" s="148">
        <f t="shared" si="157"/>
        <v>1</v>
      </c>
      <c r="K624" s="104">
        <f t="shared" si="204"/>
        <v>175783.45</v>
      </c>
      <c r="L624" s="104">
        <f t="shared" si="205"/>
        <v>0</v>
      </c>
      <c r="M624" s="108">
        <f t="shared" si="199"/>
        <v>1</v>
      </c>
      <c r="N624" s="854"/>
      <c r="P624" s="86" t="b">
        <f t="shared" si="197"/>
        <v>0</v>
      </c>
      <c r="Q624" s="224" t="b">
        <f t="shared" si="198"/>
        <v>1</v>
      </c>
      <c r="R624" s="728">
        <f t="shared" si="193"/>
        <v>0</v>
      </c>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6"/>
      <c r="AY624" s="86"/>
      <c r="AZ624" s="86"/>
      <c r="BA624" s="86"/>
      <c r="BB624" s="86"/>
      <c r="BC624" s="86"/>
      <c r="BD624" s="86"/>
      <c r="BE624" s="86"/>
      <c r="BF624" s="86"/>
      <c r="BG624" s="86"/>
      <c r="BH624" s="86"/>
      <c r="BI624" s="86"/>
      <c r="BJ624" s="86"/>
      <c r="BK624" s="86"/>
      <c r="BL624" s="86"/>
      <c r="BM624" s="86"/>
      <c r="BN624" s="86"/>
      <c r="BO624" s="86"/>
      <c r="BP624" s="86"/>
      <c r="BQ624" s="86"/>
      <c r="BR624" s="86"/>
      <c r="BS624" s="86"/>
      <c r="BT624" s="86"/>
      <c r="BU624" s="86"/>
      <c r="BV624" s="86"/>
      <c r="BW624" s="86"/>
      <c r="BX624" s="86"/>
      <c r="BY624" s="86"/>
      <c r="BZ624" s="86"/>
      <c r="CA624" s="86"/>
      <c r="CB624" s="86"/>
      <c r="CC624" s="86"/>
      <c r="CD624" s="86"/>
      <c r="CE624" s="86"/>
      <c r="CF624" s="86"/>
      <c r="CG624" s="86"/>
      <c r="CH624" s="86"/>
      <c r="CI624" s="86"/>
      <c r="CJ624" s="86"/>
      <c r="CK624" s="86"/>
      <c r="CL624" s="86"/>
      <c r="CM624" s="86"/>
      <c r="CN624" s="86"/>
      <c r="CO624" s="86"/>
      <c r="CP624" s="86"/>
      <c r="CQ624" s="86"/>
      <c r="CR624" s="86"/>
      <c r="CS624" s="86"/>
      <c r="CT624" s="86"/>
      <c r="CU624" s="86"/>
      <c r="CV624" s="86"/>
      <c r="CW624" s="86"/>
      <c r="CX624" s="86"/>
    </row>
    <row r="625" spans="1:102" s="85" customFormat="1" ht="27.5" outlineLevel="1" x14ac:dyDescent="0.35">
      <c r="A625" s="1099"/>
      <c r="B625" s="713" t="s">
        <v>80</v>
      </c>
      <c r="C625" s="107"/>
      <c r="D625" s="104"/>
      <c r="E625" s="104"/>
      <c r="F625" s="104"/>
      <c r="G625" s="179" t="e">
        <f t="shared" si="155"/>
        <v>#DIV/0!</v>
      </c>
      <c r="H625" s="121"/>
      <c r="I625" s="167" t="e">
        <f t="shared" si="189"/>
        <v>#DIV/0!</v>
      </c>
      <c r="J625" s="153" t="e">
        <f t="shared" si="157"/>
        <v>#DIV/0!</v>
      </c>
      <c r="K625" s="104">
        <f t="shared" si="204"/>
        <v>0</v>
      </c>
      <c r="L625" s="104">
        <f t="shared" si="205"/>
        <v>0</v>
      </c>
      <c r="M625" s="109" t="e">
        <f t="shared" si="199"/>
        <v>#DIV/0!</v>
      </c>
      <c r="N625" s="854"/>
      <c r="P625" s="86" t="b">
        <f t="shared" si="197"/>
        <v>1</v>
      </c>
      <c r="Q625" s="224" t="b">
        <f t="shared" si="198"/>
        <v>1</v>
      </c>
      <c r="R625" s="728">
        <f t="shared" si="193"/>
        <v>0</v>
      </c>
      <c r="S625" s="86"/>
      <c r="T625" s="86"/>
      <c r="U625" s="86"/>
      <c r="V625" s="86"/>
      <c r="W625" s="86"/>
      <c r="X625" s="86"/>
      <c r="Y625" s="86"/>
      <c r="Z625" s="86"/>
      <c r="AA625" s="86"/>
      <c r="AB625" s="86"/>
      <c r="AC625" s="86"/>
      <c r="AD625" s="86"/>
      <c r="AE625" s="86"/>
      <c r="AF625" s="86"/>
      <c r="AG625" s="86"/>
      <c r="AH625" s="86"/>
      <c r="AI625" s="86"/>
      <c r="AJ625" s="86"/>
      <c r="AK625" s="86"/>
      <c r="AL625" s="86"/>
      <c r="AM625" s="86"/>
      <c r="AN625" s="86"/>
      <c r="AO625" s="86"/>
      <c r="AP625" s="86"/>
      <c r="AQ625" s="86"/>
      <c r="AR625" s="86"/>
      <c r="AS625" s="86"/>
      <c r="AT625" s="86"/>
      <c r="AU625" s="86"/>
      <c r="AV625" s="86"/>
      <c r="AW625" s="86"/>
      <c r="AX625" s="86"/>
      <c r="AY625" s="86"/>
      <c r="AZ625" s="86"/>
      <c r="BA625" s="86"/>
      <c r="BB625" s="86"/>
      <c r="BC625" s="86"/>
      <c r="BD625" s="86"/>
      <c r="BE625" s="86"/>
      <c r="BF625" s="86"/>
      <c r="BG625" s="86"/>
      <c r="BH625" s="86"/>
      <c r="BI625" s="86"/>
      <c r="BJ625" s="86"/>
      <c r="BK625" s="86"/>
      <c r="BL625" s="86"/>
      <c r="BM625" s="86"/>
      <c r="BN625" s="86"/>
      <c r="BO625" s="86"/>
      <c r="BP625" s="86"/>
      <c r="BQ625" s="86"/>
      <c r="BR625" s="86"/>
      <c r="BS625" s="86"/>
      <c r="BT625" s="86"/>
      <c r="BU625" s="86"/>
      <c r="BV625" s="86"/>
      <c r="BW625" s="86"/>
      <c r="BX625" s="86"/>
      <c r="BY625" s="86"/>
      <c r="BZ625" s="86"/>
      <c r="CA625" s="86"/>
      <c r="CB625" s="86"/>
      <c r="CC625" s="86"/>
      <c r="CD625" s="86"/>
      <c r="CE625" s="86"/>
      <c r="CF625" s="86"/>
      <c r="CG625" s="86"/>
      <c r="CH625" s="86"/>
      <c r="CI625" s="86"/>
      <c r="CJ625" s="86"/>
      <c r="CK625" s="86"/>
      <c r="CL625" s="86"/>
      <c r="CM625" s="86"/>
      <c r="CN625" s="86"/>
      <c r="CO625" s="86"/>
      <c r="CP625" s="86"/>
      <c r="CQ625" s="86"/>
      <c r="CR625" s="86"/>
      <c r="CS625" s="86"/>
      <c r="CT625" s="86"/>
      <c r="CU625" s="86"/>
      <c r="CV625" s="86"/>
      <c r="CW625" s="86"/>
      <c r="CX625" s="86"/>
    </row>
    <row r="626" spans="1:102" s="85" customFormat="1" ht="75" customHeight="1" outlineLevel="1" x14ac:dyDescent="0.35">
      <c r="A626" s="1099" t="s">
        <v>437</v>
      </c>
      <c r="B626" s="117" t="s">
        <v>1219</v>
      </c>
      <c r="C626" s="117" t="s">
        <v>285</v>
      </c>
      <c r="D626" s="134">
        <f>SUM(D627:D630)</f>
        <v>9553.1</v>
      </c>
      <c r="E626" s="134">
        <f t="shared" ref="E626:F626" si="206">SUM(E627:E630)</f>
        <v>9553.1</v>
      </c>
      <c r="F626" s="134">
        <f t="shared" si="206"/>
        <v>1866.9</v>
      </c>
      <c r="G626" s="177">
        <f t="shared" si="155"/>
        <v>0.19500000000000001</v>
      </c>
      <c r="H626" s="134">
        <f>SUM(H627:H630)</f>
        <v>1866.9</v>
      </c>
      <c r="I626" s="191">
        <f t="shared" si="189"/>
        <v>0.19500000000000001</v>
      </c>
      <c r="J626" s="177">
        <f t="shared" si="157"/>
        <v>1</v>
      </c>
      <c r="K626" s="134">
        <f>SUM(K627:K630)</f>
        <v>9553.1</v>
      </c>
      <c r="L626" s="134">
        <f>SUM(L627:L630)</f>
        <v>0</v>
      </c>
      <c r="M626" s="135">
        <f t="shared" si="199"/>
        <v>1</v>
      </c>
      <c r="N626" s="862" t="s">
        <v>1552</v>
      </c>
      <c r="P626" s="86" t="b">
        <f t="shared" si="197"/>
        <v>0</v>
      </c>
      <c r="Q626" s="224" t="b">
        <f t="shared" si="198"/>
        <v>1</v>
      </c>
      <c r="R626" s="728">
        <f t="shared" si="193"/>
        <v>0</v>
      </c>
      <c r="S626" s="86"/>
      <c r="T626" s="86"/>
      <c r="U626" s="86"/>
      <c r="V626" s="86"/>
      <c r="W626" s="86"/>
      <c r="X626" s="86"/>
      <c r="Y626" s="86"/>
      <c r="Z626" s="86"/>
      <c r="AA626" s="86"/>
      <c r="AB626" s="86"/>
      <c r="AC626" s="86"/>
      <c r="AD626" s="86"/>
      <c r="AE626" s="86"/>
      <c r="AF626" s="86"/>
      <c r="AG626" s="86"/>
      <c r="AH626" s="86"/>
      <c r="AI626" s="86"/>
      <c r="AJ626" s="86"/>
      <c r="AK626" s="86"/>
      <c r="AL626" s="86"/>
      <c r="AM626" s="86"/>
      <c r="AN626" s="86"/>
      <c r="AO626" s="86"/>
      <c r="AP626" s="86"/>
      <c r="AQ626" s="86"/>
      <c r="AR626" s="86"/>
      <c r="AS626" s="86"/>
      <c r="AT626" s="86"/>
      <c r="AU626" s="86"/>
      <c r="AV626" s="86"/>
      <c r="AW626" s="86"/>
      <c r="AX626" s="86"/>
      <c r="AY626" s="86"/>
      <c r="AZ626" s="86"/>
      <c r="BA626" s="86"/>
      <c r="BB626" s="86"/>
      <c r="BC626" s="86"/>
      <c r="BD626" s="86"/>
      <c r="BE626" s="86"/>
      <c r="BF626" s="86"/>
      <c r="BG626" s="86"/>
      <c r="BH626" s="86"/>
      <c r="BI626" s="86"/>
      <c r="BJ626" s="86"/>
      <c r="BK626" s="86"/>
      <c r="BL626" s="86"/>
      <c r="BM626" s="86"/>
      <c r="BN626" s="86"/>
      <c r="BO626" s="86"/>
      <c r="BP626" s="86"/>
      <c r="BQ626" s="86"/>
      <c r="BR626" s="86"/>
      <c r="BS626" s="86"/>
      <c r="BT626" s="86"/>
      <c r="BU626" s="86"/>
      <c r="BV626" s="86"/>
      <c r="BW626" s="86"/>
      <c r="BX626" s="86"/>
      <c r="BY626" s="86"/>
      <c r="BZ626" s="86"/>
      <c r="CA626" s="86"/>
      <c r="CB626" s="86"/>
      <c r="CC626" s="86"/>
      <c r="CD626" s="86"/>
      <c r="CE626" s="86"/>
      <c r="CF626" s="86"/>
      <c r="CG626" s="86"/>
      <c r="CH626" s="86"/>
      <c r="CI626" s="86"/>
      <c r="CJ626" s="86"/>
      <c r="CK626" s="86"/>
      <c r="CL626" s="86"/>
      <c r="CM626" s="86"/>
      <c r="CN626" s="86"/>
      <c r="CO626" s="86"/>
      <c r="CP626" s="86"/>
      <c r="CQ626" s="86"/>
      <c r="CR626" s="86"/>
      <c r="CS626" s="86"/>
      <c r="CT626" s="86"/>
      <c r="CU626" s="86"/>
      <c r="CV626" s="86"/>
      <c r="CW626" s="86"/>
      <c r="CX626" s="86"/>
    </row>
    <row r="627" spans="1:102" s="85" customFormat="1" ht="18.75" customHeight="1" outlineLevel="1" x14ac:dyDescent="0.35">
      <c r="A627" s="1099"/>
      <c r="B627" s="713" t="s">
        <v>79</v>
      </c>
      <c r="C627" s="107"/>
      <c r="D627" s="104"/>
      <c r="E627" s="104"/>
      <c r="F627" s="104"/>
      <c r="G627" s="153" t="e">
        <f t="shared" si="155"/>
        <v>#DIV/0!</v>
      </c>
      <c r="H627" s="104"/>
      <c r="I627" s="167" t="e">
        <f t="shared" si="189"/>
        <v>#DIV/0!</v>
      </c>
      <c r="J627" s="153" t="e">
        <f t="shared" si="157"/>
        <v>#DIV/0!</v>
      </c>
      <c r="K627" s="104"/>
      <c r="L627" s="104"/>
      <c r="M627" s="109" t="e">
        <f t="shared" si="199"/>
        <v>#DIV/0!</v>
      </c>
      <c r="N627" s="863"/>
      <c r="P627" s="86" t="b">
        <f t="shared" si="197"/>
        <v>1</v>
      </c>
      <c r="Q627" s="224" t="b">
        <f t="shared" si="198"/>
        <v>1</v>
      </c>
      <c r="R627" s="728">
        <f t="shared" si="193"/>
        <v>0</v>
      </c>
      <c r="S627" s="86"/>
      <c r="T627" s="86"/>
      <c r="U627" s="86"/>
      <c r="V627" s="86"/>
      <c r="W627" s="86"/>
      <c r="X627" s="86"/>
      <c r="Y627" s="86"/>
      <c r="Z627" s="86"/>
      <c r="AA627" s="86"/>
      <c r="AB627" s="86"/>
      <c r="AC627" s="86"/>
      <c r="AD627" s="86"/>
      <c r="AE627" s="86"/>
      <c r="AF627" s="86"/>
      <c r="AG627" s="86"/>
      <c r="AH627" s="86"/>
      <c r="AI627" s="86"/>
      <c r="AJ627" s="86"/>
      <c r="AK627" s="86"/>
      <c r="AL627" s="86"/>
      <c r="AM627" s="86"/>
      <c r="AN627" s="86"/>
      <c r="AO627" s="86"/>
      <c r="AP627" s="86"/>
      <c r="AQ627" s="86"/>
      <c r="AR627" s="86"/>
      <c r="AS627" s="86"/>
      <c r="AT627" s="86"/>
      <c r="AU627" s="86"/>
      <c r="AV627" s="86"/>
      <c r="AW627" s="86"/>
      <c r="AX627" s="86"/>
      <c r="AY627" s="86"/>
      <c r="AZ627" s="86"/>
      <c r="BA627" s="86"/>
      <c r="BB627" s="86"/>
      <c r="BC627" s="86"/>
      <c r="BD627" s="86"/>
      <c r="BE627" s="86"/>
      <c r="BF627" s="86"/>
      <c r="BG627" s="86"/>
      <c r="BH627" s="86"/>
      <c r="BI627" s="86"/>
      <c r="BJ627" s="86"/>
      <c r="BK627" s="86"/>
      <c r="BL627" s="86"/>
      <c r="BM627" s="86"/>
      <c r="BN627" s="86"/>
      <c r="BO627" s="86"/>
      <c r="BP627" s="86"/>
      <c r="BQ627" s="86"/>
      <c r="BR627" s="86"/>
      <c r="BS627" s="86"/>
      <c r="BT627" s="86"/>
      <c r="BU627" s="86"/>
      <c r="BV627" s="86"/>
      <c r="BW627" s="86"/>
      <c r="BX627" s="86"/>
      <c r="BY627" s="86"/>
      <c r="BZ627" s="86"/>
      <c r="CA627" s="86"/>
      <c r="CB627" s="86"/>
      <c r="CC627" s="86"/>
      <c r="CD627" s="86"/>
      <c r="CE627" s="86"/>
      <c r="CF627" s="86"/>
      <c r="CG627" s="86"/>
      <c r="CH627" s="86"/>
      <c r="CI627" s="86"/>
      <c r="CJ627" s="86"/>
      <c r="CK627" s="86"/>
      <c r="CL627" s="86"/>
      <c r="CM627" s="86"/>
      <c r="CN627" s="86"/>
      <c r="CO627" s="86"/>
      <c r="CP627" s="86"/>
      <c r="CQ627" s="86"/>
      <c r="CR627" s="86"/>
      <c r="CS627" s="86"/>
      <c r="CT627" s="86"/>
      <c r="CU627" s="86"/>
      <c r="CV627" s="86"/>
      <c r="CW627" s="86"/>
      <c r="CX627" s="86"/>
    </row>
    <row r="628" spans="1:102" s="85" customFormat="1" ht="18.75" customHeight="1" outlineLevel="1" x14ac:dyDescent="0.35">
      <c r="A628" s="1099"/>
      <c r="B628" s="713" t="s">
        <v>78</v>
      </c>
      <c r="C628" s="107"/>
      <c r="D628" s="104">
        <v>4852.66</v>
      </c>
      <c r="E628" s="104">
        <v>4852.66</v>
      </c>
      <c r="F628" s="104">
        <v>946</v>
      </c>
      <c r="G628" s="148">
        <f t="shared" si="155"/>
        <v>0.19500000000000001</v>
      </c>
      <c r="H628" s="104">
        <v>946</v>
      </c>
      <c r="I628" s="186">
        <f t="shared" si="189"/>
        <v>0.19500000000000001</v>
      </c>
      <c r="J628" s="148">
        <f t="shared" si="157"/>
        <v>1</v>
      </c>
      <c r="K628" s="104">
        <v>4852.66</v>
      </c>
      <c r="L628" s="104"/>
      <c r="M628" s="108">
        <f t="shared" si="199"/>
        <v>1</v>
      </c>
      <c r="N628" s="863"/>
      <c r="P628" s="86" t="b">
        <f t="shared" si="197"/>
        <v>1</v>
      </c>
      <c r="Q628" s="224" t="b">
        <f t="shared" si="198"/>
        <v>1</v>
      </c>
      <c r="R628" s="728">
        <f t="shared" si="193"/>
        <v>0</v>
      </c>
      <c r="S628" s="86"/>
      <c r="T628" s="86"/>
      <c r="U628" s="86"/>
      <c r="V628" s="86"/>
      <c r="W628" s="86"/>
      <c r="X628" s="86"/>
      <c r="Y628" s="86"/>
      <c r="Z628" s="86"/>
      <c r="AA628" s="86"/>
      <c r="AB628" s="86"/>
      <c r="AC628" s="86"/>
      <c r="AD628" s="86"/>
      <c r="AE628" s="86"/>
      <c r="AF628" s="86"/>
      <c r="AG628" s="86"/>
      <c r="AH628" s="86"/>
      <c r="AI628" s="86"/>
      <c r="AJ628" s="86"/>
      <c r="AK628" s="86"/>
      <c r="AL628" s="86"/>
      <c r="AM628" s="86"/>
      <c r="AN628" s="86"/>
      <c r="AO628" s="86"/>
      <c r="AP628" s="86"/>
      <c r="AQ628" s="86"/>
      <c r="AR628" s="86"/>
      <c r="AS628" s="86"/>
      <c r="AT628" s="86"/>
      <c r="AU628" s="86"/>
      <c r="AV628" s="86"/>
      <c r="AW628" s="86"/>
      <c r="AX628" s="86"/>
      <c r="AY628" s="86"/>
      <c r="AZ628" s="86"/>
      <c r="BA628" s="86"/>
      <c r="BB628" s="86"/>
      <c r="BC628" s="86"/>
      <c r="BD628" s="86"/>
      <c r="BE628" s="86"/>
      <c r="BF628" s="86"/>
      <c r="BG628" s="86"/>
      <c r="BH628" s="86"/>
      <c r="BI628" s="86"/>
      <c r="BJ628" s="86"/>
      <c r="BK628" s="86"/>
      <c r="BL628" s="86"/>
      <c r="BM628" s="86"/>
      <c r="BN628" s="86"/>
      <c r="BO628" s="86"/>
      <c r="BP628" s="86"/>
      <c r="BQ628" s="86"/>
      <c r="BR628" s="86"/>
      <c r="BS628" s="86"/>
      <c r="BT628" s="86"/>
      <c r="BU628" s="86"/>
      <c r="BV628" s="86"/>
      <c r="BW628" s="86"/>
      <c r="BX628" s="86"/>
      <c r="BY628" s="86"/>
      <c r="BZ628" s="86"/>
      <c r="CA628" s="86"/>
      <c r="CB628" s="86"/>
      <c r="CC628" s="86"/>
      <c r="CD628" s="86"/>
      <c r="CE628" s="86"/>
      <c r="CF628" s="86"/>
      <c r="CG628" s="86"/>
      <c r="CH628" s="86"/>
      <c r="CI628" s="86"/>
      <c r="CJ628" s="86"/>
      <c r="CK628" s="86"/>
      <c r="CL628" s="86"/>
      <c r="CM628" s="86"/>
      <c r="CN628" s="86"/>
      <c r="CO628" s="86"/>
      <c r="CP628" s="86"/>
      <c r="CQ628" s="86"/>
      <c r="CR628" s="86"/>
      <c r="CS628" s="86"/>
      <c r="CT628" s="86"/>
      <c r="CU628" s="86"/>
      <c r="CV628" s="86"/>
      <c r="CW628" s="86"/>
      <c r="CX628" s="86"/>
    </row>
    <row r="629" spans="1:102" s="85" customFormat="1" ht="18.75" customHeight="1" outlineLevel="1" x14ac:dyDescent="0.35">
      <c r="A629" s="1099"/>
      <c r="B629" s="713" t="s">
        <v>116</v>
      </c>
      <c r="C629" s="107"/>
      <c r="D629" s="104">
        <v>4700.4399999999996</v>
      </c>
      <c r="E629" s="104">
        <v>4700.4399999999996</v>
      </c>
      <c r="F629" s="104">
        <v>920.9</v>
      </c>
      <c r="G629" s="148">
        <f t="shared" si="155"/>
        <v>0.19600000000000001</v>
      </c>
      <c r="H629" s="104">
        <v>920.9</v>
      </c>
      <c r="I629" s="186">
        <f t="shared" si="189"/>
        <v>0.19600000000000001</v>
      </c>
      <c r="J629" s="148">
        <f t="shared" si="157"/>
        <v>1</v>
      </c>
      <c r="K629" s="104">
        <v>4700.4399999999996</v>
      </c>
      <c r="L629" s="104"/>
      <c r="M629" s="108">
        <f t="shared" si="199"/>
        <v>1</v>
      </c>
      <c r="N629" s="863"/>
      <c r="P629" s="86" t="b">
        <f t="shared" si="197"/>
        <v>0</v>
      </c>
      <c r="Q629" s="224" t="b">
        <f t="shared" si="198"/>
        <v>1</v>
      </c>
      <c r="R629" s="728">
        <f t="shared" si="193"/>
        <v>0</v>
      </c>
      <c r="S629" s="86"/>
      <c r="T629" s="86"/>
      <c r="U629" s="86"/>
      <c r="V629" s="86"/>
      <c r="W629" s="86"/>
      <c r="X629" s="86"/>
      <c r="Y629" s="86"/>
      <c r="Z629" s="86"/>
      <c r="AA629" s="86"/>
      <c r="AB629" s="86"/>
      <c r="AC629" s="86"/>
      <c r="AD629" s="86"/>
      <c r="AE629" s="86"/>
      <c r="AF629" s="86"/>
      <c r="AG629" s="86"/>
      <c r="AH629" s="86"/>
      <c r="AI629" s="86"/>
      <c r="AJ629" s="86"/>
      <c r="AK629" s="86"/>
      <c r="AL629" s="86"/>
      <c r="AM629" s="86"/>
      <c r="AN629" s="86"/>
      <c r="AO629" s="86"/>
      <c r="AP629" s="86"/>
      <c r="AQ629" s="86"/>
      <c r="AR629" s="86"/>
      <c r="AS629" s="86"/>
      <c r="AT629" s="86"/>
      <c r="AU629" s="86"/>
      <c r="AV629" s="86"/>
      <c r="AW629" s="86"/>
      <c r="AX629" s="86"/>
      <c r="AY629" s="86"/>
      <c r="AZ629" s="86"/>
      <c r="BA629" s="86"/>
      <c r="BB629" s="86"/>
      <c r="BC629" s="86"/>
      <c r="BD629" s="86"/>
      <c r="BE629" s="86"/>
      <c r="BF629" s="86"/>
      <c r="BG629" s="86"/>
      <c r="BH629" s="86"/>
      <c r="BI629" s="86"/>
      <c r="BJ629" s="86"/>
      <c r="BK629" s="86"/>
      <c r="BL629" s="86"/>
      <c r="BM629" s="86"/>
      <c r="BN629" s="86"/>
      <c r="BO629" s="86"/>
      <c r="BP629" s="86"/>
      <c r="BQ629" s="86"/>
      <c r="BR629" s="86"/>
      <c r="BS629" s="86"/>
      <c r="BT629" s="86"/>
      <c r="BU629" s="86"/>
      <c r="BV629" s="86"/>
      <c r="BW629" s="86"/>
      <c r="BX629" s="86"/>
      <c r="BY629" s="86"/>
      <c r="BZ629" s="86"/>
      <c r="CA629" s="86"/>
      <c r="CB629" s="86"/>
      <c r="CC629" s="86"/>
      <c r="CD629" s="86"/>
      <c r="CE629" s="86"/>
      <c r="CF629" s="86"/>
      <c r="CG629" s="86"/>
      <c r="CH629" s="86"/>
      <c r="CI629" s="86"/>
      <c r="CJ629" s="86"/>
      <c r="CK629" s="86"/>
      <c r="CL629" s="86"/>
      <c r="CM629" s="86"/>
      <c r="CN629" s="86"/>
      <c r="CO629" s="86"/>
      <c r="CP629" s="86"/>
      <c r="CQ629" s="86"/>
      <c r="CR629" s="86"/>
      <c r="CS629" s="86"/>
      <c r="CT629" s="86"/>
      <c r="CU629" s="86"/>
      <c r="CV629" s="86"/>
      <c r="CW629" s="86"/>
      <c r="CX629" s="86"/>
    </row>
    <row r="630" spans="1:102" s="85" customFormat="1" ht="18.75" customHeight="1" outlineLevel="1" x14ac:dyDescent="0.35">
      <c r="A630" s="1099"/>
      <c r="B630" s="713" t="s">
        <v>80</v>
      </c>
      <c r="C630" s="107"/>
      <c r="D630" s="104"/>
      <c r="E630" s="104"/>
      <c r="F630" s="104"/>
      <c r="G630" s="153" t="e">
        <f t="shared" si="155"/>
        <v>#DIV/0!</v>
      </c>
      <c r="H630" s="104"/>
      <c r="I630" s="167" t="e">
        <f t="shared" si="189"/>
        <v>#DIV/0!</v>
      </c>
      <c r="J630" s="153" t="e">
        <f t="shared" si="157"/>
        <v>#DIV/0!</v>
      </c>
      <c r="K630" s="104"/>
      <c r="L630" s="104"/>
      <c r="M630" s="109" t="e">
        <f t="shared" si="199"/>
        <v>#DIV/0!</v>
      </c>
      <c r="N630" s="864"/>
      <c r="P630" s="86" t="b">
        <f t="shared" si="197"/>
        <v>1</v>
      </c>
      <c r="Q630" s="224" t="b">
        <f t="shared" si="198"/>
        <v>1</v>
      </c>
      <c r="R630" s="728">
        <f t="shared" si="193"/>
        <v>0</v>
      </c>
      <c r="S630" s="86"/>
      <c r="T630" s="86"/>
      <c r="U630" s="86"/>
      <c r="V630" s="86"/>
      <c r="W630" s="86"/>
      <c r="X630" s="86"/>
      <c r="Y630" s="86"/>
      <c r="Z630" s="86"/>
      <c r="AA630" s="86"/>
      <c r="AB630" s="86"/>
      <c r="AC630" s="86"/>
      <c r="AD630" s="86"/>
      <c r="AE630" s="86"/>
      <c r="AF630" s="86"/>
      <c r="AG630" s="86"/>
      <c r="AH630" s="86"/>
      <c r="AI630" s="86"/>
      <c r="AJ630" s="86"/>
      <c r="AK630" s="86"/>
      <c r="AL630" s="86"/>
      <c r="AM630" s="86"/>
      <c r="AN630" s="86"/>
      <c r="AO630" s="86"/>
      <c r="AP630" s="86"/>
      <c r="AQ630" s="86"/>
      <c r="AR630" s="86"/>
      <c r="AS630" s="86"/>
      <c r="AT630" s="86"/>
      <c r="AU630" s="86"/>
      <c r="AV630" s="86"/>
      <c r="AW630" s="86"/>
      <c r="AX630" s="86"/>
      <c r="AY630" s="86"/>
      <c r="AZ630" s="86"/>
      <c r="BA630" s="86"/>
      <c r="BB630" s="86"/>
      <c r="BC630" s="86"/>
      <c r="BD630" s="86"/>
      <c r="BE630" s="86"/>
      <c r="BF630" s="86"/>
      <c r="BG630" s="86"/>
      <c r="BH630" s="86"/>
      <c r="BI630" s="86"/>
      <c r="BJ630" s="86"/>
      <c r="BK630" s="86"/>
      <c r="BL630" s="86"/>
      <c r="BM630" s="86"/>
      <c r="BN630" s="86"/>
      <c r="BO630" s="86"/>
      <c r="BP630" s="86"/>
      <c r="BQ630" s="86"/>
      <c r="BR630" s="86"/>
      <c r="BS630" s="86"/>
      <c r="BT630" s="86"/>
      <c r="BU630" s="86"/>
      <c r="BV630" s="86"/>
      <c r="BW630" s="86"/>
      <c r="BX630" s="86"/>
      <c r="BY630" s="86"/>
      <c r="BZ630" s="86"/>
      <c r="CA630" s="86"/>
      <c r="CB630" s="86"/>
      <c r="CC630" s="86"/>
      <c r="CD630" s="86"/>
      <c r="CE630" s="86"/>
      <c r="CF630" s="86"/>
      <c r="CG630" s="86"/>
      <c r="CH630" s="86"/>
      <c r="CI630" s="86"/>
      <c r="CJ630" s="86"/>
      <c r="CK630" s="86"/>
      <c r="CL630" s="86"/>
      <c r="CM630" s="86"/>
      <c r="CN630" s="86"/>
      <c r="CO630" s="86"/>
      <c r="CP630" s="86"/>
      <c r="CQ630" s="86"/>
      <c r="CR630" s="86"/>
      <c r="CS630" s="86"/>
      <c r="CT630" s="86"/>
      <c r="CU630" s="86"/>
      <c r="CV630" s="86"/>
      <c r="CW630" s="86"/>
      <c r="CX630" s="86"/>
    </row>
    <row r="631" spans="1:102" s="85" customFormat="1" ht="191.25" customHeight="1" outlineLevel="1" x14ac:dyDescent="0.35">
      <c r="A631" s="1099" t="s">
        <v>438</v>
      </c>
      <c r="B631" s="96" t="s">
        <v>735</v>
      </c>
      <c r="C631" s="96" t="s">
        <v>285</v>
      </c>
      <c r="D631" s="99">
        <f>SUM(D632:D635)</f>
        <v>8522.61</v>
      </c>
      <c r="E631" s="99">
        <f>SUM(E632:E635)</f>
        <v>9249.56</v>
      </c>
      <c r="F631" s="99">
        <f>SUM(F632:F635)</f>
        <v>2031.96</v>
      </c>
      <c r="G631" s="177">
        <f t="shared" si="155"/>
        <v>0.22</v>
      </c>
      <c r="H631" s="99">
        <f>SUM(H632:H635)</f>
        <v>2031.96</v>
      </c>
      <c r="I631" s="148">
        <f t="shared" si="189"/>
        <v>0.22</v>
      </c>
      <c r="J631" s="177">
        <f t="shared" si="157"/>
        <v>1</v>
      </c>
      <c r="K631" s="99">
        <f>SUM(K632:K635)</f>
        <v>8609.56</v>
      </c>
      <c r="L631" s="99">
        <f>SUM(L632:L635)</f>
        <v>640</v>
      </c>
      <c r="M631" s="135">
        <f t="shared" si="199"/>
        <v>0.93</v>
      </c>
      <c r="N631" s="956" t="s">
        <v>1550</v>
      </c>
      <c r="P631" s="86" t="b">
        <f t="shared" si="197"/>
        <v>1</v>
      </c>
      <c r="Q631" s="224" t="b">
        <f t="shared" si="198"/>
        <v>1</v>
      </c>
      <c r="R631" s="728">
        <f t="shared" si="193"/>
        <v>0</v>
      </c>
      <c r="S631" s="86"/>
      <c r="T631" s="86"/>
      <c r="U631" s="86"/>
      <c r="V631" s="86"/>
      <c r="W631" s="86"/>
      <c r="X631" s="86"/>
      <c r="Y631" s="86"/>
      <c r="Z631" s="86"/>
      <c r="AA631" s="86"/>
      <c r="AB631" s="86"/>
      <c r="AC631" s="86"/>
      <c r="AD631" s="86"/>
      <c r="AE631" s="86"/>
      <c r="AF631" s="86"/>
      <c r="AG631" s="86"/>
      <c r="AH631" s="86"/>
      <c r="AI631" s="86"/>
      <c r="AJ631" s="86"/>
      <c r="AK631" s="86"/>
      <c r="AL631" s="86"/>
      <c r="AM631" s="86"/>
      <c r="AN631" s="86"/>
      <c r="AO631" s="86"/>
      <c r="AP631" s="86"/>
      <c r="AQ631" s="86"/>
      <c r="AR631" s="86"/>
      <c r="AS631" s="86"/>
      <c r="AT631" s="86"/>
      <c r="AU631" s="86"/>
      <c r="AV631" s="86"/>
      <c r="AW631" s="86"/>
      <c r="AX631" s="86"/>
      <c r="AY631" s="86"/>
      <c r="AZ631" s="86"/>
      <c r="BA631" s="86"/>
      <c r="BB631" s="86"/>
      <c r="BC631" s="86"/>
      <c r="BD631" s="86"/>
      <c r="BE631" s="86"/>
      <c r="BF631" s="86"/>
      <c r="BG631" s="86"/>
      <c r="BH631" s="86"/>
      <c r="BI631" s="86"/>
      <c r="BJ631" s="86"/>
      <c r="BK631" s="86"/>
      <c r="BL631" s="86"/>
      <c r="BM631" s="86"/>
      <c r="BN631" s="86"/>
      <c r="BO631" s="86"/>
      <c r="BP631" s="86"/>
      <c r="BQ631" s="86"/>
      <c r="BR631" s="86"/>
      <c r="BS631" s="86"/>
      <c r="BT631" s="86"/>
      <c r="BU631" s="86"/>
      <c r="BV631" s="86"/>
      <c r="BW631" s="86"/>
      <c r="BX631" s="86"/>
      <c r="BY631" s="86"/>
      <c r="BZ631" s="86"/>
      <c r="CA631" s="86"/>
      <c r="CB631" s="86"/>
      <c r="CC631" s="86"/>
      <c r="CD631" s="86"/>
      <c r="CE631" s="86"/>
      <c r="CF631" s="86"/>
      <c r="CG631" s="86"/>
      <c r="CH631" s="86"/>
      <c r="CI631" s="86"/>
      <c r="CJ631" s="86"/>
      <c r="CK631" s="86"/>
      <c r="CL631" s="86"/>
      <c r="CM631" s="86"/>
      <c r="CN631" s="86"/>
      <c r="CO631" s="86"/>
      <c r="CP631" s="86"/>
      <c r="CQ631" s="86"/>
      <c r="CR631" s="86"/>
      <c r="CS631" s="86"/>
      <c r="CT631" s="86"/>
      <c r="CU631" s="86"/>
      <c r="CV631" s="86"/>
      <c r="CW631" s="86"/>
      <c r="CX631" s="86"/>
    </row>
    <row r="632" spans="1:102" s="85" customFormat="1" ht="18.75" customHeight="1" outlineLevel="1" x14ac:dyDescent="0.35">
      <c r="A632" s="1099"/>
      <c r="B632" s="715" t="s">
        <v>79</v>
      </c>
      <c r="C632" s="95"/>
      <c r="D632" s="119"/>
      <c r="E632" s="119"/>
      <c r="F632" s="119"/>
      <c r="G632" s="153" t="e">
        <f t="shared" si="155"/>
        <v>#DIV/0!</v>
      </c>
      <c r="H632" s="119"/>
      <c r="I632" s="153" t="e">
        <f t="shared" si="189"/>
        <v>#DIV/0!</v>
      </c>
      <c r="J632" s="153" t="e">
        <f t="shared" si="157"/>
        <v>#DIV/0!</v>
      </c>
      <c r="K632" s="119">
        <f>E632</f>
        <v>0</v>
      </c>
      <c r="L632" s="119">
        <f t="shared" ref="L632:L635" si="207">E632-K632</f>
        <v>0</v>
      </c>
      <c r="M632" s="109" t="e">
        <f t="shared" si="199"/>
        <v>#DIV/0!</v>
      </c>
      <c r="N632" s="956"/>
      <c r="P632" s="86" t="b">
        <f t="shared" si="197"/>
        <v>1</v>
      </c>
      <c r="Q632" s="224" t="b">
        <f t="shared" si="198"/>
        <v>1</v>
      </c>
      <c r="R632" s="728">
        <f t="shared" si="193"/>
        <v>0</v>
      </c>
      <c r="S632" s="86"/>
      <c r="T632" s="86"/>
      <c r="U632" s="86"/>
      <c r="V632" s="86"/>
      <c r="W632" s="86"/>
      <c r="X632" s="86"/>
      <c r="Y632" s="86"/>
      <c r="Z632" s="86"/>
      <c r="AA632" s="86"/>
      <c r="AB632" s="86"/>
      <c r="AC632" s="86"/>
      <c r="AD632" s="86"/>
      <c r="AE632" s="86"/>
      <c r="AF632" s="86"/>
      <c r="AG632" s="86"/>
      <c r="AH632" s="86"/>
      <c r="AI632" s="86"/>
      <c r="AJ632" s="86"/>
      <c r="AK632" s="86"/>
      <c r="AL632" s="86"/>
      <c r="AM632" s="86"/>
      <c r="AN632" s="86"/>
      <c r="AO632" s="86"/>
      <c r="AP632" s="86"/>
      <c r="AQ632" s="86"/>
      <c r="AR632" s="86"/>
      <c r="AS632" s="86"/>
      <c r="AT632" s="86"/>
      <c r="AU632" s="86"/>
      <c r="AV632" s="86"/>
      <c r="AW632" s="86"/>
      <c r="AX632" s="86"/>
      <c r="AY632" s="86"/>
      <c r="AZ632" s="86"/>
      <c r="BA632" s="86"/>
      <c r="BB632" s="86"/>
      <c r="BC632" s="86"/>
      <c r="BD632" s="86"/>
      <c r="BE632" s="86"/>
      <c r="BF632" s="86"/>
      <c r="BG632" s="86"/>
      <c r="BH632" s="86"/>
      <c r="BI632" s="86"/>
      <c r="BJ632" s="86"/>
      <c r="BK632" s="86"/>
      <c r="BL632" s="86"/>
      <c r="BM632" s="86"/>
      <c r="BN632" s="86"/>
      <c r="BO632" s="86"/>
      <c r="BP632" s="86"/>
      <c r="BQ632" s="86"/>
      <c r="BR632" s="86"/>
      <c r="BS632" s="86"/>
      <c r="BT632" s="86"/>
      <c r="BU632" s="86"/>
      <c r="BV632" s="86"/>
      <c r="BW632" s="86"/>
      <c r="BX632" s="86"/>
      <c r="BY632" s="86"/>
      <c r="BZ632" s="86"/>
      <c r="CA632" s="86"/>
      <c r="CB632" s="86"/>
      <c r="CC632" s="86"/>
      <c r="CD632" s="86"/>
      <c r="CE632" s="86"/>
      <c r="CF632" s="86"/>
      <c r="CG632" s="86"/>
      <c r="CH632" s="86"/>
      <c r="CI632" s="86"/>
      <c r="CJ632" s="86"/>
      <c r="CK632" s="86"/>
      <c r="CL632" s="86"/>
      <c r="CM632" s="86"/>
      <c r="CN632" s="86"/>
      <c r="CO632" s="86"/>
      <c r="CP632" s="86"/>
      <c r="CQ632" s="86"/>
      <c r="CR632" s="86"/>
      <c r="CS632" s="86"/>
      <c r="CT632" s="86"/>
      <c r="CU632" s="86"/>
      <c r="CV632" s="86"/>
      <c r="CW632" s="86"/>
      <c r="CX632" s="86"/>
    </row>
    <row r="633" spans="1:102" s="85" customFormat="1" ht="18.75" customHeight="1" outlineLevel="1" x14ac:dyDescent="0.35">
      <c r="A633" s="1099"/>
      <c r="B633" s="715" t="s">
        <v>78</v>
      </c>
      <c r="C633" s="95"/>
      <c r="D633" s="119"/>
      <c r="E633" s="119"/>
      <c r="F633" s="119"/>
      <c r="G633" s="153" t="e">
        <f t="shared" si="155"/>
        <v>#DIV/0!</v>
      </c>
      <c r="H633" s="119"/>
      <c r="I633" s="153" t="e">
        <f t="shared" si="189"/>
        <v>#DIV/0!</v>
      </c>
      <c r="J633" s="153" t="e">
        <f t="shared" si="157"/>
        <v>#DIV/0!</v>
      </c>
      <c r="K633" s="119">
        <f>E633</f>
        <v>0</v>
      </c>
      <c r="L633" s="119">
        <f t="shared" si="207"/>
        <v>0</v>
      </c>
      <c r="M633" s="109" t="e">
        <f t="shared" si="199"/>
        <v>#DIV/0!</v>
      </c>
      <c r="N633" s="956"/>
      <c r="P633" s="86" t="b">
        <f t="shared" si="197"/>
        <v>1</v>
      </c>
      <c r="Q633" s="224" t="b">
        <f t="shared" si="198"/>
        <v>1</v>
      </c>
      <c r="R633" s="728">
        <f t="shared" si="193"/>
        <v>0</v>
      </c>
      <c r="S633" s="86"/>
      <c r="T633" s="86"/>
      <c r="U633" s="86"/>
      <c r="V633" s="86"/>
      <c r="W633" s="86"/>
      <c r="X633" s="86"/>
      <c r="Y633" s="86"/>
      <c r="Z633" s="86"/>
      <c r="AA633" s="86"/>
      <c r="AB633" s="86"/>
      <c r="AC633" s="86"/>
      <c r="AD633" s="86"/>
      <c r="AE633" s="86"/>
      <c r="AF633" s="86"/>
      <c r="AG633" s="86"/>
      <c r="AH633" s="86"/>
      <c r="AI633" s="86"/>
      <c r="AJ633" s="86"/>
      <c r="AK633" s="86"/>
      <c r="AL633" s="86"/>
      <c r="AM633" s="86"/>
      <c r="AN633" s="86"/>
      <c r="AO633" s="86"/>
      <c r="AP633" s="86"/>
      <c r="AQ633" s="86"/>
      <c r="AR633" s="86"/>
      <c r="AS633" s="86"/>
      <c r="AT633" s="86"/>
      <c r="AU633" s="86"/>
      <c r="AV633" s="86"/>
      <c r="AW633" s="86"/>
      <c r="AX633" s="86"/>
      <c r="AY633" s="86"/>
      <c r="AZ633" s="86"/>
      <c r="BA633" s="86"/>
      <c r="BB633" s="86"/>
      <c r="BC633" s="86"/>
      <c r="BD633" s="86"/>
      <c r="BE633" s="86"/>
      <c r="BF633" s="86"/>
      <c r="BG633" s="86"/>
      <c r="BH633" s="86"/>
      <c r="BI633" s="86"/>
      <c r="BJ633" s="86"/>
      <c r="BK633" s="86"/>
      <c r="BL633" s="86"/>
      <c r="BM633" s="86"/>
      <c r="BN633" s="86"/>
      <c r="BO633" s="86"/>
      <c r="BP633" s="86"/>
      <c r="BQ633" s="86"/>
      <c r="BR633" s="86"/>
      <c r="BS633" s="86"/>
      <c r="BT633" s="86"/>
      <c r="BU633" s="86"/>
      <c r="BV633" s="86"/>
      <c r="BW633" s="86"/>
      <c r="BX633" s="86"/>
      <c r="BY633" s="86"/>
      <c r="BZ633" s="86"/>
      <c r="CA633" s="86"/>
      <c r="CB633" s="86"/>
      <c r="CC633" s="86"/>
      <c r="CD633" s="86"/>
      <c r="CE633" s="86"/>
      <c r="CF633" s="86"/>
      <c r="CG633" s="86"/>
      <c r="CH633" s="86"/>
      <c r="CI633" s="86"/>
      <c r="CJ633" s="86"/>
      <c r="CK633" s="86"/>
      <c r="CL633" s="86"/>
      <c r="CM633" s="86"/>
      <c r="CN633" s="86"/>
      <c r="CO633" s="86"/>
      <c r="CP633" s="86"/>
      <c r="CQ633" s="86"/>
      <c r="CR633" s="86"/>
      <c r="CS633" s="86"/>
      <c r="CT633" s="86"/>
      <c r="CU633" s="86"/>
      <c r="CV633" s="86"/>
      <c r="CW633" s="86"/>
      <c r="CX633" s="86"/>
    </row>
    <row r="634" spans="1:102" s="85" customFormat="1" ht="18.75" customHeight="1" outlineLevel="1" x14ac:dyDescent="0.35">
      <c r="A634" s="1099"/>
      <c r="B634" s="715" t="s">
        <v>116</v>
      </c>
      <c r="C634" s="95"/>
      <c r="D634" s="119">
        <v>8522.61</v>
      </c>
      <c r="E634" s="119">
        <v>9249.56</v>
      </c>
      <c r="F634" s="119">
        <v>2031.96</v>
      </c>
      <c r="G634" s="148">
        <f t="shared" si="155"/>
        <v>0.22</v>
      </c>
      <c r="H634" s="119">
        <v>2031.96</v>
      </c>
      <c r="I634" s="148">
        <f t="shared" si="189"/>
        <v>0.22</v>
      </c>
      <c r="J634" s="148">
        <f t="shared" si="157"/>
        <v>1</v>
      </c>
      <c r="K634" s="119">
        <v>8609.56</v>
      </c>
      <c r="L634" s="119">
        <f t="shared" si="207"/>
        <v>640</v>
      </c>
      <c r="M634" s="108">
        <f t="shared" si="199"/>
        <v>0.93</v>
      </c>
      <c r="N634" s="956"/>
      <c r="P634" s="86" t="b">
        <f t="shared" si="197"/>
        <v>1</v>
      </c>
      <c r="Q634" s="224" t="b">
        <f t="shared" si="198"/>
        <v>1</v>
      </c>
      <c r="R634" s="728">
        <f t="shared" si="193"/>
        <v>0</v>
      </c>
      <c r="S634" s="86"/>
      <c r="T634" s="86"/>
      <c r="U634" s="86"/>
      <c r="V634" s="86"/>
      <c r="W634" s="86"/>
      <c r="X634" s="86"/>
      <c r="Y634" s="86"/>
      <c r="Z634" s="86"/>
      <c r="AA634" s="86"/>
      <c r="AB634" s="86"/>
      <c r="AC634" s="86"/>
      <c r="AD634" s="86"/>
      <c r="AE634" s="86"/>
      <c r="AF634" s="86"/>
      <c r="AG634" s="86"/>
      <c r="AH634" s="86"/>
      <c r="AI634" s="86"/>
      <c r="AJ634" s="86"/>
      <c r="AK634" s="86"/>
      <c r="AL634" s="86"/>
      <c r="AM634" s="86"/>
      <c r="AN634" s="86"/>
      <c r="AO634" s="86"/>
      <c r="AP634" s="86"/>
      <c r="AQ634" s="86"/>
      <c r="AR634" s="86"/>
      <c r="AS634" s="86"/>
      <c r="AT634" s="86"/>
      <c r="AU634" s="86"/>
      <c r="AV634" s="86"/>
      <c r="AW634" s="86"/>
      <c r="AX634" s="86"/>
      <c r="AY634" s="86"/>
      <c r="AZ634" s="86"/>
      <c r="BA634" s="86"/>
      <c r="BB634" s="86"/>
      <c r="BC634" s="86"/>
      <c r="BD634" s="86"/>
      <c r="BE634" s="86"/>
      <c r="BF634" s="86"/>
      <c r="BG634" s="86"/>
      <c r="BH634" s="86"/>
      <c r="BI634" s="86"/>
      <c r="BJ634" s="86"/>
      <c r="BK634" s="86"/>
      <c r="BL634" s="86"/>
      <c r="BM634" s="86"/>
      <c r="BN634" s="86"/>
      <c r="BO634" s="86"/>
      <c r="BP634" s="86"/>
      <c r="BQ634" s="86"/>
      <c r="BR634" s="86"/>
      <c r="BS634" s="86"/>
      <c r="BT634" s="86"/>
      <c r="BU634" s="86"/>
      <c r="BV634" s="86"/>
      <c r="BW634" s="86"/>
      <c r="BX634" s="86"/>
      <c r="BY634" s="86"/>
      <c r="BZ634" s="86"/>
      <c r="CA634" s="86"/>
      <c r="CB634" s="86"/>
      <c r="CC634" s="86"/>
      <c r="CD634" s="86"/>
      <c r="CE634" s="86"/>
      <c r="CF634" s="86"/>
      <c r="CG634" s="86"/>
      <c r="CH634" s="86"/>
      <c r="CI634" s="86"/>
      <c r="CJ634" s="86"/>
      <c r="CK634" s="86"/>
      <c r="CL634" s="86"/>
      <c r="CM634" s="86"/>
      <c r="CN634" s="86"/>
      <c r="CO634" s="86"/>
      <c r="CP634" s="86"/>
      <c r="CQ634" s="86"/>
      <c r="CR634" s="86"/>
      <c r="CS634" s="86"/>
      <c r="CT634" s="86"/>
      <c r="CU634" s="86"/>
      <c r="CV634" s="86"/>
      <c r="CW634" s="86"/>
      <c r="CX634" s="86"/>
    </row>
    <row r="635" spans="1:102" s="85" customFormat="1" ht="18.75" customHeight="1" outlineLevel="1" x14ac:dyDescent="0.35">
      <c r="A635" s="1099"/>
      <c r="B635" s="715" t="s">
        <v>80</v>
      </c>
      <c r="C635" s="95"/>
      <c r="D635" s="98"/>
      <c r="E635" s="98"/>
      <c r="F635" s="98"/>
      <c r="G635" s="179"/>
      <c r="H635" s="98"/>
      <c r="I635" s="153" t="e">
        <f t="shared" si="189"/>
        <v>#DIV/0!</v>
      </c>
      <c r="J635" s="153" t="e">
        <f t="shared" si="157"/>
        <v>#DIV/0!</v>
      </c>
      <c r="K635" s="119">
        <f>E635</f>
        <v>0</v>
      </c>
      <c r="L635" s="119">
        <f t="shared" si="207"/>
        <v>0</v>
      </c>
      <c r="M635" s="109" t="e">
        <f t="shared" si="199"/>
        <v>#DIV/0!</v>
      </c>
      <c r="N635" s="956"/>
      <c r="P635" s="86" t="b">
        <f t="shared" si="197"/>
        <v>1</v>
      </c>
      <c r="Q635" s="224" t="b">
        <f t="shared" si="198"/>
        <v>1</v>
      </c>
      <c r="R635" s="728">
        <f t="shared" si="193"/>
        <v>0</v>
      </c>
      <c r="S635" s="86"/>
      <c r="T635" s="86"/>
      <c r="U635" s="86"/>
      <c r="V635" s="86"/>
      <c r="W635" s="86"/>
      <c r="X635" s="86"/>
      <c r="Y635" s="86"/>
      <c r="Z635" s="86"/>
      <c r="AA635" s="86"/>
      <c r="AB635" s="86"/>
      <c r="AC635" s="86"/>
      <c r="AD635" s="86"/>
      <c r="AE635" s="86"/>
      <c r="AF635" s="86"/>
      <c r="AG635" s="86"/>
      <c r="AH635" s="86"/>
      <c r="AI635" s="86"/>
      <c r="AJ635" s="86"/>
      <c r="AK635" s="86"/>
      <c r="AL635" s="86"/>
      <c r="AM635" s="86"/>
      <c r="AN635" s="86"/>
      <c r="AO635" s="86"/>
      <c r="AP635" s="86"/>
      <c r="AQ635" s="86"/>
      <c r="AR635" s="86"/>
      <c r="AS635" s="86"/>
      <c r="AT635" s="86"/>
      <c r="AU635" s="86"/>
      <c r="AV635" s="86"/>
      <c r="AW635" s="86"/>
      <c r="AX635" s="86"/>
      <c r="AY635" s="86"/>
      <c r="AZ635" s="86"/>
      <c r="BA635" s="86"/>
      <c r="BB635" s="86"/>
      <c r="BC635" s="86"/>
      <c r="BD635" s="86"/>
      <c r="BE635" s="86"/>
      <c r="BF635" s="86"/>
      <c r="BG635" s="86"/>
      <c r="BH635" s="86"/>
      <c r="BI635" s="86"/>
      <c r="BJ635" s="86"/>
      <c r="BK635" s="86"/>
      <c r="BL635" s="86"/>
      <c r="BM635" s="86"/>
      <c r="BN635" s="86"/>
      <c r="BO635" s="86"/>
      <c r="BP635" s="86"/>
      <c r="BQ635" s="86"/>
      <c r="BR635" s="86"/>
      <c r="BS635" s="86"/>
      <c r="BT635" s="86"/>
      <c r="BU635" s="86"/>
      <c r="BV635" s="86"/>
      <c r="BW635" s="86"/>
      <c r="BX635" s="86"/>
      <c r="BY635" s="86"/>
      <c r="BZ635" s="86"/>
      <c r="CA635" s="86"/>
      <c r="CB635" s="86"/>
      <c r="CC635" s="86"/>
      <c r="CD635" s="86"/>
      <c r="CE635" s="86"/>
      <c r="CF635" s="86"/>
      <c r="CG635" s="86"/>
      <c r="CH635" s="86"/>
      <c r="CI635" s="86"/>
      <c r="CJ635" s="86"/>
      <c r="CK635" s="86"/>
      <c r="CL635" s="86"/>
      <c r="CM635" s="86"/>
      <c r="CN635" s="86"/>
      <c r="CO635" s="86"/>
      <c r="CP635" s="86"/>
      <c r="CQ635" s="86"/>
      <c r="CR635" s="86"/>
      <c r="CS635" s="86"/>
      <c r="CT635" s="86"/>
      <c r="CU635" s="86"/>
      <c r="CV635" s="86"/>
      <c r="CW635" s="86"/>
      <c r="CX635" s="86"/>
    </row>
    <row r="636" spans="1:102" s="85" customFormat="1" ht="63.75" customHeight="1" outlineLevel="1" x14ac:dyDescent="0.35">
      <c r="A636" s="1100" t="s">
        <v>439</v>
      </c>
      <c r="B636" s="146" t="s">
        <v>553</v>
      </c>
      <c r="C636" s="137" t="s">
        <v>229</v>
      </c>
      <c r="D636" s="141">
        <f>SUM(D637:D640)</f>
        <v>43562.36</v>
      </c>
      <c r="E636" s="141">
        <f>SUM(E637:E640)</f>
        <v>42329.16</v>
      </c>
      <c r="F636" s="141">
        <f>SUM(F637:F640)</f>
        <v>2589.27</v>
      </c>
      <c r="G636" s="178">
        <f t="shared" ref="G636:G675" si="208">F636/E636</f>
        <v>6.0999999999999999E-2</v>
      </c>
      <c r="H636" s="141">
        <f>SUM(H637:H640)</f>
        <v>2589.27</v>
      </c>
      <c r="I636" s="182">
        <f t="shared" si="189"/>
        <v>6.0999999999999999E-2</v>
      </c>
      <c r="J636" s="178">
        <f t="shared" ref="J636:J690" si="209">H636/F636</f>
        <v>1</v>
      </c>
      <c r="K636" s="142">
        <f>SUM(K637:K640)</f>
        <v>30137.65</v>
      </c>
      <c r="L636" s="142">
        <f>SUM(L637:L640)</f>
        <v>12191.51</v>
      </c>
      <c r="M636" s="138">
        <f t="shared" si="199"/>
        <v>0.71</v>
      </c>
      <c r="N636" s="979"/>
      <c r="P636" s="86" t="b">
        <f t="shared" si="197"/>
        <v>0</v>
      </c>
      <c r="Q636" s="224" t="b">
        <f t="shared" si="198"/>
        <v>1</v>
      </c>
      <c r="R636" s="728">
        <f t="shared" si="193"/>
        <v>0</v>
      </c>
      <c r="S636" s="86"/>
      <c r="T636" s="86"/>
      <c r="U636" s="86"/>
      <c r="V636" s="86"/>
      <c r="W636" s="86"/>
      <c r="X636" s="86"/>
      <c r="Y636" s="86"/>
      <c r="Z636" s="86"/>
      <c r="AA636" s="86"/>
      <c r="AB636" s="86"/>
      <c r="AC636" s="86"/>
      <c r="AD636" s="86"/>
      <c r="AE636" s="86"/>
      <c r="AF636" s="86"/>
      <c r="AG636" s="86"/>
      <c r="AH636" s="86"/>
      <c r="AI636" s="86"/>
      <c r="AJ636" s="86"/>
      <c r="AK636" s="86"/>
      <c r="AL636" s="86"/>
      <c r="AM636" s="86"/>
      <c r="AN636" s="86"/>
      <c r="AO636" s="86"/>
      <c r="AP636" s="86"/>
      <c r="AQ636" s="86"/>
      <c r="AR636" s="86"/>
      <c r="AS636" s="86"/>
      <c r="AT636" s="86"/>
      <c r="AU636" s="86"/>
      <c r="AV636" s="86"/>
      <c r="AW636" s="86"/>
      <c r="AX636" s="86"/>
      <c r="AY636" s="86"/>
      <c r="AZ636" s="86"/>
      <c r="BA636" s="86"/>
      <c r="BB636" s="86"/>
      <c r="BC636" s="86"/>
      <c r="BD636" s="86"/>
      <c r="BE636" s="86"/>
      <c r="BF636" s="86"/>
      <c r="BG636" s="86"/>
      <c r="BH636" s="86"/>
      <c r="BI636" s="86"/>
      <c r="BJ636" s="86"/>
      <c r="BK636" s="86"/>
      <c r="BL636" s="86"/>
      <c r="BM636" s="86"/>
      <c r="BN636" s="86"/>
      <c r="BO636" s="86"/>
      <c r="BP636" s="86"/>
      <c r="BQ636" s="86"/>
      <c r="BR636" s="86"/>
      <c r="BS636" s="86"/>
      <c r="BT636" s="86"/>
      <c r="BU636" s="86"/>
      <c r="BV636" s="86"/>
      <c r="BW636" s="86"/>
      <c r="BX636" s="86"/>
      <c r="BY636" s="86"/>
      <c r="BZ636" s="86"/>
      <c r="CA636" s="86"/>
      <c r="CB636" s="86"/>
      <c r="CC636" s="86"/>
      <c r="CD636" s="86"/>
      <c r="CE636" s="86"/>
      <c r="CF636" s="86"/>
      <c r="CG636" s="86"/>
      <c r="CH636" s="86"/>
      <c r="CI636" s="86"/>
      <c r="CJ636" s="86"/>
      <c r="CK636" s="86"/>
      <c r="CL636" s="86"/>
      <c r="CM636" s="86"/>
      <c r="CN636" s="86"/>
      <c r="CO636" s="86"/>
      <c r="CP636" s="86"/>
      <c r="CQ636" s="86"/>
      <c r="CR636" s="86"/>
      <c r="CS636" s="86"/>
      <c r="CT636" s="86"/>
      <c r="CU636" s="86"/>
      <c r="CV636" s="86"/>
      <c r="CW636" s="86"/>
      <c r="CX636" s="86"/>
    </row>
    <row r="637" spans="1:102" s="85" customFormat="1" ht="18.75" customHeight="1" outlineLevel="1" x14ac:dyDescent="0.35">
      <c r="A637" s="1100"/>
      <c r="B637" s="713" t="s">
        <v>79</v>
      </c>
      <c r="C637" s="95"/>
      <c r="D637" s="119">
        <f>D642</f>
        <v>0</v>
      </c>
      <c r="E637" s="119">
        <f t="shared" ref="E637:F637" si="210">E642</f>
        <v>0</v>
      </c>
      <c r="F637" s="119">
        <f t="shared" si="210"/>
        <v>0</v>
      </c>
      <c r="G637" s="179" t="e">
        <f t="shared" si="208"/>
        <v>#DIV/0!</v>
      </c>
      <c r="H637" s="119">
        <f>H642</f>
        <v>0</v>
      </c>
      <c r="I637" s="167" t="e">
        <f t="shared" si="189"/>
        <v>#DIV/0!</v>
      </c>
      <c r="J637" s="153" t="e">
        <f t="shared" si="209"/>
        <v>#DIV/0!</v>
      </c>
      <c r="K637" s="104">
        <f>K642</f>
        <v>0</v>
      </c>
      <c r="L637" s="104">
        <f>L642</f>
        <v>0</v>
      </c>
      <c r="M637" s="109" t="e">
        <f t="shared" si="199"/>
        <v>#DIV/0!</v>
      </c>
      <c r="N637" s="979"/>
      <c r="P637" s="86" t="b">
        <f t="shared" si="197"/>
        <v>1</v>
      </c>
      <c r="Q637" s="224" t="b">
        <f t="shared" si="198"/>
        <v>1</v>
      </c>
      <c r="R637" s="728">
        <f t="shared" si="193"/>
        <v>0</v>
      </c>
      <c r="S637" s="86"/>
      <c r="T637" s="86"/>
      <c r="U637" s="86"/>
      <c r="V637" s="86"/>
      <c r="W637" s="86"/>
      <c r="X637" s="86"/>
      <c r="Y637" s="86"/>
      <c r="Z637" s="86"/>
      <c r="AA637" s="86"/>
      <c r="AB637" s="86"/>
      <c r="AC637" s="86"/>
      <c r="AD637" s="86"/>
      <c r="AE637" s="86"/>
      <c r="AF637" s="86"/>
      <c r="AG637" s="86"/>
      <c r="AH637" s="86"/>
      <c r="AI637" s="86"/>
      <c r="AJ637" s="86"/>
      <c r="AK637" s="86"/>
      <c r="AL637" s="86"/>
      <c r="AM637" s="86"/>
      <c r="AN637" s="86"/>
      <c r="AO637" s="86"/>
      <c r="AP637" s="86"/>
      <c r="AQ637" s="86"/>
      <c r="AR637" s="86"/>
      <c r="AS637" s="86"/>
      <c r="AT637" s="86"/>
      <c r="AU637" s="86"/>
      <c r="AV637" s="86"/>
      <c r="AW637" s="86"/>
      <c r="AX637" s="86"/>
      <c r="AY637" s="86"/>
      <c r="AZ637" s="86"/>
      <c r="BA637" s="86"/>
      <c r="BB637" s="86"/>
      <c r="BC637" s="86"/>
      <c r="BD637" s="86"/>
      <c r="BE637" s="86"/>
      <c r="BF637" s="86"/>
      <c r="BG637" s="86"/>
      <c r="BH637" s="86"/>
      <c r="BI637" s="86"/>
      <c r="BJ637" s="86"/>
      <c r="BK637" s="86"/>
      <c r="BL637" s="86"/>
      <c r="BM637" s="86"/>
      <c r="BN637" s="86"/>
      <c r="BO637" s="86"/>
      <c r="BP637" s="86"/>
      <c r="BQ637" s="86"/>
      <c r="BR637" s="86"/>
      <c r="BS637" s="86"/>
      <c r="BT637" s="86"/>
      <c r="BU637" s="86"/>
      <c r="BV637" s="86"/>
      <c r="BW637" s="86"/>
      <c r="BX637" s="86"/>
      <c r="BY637" s="86"/>
      <c r="BZ637" s="86"/>
      <c r="CA637" s="86"/>
      <c r="CB637" s="86"/>
      <c r="CC637" s="86"/>
      <c r="CD637" s="86"/>
      <c r="CE637" s="86"/>
      <c r="CF637" s="86"/>
      <c r="CG637" s="86"/>
      <c r="CH637" s="86"/>
      <c r="CI637" s="86"/>
      <c r="CJ637" s="86"/>
      <c r="CK637" s="86"/>
      <c r="CL637" s="86"/>
      <c r="CM637" s="86"/>
      <c r="CN637" s="86"/>
      <c r="CO637" s="86"/>
      <c r="CP637" s="86"/>
      <c r="CQ637" s="86"/>
      <c r="CR637" s="86"/>
      <c r="CS637" s="86"/>
      <c r="CT637" s="86"/>
      <c r="CU637" s="86"/>
      <c r="CV637" s="86"/>
      <c r="CW637" s="86"/>
      <c r="CX637" s="86"/>
    </row>
    <row r="638" spans="1:102" s="85" customFormat="1" ht="18.75" customHeight="1" outlineLevel="1" x14ac:dyDescent="0.35">
      <c r="A638" s="1100"/>
      <c r="B638" s="713" t="s">
        <v>78</v>
      </c>
      <c r="C638" s="95"/>
      <c r="D638" s="119">
        <f t="shared" ref="D638:F640" si="211">D643</f>
        <v>26000.86</v>
      </c>
      <c r="E638" s="119">
        <f t="shared" si="211"/>
        <v>24767.66</v>
      </c>
      <c r="F638" s="119">
        <f t="shared" si="211"/>
        <v>1244.3800000000001</v>
      </c>
      <c r="G638" s="148">
        <f t="shared" si="208"/>
        <v>0.05</v>
      </c>
      <c r="H638" s="119">
        <f t="shared" ref="H638:H640" si="212">H643</f>
        <v>1244.3800000000001</v>
      </c>
      <c r="I638" s="186">
        <f t="shared" si="189"/>
        <v>0.05</v>
      </c>
      <c r="J638" s="148">
        <f t="shared" si="209"/>
        <v>1</v>
      </c>
      <c r="K638" s="104">
        <f t="shared" ref="K638:L640" si="213">K643</f>
        <v>12576.15</v>
      </c>
      <c r="L638" s="104">
        <f t="shared" si="213"/>
        <v>12191.51</v>
      </c>
      <c r="M638" s="108">
        <f t="shared" si="199"/>
        <v>0.51</v>
      </c>
      <c r="N638" s="979"/>
      <c r="P638" s="86" t="b">
        <f t="shared" si="197"/>
        <v>1</v>
      </c>
      <c r="Q638" s="224" t="b">
        <f t="shared" si="198"/>
        <v>1</v>
      </c>
      <c r="R638" s="728">
        <f t="shared" si="193"/>
        <v>0</v>
      </c>
      <c r="S638" s="86"/>
      <c r="T638" s="86"/>
      <c r="U638" s="86"/>
      <c r="V638" s="86"/>
      <c r="W638" s="86"/>
      <c r="X638" s="86"/>
      <c r="Y638" s="86"/>
      <c r="Z638" s="86"/>
      <c r="AA638" s="86"/>
      <c r="AB638" s="86"/>
      <c r="AC638" s="86"/>
      <c r="AD638" s="86"/>
      <c r="AE638" s="86"/>
      <c r="AF638" s="86"/>
      <c r="AG638" s="86"/>
      <c r="AH638" s="86"/>
      <c r="AI638" s="86"/>
      <c r="AJ638" s="86"/>
      <c r="AK638" s="86"/>
      <c r="AL638" s="86"/>
      <c r="AM638" s="86"/>
      <c r="AN638" s="86"/>
      <c r="AO638" s="86"/>
      <c r="AP638" s="86"/>
      <c r="AQ638" s="86"/>
      <c r="AR638" s="86"/>
      <c r="AS638" s="86"/>
      <c r="AT638" s="86"/>
      <c r="AU638" s="86"/>
      <c r="AV638" s="86"/>
      <c r="AW638" s="86"/>
      <c r="AX638" s="86"/>
      <c r="AY638" s="86"/>
      <c r="AZ638" s="86"/>
      <c r="BA638" s="86"/>
      <c r="BB638" s="86"/>
      <c r="BC638" s="86"/>
      <c r="BD638" s="86"/>
      <c r="BE638" s="86"/>
      <c r="BF638" s="86"/>
      <c r="BG638" s="86"/>
      <c r="BH638" s="86"/>
      <c r="BI638" s="86"/>
      <c r="BJ638" s="86"/>
      <c r="BK638" s="86"/>
      <c r="BL638" s="86"/>
      <c r="BM638" s="86"/>
      <c r="BN638" s="86"/>
      <c r="BO638" s="86"/>
      <c r="BP638" s="86"/>
      <c r="BQ638" s="86"/>
      <c r="BR638" s="86"/>
      <c r="BS638" s="86"/>
      <c r="BT638" s="86"/>
      <c r="BU638" s="86"/>
      <c r="BV638" s="86"/>
      <c r="BW638" s="86"/>
      <c r="BX638" s="86"/>
      <c r="BY638" s="86"/>
      <c r="BZ638" s="86"/>
      <c r="CA638" s="86"/>
      <c r="CB638" s="86"/>
      <c r="CC638" s="86"/>
      <c r="CD638" s="86"/>
      <c r="CE638" s="86"/>
      <c r="CF638" s="86"/>
      <c r="CG638" s="86"/>
      <c r="CH638" s="86"/>
      <c r="CI638" s="86"/>
      <c r="CJ638" s="86"/>
      <c r="CK638" s="86"/>
      <c r="CL638" s="86"/>
      <c r="CM638" s="86"/>
      <c r="CN638" s="86"/>
      <c r="CO638" s="86"/>
      <c r="CP638" s="86"/>
      <c r="CQ638" s="86"/>
      <c r="CR638" s="86"/>
      <c r="CS638" s="86"/>
      <c r="CT638" s="86"/>
      <c r="CU638" s="86"/>
      <c r="CV638" s="86"/>
      <c r="CW638" s="86"/>
      <c r="CX638" s="86"/>
    </row>
    <row r="639" spans="1:102" s="85" customFormat="1" ht="18.75" customHeight="1" outlineLevel="1" x14ac:dyDescent="0.35">
      <c r="A639" s="1100"/>
      <c r="B639" s="713" t="s">
        <v>116</v>
      </c>
      <c r="C639" s="95"/>
      <c r="D639" s="119">
        <f t="shared" si="211"/>
        <v>17561.5</v>
      </c>
      <c r="E639" s="119">
        <f t="shared" si="211"/>
        <v>17561.5</v>
      </c>
      <c r="F639" s="119">
        <f t="shared" si="211"/>
        <v>1344.89</v>
      </c>
      <c r="G639" s="148">
        <f t="shared" si="208"/>
        <v>7.6999999999999999E-2</v>
      </c>
      <c r="H639" s="119">
        <f t="shared" si="212"/>
        <v>1344.89</v>
      </c>
      <c r="I639" s="186">
        <f t="shared" si="189"/>
        <v>7.6999999999999999E-2</v>
      </c>
      <c r="J639" s="148">
        <f t="shared" si="209"/>
        <v>1</v>
      </c>
      <c r="K639" s="104">
        <f t="shared" si="213"/>
        <v>17561.5</v>
      </c>
      <c r="L639" s="104">
        <f t="shared" si="213"/>
        <v>0</v>
      </c>
      <c r="M639" s="108">
        <f t="shared" si="199"/>
        <v>1</v>
      </c>
      <c r="N639" s="979"/>
      <c r="P639" s="86" t="b">
        <f t="shared" si="197"/>
        <v>0</v>
      </c>
      <c r="Q639" s="224" t="b">
        <f t="shared" si="198"/>
        <v>1</v>
      </c>
      <c r="R639" s="728">
        <f t="shared" si="193"/>
        <v>0</v>
      </c>
      <c r="S639" s="86"/>
      <c r="T639" s="86"/>
      <c r="U639" s="86"/>
      <c r="V639" s="86"/>
      <c r="W639" s="86"/>
      <c r="X639" s="86"/>
      <c r="Y639" s="86"/>
      <c r="Z639" s="86"/>
      <c r="AA639" s="86"/>
      <c r="AB639" s="86"/>
      <c r="AC639" s="86"/>
      <c r="AD639" s="86"/>
      <c r="AE639" s="86"/>
      <c r="AF639" s="86"/>
      <c r="AG639" s="86"/>
      <c r="AH639" s="86"/>
      <c r="AI639" s="86"/>
      <c r="AJ639" s="86"/>
      <c r="AK639" s="86"/>
      <c r="AL639" s="86"/>
      <c r="AM639" s="86"/>
      <c r="AN639" s="86"/>
      <c r="AO639" s="86"/>
      <c r="AP639" s="86"/>
      <c r="AQ639" s="86"/>
      <c r="AR639" s="86"/>
      <c r="AS639" s="86"/>
      <c r="AT639" s="86"/>
      <c r="AU639" s="86"/>
      <c r="AV639" s="86"/>
      <c r="AW639" s="86"/>
      <c r="AX639" s="86"/>
      <c r="AY639" s="86"/>
      <c r="AZ639" s="86"/>
      <c r="BA639" s="86"/>
      <c r="BB639" s="86"/>
      <c r="BC639" s="86"/>
      <c r="BD639" s="86"/>
      <c r="BE639" s="86"/>
      <c r="BF639" s="86"/>
      <c r="BG639" s="86"/>
      <c r="BH639" s="86"/>
      <c r="BI639" s="86"/>
      <c r="BJ639" s="86"/>
      <c r="BK639" s="86"/>
      <c r="BL639" s="86"/>
      <c r="BM639" s="86"/>
      <c r="BN639" s="86"/>
      <c r="BO639" s="86"/>
      <c r="BP639" s="86"/>
      <c r="BQ639" s="86"/>
      <c r="BR639" s="86"/>
      <c r="BS639" s="86"/>
      <c r="BT639" s="86"/>
      <c r="BU639" s="86"/>
      <c r="BV639" s="86"/>
      <c r="BW639" s="86"/>
      <c r="BX639" s="86"/>
      <c r="BY639" s="86"/>
      <c r="BZ639" s="86"/>
      <c r="CA639" s="86"/>
      <c r="CB639" s="86"/>
      <c r="CC639" s="86"/>
      <c r="CD639" s="86"/>
      <c r="CE639" s="86"/>
      <c r="CF639" s="86"/>
      <c r="CG639" s="86"/>
      <c r="CH639" s="86"/>
      <c r="CI639" s="86"/>
      <c r="CJ639" s="86"/>
      <c r="CK639" s="86"/>
      <c r="CL639" s="86"/>
      <c r="CM639" s="86"/>
      <c r="CN639" s="86"/>
      <c r="CO639" s="86"/>
      <c r="CP639" s="86"/>
      <c r="CQ639" s="86"/>
      <c r="CR639" s="86"/>
      <c r="CS639" s="86"/>
      <c r="CT639" s="86"/>
      <c r="CU639" s="86"/>
      <c r="CV639" s="86"/>
      <c r="CW639" s="86"/>
      <c r="CX639" s="86"/>
    </row>
    <row r="640" spans="1:102" s="85" customFormat="1" ht="18.75" customHeight="1" outlineLevel="1" x14ac:dyDescent="0.35">
      <c r="A640" s="1100"/>
      <c r="B640" s="713" t="s">
        <v>80</v>
      </c>
      <c r="C640" s="95"/>
      <c r="D640" s="119">
        <f t="shared" si="211"/>
        <v>0</v>
      </c>
      <c r="E640" s="119">
        <f t="shared" si="211"/>
        <v>0</v>
      </c>
      <c r="F640" s="119">
        <f t="shared" si="211"/>
        <v>0</v>
      </c>
      <c r="G640" s="179" t="e">
        <f t="shared" si="208"/>
        <v>#DIV/0!</v>
      </c>
      <c r="H640" s="119">
        <f t="shared" si="212"/>
        <v>0</v>
      </c>
      <c r="I640" s="167" t="e">
        <f t="shared" si="189"/>
        <v>#DIV/0!</v>
      </c>
      <c r="J640" s="153" t="e">
        <f t="shared" si="209"/>
        <v>#DIV/0!</v>
      </c>
      <c r="K640" s="104">
        <f t="shared" si="213"/>
        <v>0</v>
      </c>
      <c r="L640" s="104">
        <f t="shared" si="213"/>
        <v>0</v>
      </c>
      <c r="M640" s="109" t="e">
        <f t="shared" si="199"/>
        <v>#DIV/0!</v>
      </c>
      <c r="N640" s="979"/>
      <c r="P640" s="86" t="b">
        <f t="shared" si="197"/>
        <v>1</v>
      </c>
      <c r="Q640" s="224" t="b">
        <f t="shared" si="198"/>
        <v>1</v>
      </c>
      <c r="R640" s="728">
        <f t="shared" si="193"/>
        <v>0</v>
      </c>
      <c r="S640" s="86"/>
      <c r="T640" s="86"/>
      <c r="U640" s="86"/>
      <c r="V640" s="86"/>
      <c r="W640" s="86"/>
      <c r="X640" s="86"/>
      <c r="Y640" s="86"/>
      <c r="Z640" s="86"/>
      <c r="AA640" s="86"/>
      <c r="AB640" s="86"/>
      <c r="AC640" s="86"/>
      <c r="AD640" s="86"/>
      <c r="AE640" s="86"/>
      <c r="AF640" s="86"/>
      <c r="AG640" s="86"/>
      <c r="AH640" s="86"/>
      <c r="AI640" s="86"/>
      <c r="AJ640" s="86"/>
      <c r="AK640" s="86"/>
      <c r="AL640" s="86"/>
      <c r="AM640" s="86"/>
      <c r="AN640" s="86"/>
      <c r="AO640" s="86"/>
      <c r="AP640" s="86"/>
      <c r="AQ640" s="86"/>
      <c r="AR640" s="86"/>
      <c r="AS640" s="86"/>
      <c r="AT640" s="86"/>
      <c r="AU640" s="86"/>
      <c r="AV640" s="86"/>
      <c r="AW640" s="86"/>
      <c r="AX640" s="86"/>
      <c r="AY640" s="86"/>
      <c r="AZ640" s="86"/>
      <c r="BA640" s="86"/>
      <c r="BB640" s="86"/>
      <c r="BC640" s="86"/>
      <c r="BD640" s="86"/>
      <c r="BE640" s="86"/>
      <c r="BF640" s="86"/>
      <c r="BG640" s="86"/>
      <c r="BH640" s="86"/>
      <c r="BI640" s="86"/>
      <c r="BJ640" s="86"/>
      <c r="BK640" s="86"/>
      <c r="BL640" s="86"/>
      <c r="BM640" s="86"/>
      <c r="BN640" s="86"/>
      <c r="BO640" s="86"/>
      <c r="BP640" s="86"/>
      <c r="BQ640" s="86"/>
      <c r="BR640" s="86"/>
      <c r="BS640" s="86"/>
      <c r="BT640" s="86"/>
      <c r="BU640" s="86"/>
      <c r="BV640" s="86"/>
      <c r="BW640" s="86"/>
      <c r="BX640" s="86"/>
      <c r="BY640" s="86"/>
      <c r="BZ640" s="86"/>
      <c r="CA640" s="86"/>
      <c r="CB640" s="86"/>
      <c r="CC640" s="86"/>
      <c r="CD640" s="86"/>
      <c r="CE640" s="86"/>
      <c r="CF640" s="86"/>
      <c r="CG640" s="86"/>
      <c r="CH640" s="86"/>
      <c r="CI640" s="86"/>
      <c r="CJ640" s="86"/>
      <c r="CK640" s="86"/>
      <c r="CL640" s="86"/>
      <c r="CM640" s="86"/>
      <c r="CN640" s="86"/>
      <c r="CO640" s="86"/>
      <c r="CP640" s="86"/>
      <c r="CQ640" s="86"/>
      <c r="CR640" s="86"/>
      <c r="CS640" s="86"/>
      <c r="CT640" s="86"/>
      <c r="CU640" s="86"/>
      <c r="CV640" s="86"/>
      <c r="CW640" s="86"/>
      <c r="CX640" s="86"/>
    </row>
    <row r="641" spans="1:102" s="85" customFormat="1" ht="319.5" customHeight="1" outlineLevel="1" x14ac:dyDescent="0.35">
      <c r="A641" s="1099" t="s">
        <v>440</v>
      </c>
      <c r="B641" s="213" t="s">
        <v>1220</v>
      </c>
      <c r="C641" s="96" t="s">
        <v>285</v>
      </c>
      <c r="D641" s="99">
        <f>SUM(D642:D645)</f>
        <v>43562.36</v>
      </c>
      <c r="E641" s="99">
        <f>SUM(E642:E645)</f>
        <v>42329.16</v>
      </c>
      <c r="F641" s="99">
        <f>SUM(F642:F645)</f>
        <v>2589.27</v>
      </c>
      <c r="G641" s="180">
        <f t="shared" si="208"/>
        <v>6.0999999999999999E-2</v>
      </c>
      <c r="H641" s="99">
        <f>SUM(H642:H645)</f>
        <v>2589.27</v>
      </c>
      <c r="I641" s="186">
        <f t="shared" si="189"/>
        <v>6.0999999999999999E-2</v>
      </c>
      <c r="J641" s="177">
        <f t="shared" si="209"/>
        <v>1</v>
      </c>
      <c r="K641" s="134">
        <f>SUM(K642:K645)</f>
        <v>30137.65</v>
      </c>
      <c r="L641" s="134">
        <f>SUM(L642:L645)</f>
        <v>12191.51</v>
      </c>
      <c r="M641" s="135">
        <f t="shared" si="199"/>
        <v>0.71</v>
      </c>
      <c r="N641" s="958" t="s">
        <v>1549</v>
      </c>
      <c r="P641" s="86" t="b">
        <f t="shared" si="197"/>
        <v>0</v>
      </c>
      <c r="Q641" s="224" t="b">
        <f t="shared" si="198"/>
        <v>1</v>
      </c>
      <c r="R641" s="728">
        <f t="shared" si="193"/>
        <v>0</v>
      </c>
      <c r="S641" s="86"/>
      <c r="T641" s="86"/>
      <c r="U641" s="86"/>
      <c r="V641" s="86"/>
      <c r="W641" s="86"/>
      <c r="X641" s="86"/>
      <c r="Y641" s="86"/>
      <c r="Z641" s="86"/>
      <c r="AA641" s="86"/>
      <c r="AB641" s="86"/>
      <c r="AC641" s="86"/>
      <c r="AD641" s="86"/>
      <c r="AE641" s="86"/>
      <c r="AF641" s="86"/>
      <c r="AG641" s="86"/>
      <c r="AH641" s="86"/>
      <c r="AI641" s="86"/>
      <c r="AJ641" s="86"/>
      <c r="AK641" s="86"/>
      <c r="AL641" s="86"/>
      <c r="AM641" s="86"/>
      <c r="AN641" s="86"/>
      <c r="AO641" s="86"/>
      <c r="AP641" s="86"/>
      <c r="AQ641" s="86"/>
      <c r="AR641" s="86"/>
      <c r="AS641" s="86"/>
      <c r="AT641" s="86"/>
      <c r="AU641" s="86"/>
      <c r="AV641" s="86"/>
      <c r="AW641" s="86"/>
      <c r="AX641" s="86"/>
      <c r="AY641" s="86"/>
      <c r="AZ641" s="86"/>
      <c r="BA641" s="86"/>
      <c r="BB641" s="86"/>
      <c r="BC641" s="86"/>
      <c r="BD641" s="86"/>
      <c r="BE641" s="86"/>
      <c r="BF641" s="86"/>
      <c r="BG641" s="86"/>
      <c r="BH641" s="86"/>
      <c r="BI641" s="86"/>
      <c r="BJ641" s="86"/>
      <c r="BK641" s="86"/>
      <c r="BL641" s="86"/>
      <c r="BM641" s="86"/>
      <c r="BN641" s="86"/>
      <c r="BO641" s="86"/>
      <c r="BP641" s="86"/>
      <c r="BQ641" s="86"/>
      <c r="BR641" s="86"/>
      <c r="BS641" s="86"/>
      <c r="BT641" s="86"/>
      <c r="BU641" s="86"/>
      <c r="BV641" s="86"/>
      <c r="BW641" s="86"/>
      <c r="BX641" s="86"/>
      <c r="BY641" s="86"/>
      <c r="BZ641" s="86"/>
      <c r="CA641" s="86"/>
      <c r="CB641" s="86"/>
      <c r="CC641" s="86"/>
      <c r="CD641" s="86"/>
      <c r="CE641" s="86"/>
      <c r="CF641" s="86"/>
      <c r="CG641" s="86"/>
      <c r="CH641" s="86"/>
      <c r="CI641" s="86"/>
      <c r="CJ641" s="86"/>
      <c r="CK641" s="86"/>
      <c r="CL641" s="86"/>
      <c r="CM641" s="86"/>
      <c r="CN641" s="86"/>
      <c r="CO641" s="86"/>
      <c r="CP641" s="86"/>
      <c r="CQ641" s="86"/>
      <c r="CR641" s="86"/>
      <c r="CS641" s="86"/>
      <c r="CT641" s="86"/>
      <c r="CU641" s="86"/>
      <c r="CV641" s="86"/>
      <c r="CW641" s="86"/>
      <c r="CX641" s="86"/>
    </row>
    <row r="642" spans="1:102" s="85" customFormat="1" ht="149.25" customHeight="1" outlineLevel="1" x14ac:dyDescent="0.35">
      <c r="A642" s="1099"/>
      <c r="B642" s="713" t="s">
        <v>79</v>
      </c>
      <c r="C642" s="95"/>
      <c r="D642" s="119"/>
      <c r="E642" s="119"/>
      <c r="F642" s="119"/>
      <c r="G642" s="179" t="e">
        <f t="shared" si="208"/>
        <v>#DIV/0!</v>
      </c>
      <c r="H642" s="119"/>
      <c r="I642" s="167" t="e">
        <f t="shared" si="189"/>
        <v>#DIV/0!</v>
      </c>
      <c r="J642" s="153" t="e">
        <f t="shared" si="209"/>
        <v>#DIV/0!</v>
      </c>
      <c r="K642" s="104"/>
      <c r="L642" s="104">
        <f t="shared" ref="L642:L690" si="214">E642-K642</f>
        <v>0</v>
      </c>
      <c r="M642" s="109" t="e">
        <f t="shared" si="199"/>
        <v>#DIV/0!</v>
      </c>
      <c r="N642" s="958"/>
      <c r="P642" s="86" t="b">
        <f t="shared" si="197"/>
        <v>1</v>
      </c>
      <c r="Q642" s="224" t="b">
        <f t="shared" si="198"/>
        <v>1</v>
      </c>
      <c r="R642" s="728">
        <f t="shared" si="193"/>
        <v>0</v>
      </c>
      <c r="S642" s="86"/>
      <c r="T642" s="86"/>
      <c r="U642" s="86"/>
      <c r="V642" s="86"/>
      <c r="W642" s="86"/>
      <c r="X642" s="86"/>
      <c r="Y642" s="86"/>
      <c r="Z642" s="86"/>
      <c r="AA642" s="86"/>
      <c r="AB642" s="86"/>
      <c r="AC642" s="86"/>
      <c r="AD642" s="86"/>
      <c r="AE642" s="86"/>
      <c r="AF642" s="86"/>
      <c r="AG642" s="86"/>
      <c r="AH642" s="86"/>
      <c r="AI642" s="86"/>
      <c r="AJ642" s="86"/>
      <c r="AK642" s="86"/>
      <c r="AL642" s="86"/>
      <c r="AM642" s="86"/>
      <c r="AN642" s="86"/>
      <c r="AO642" s="86"/>
      <c r="AP642" s="86"/>
      <c r="AQ642" s="86"/>
      <c r="AR642" s="86"/>
      <c r="AS642" s="86"/>
      <c r="AT642" s="86"/>
      <c r="AU642" s="86"/>
      <c r="AV642" s="86"/>
      <c r="AW642" s="86"/>
      <c r="AX642" s="86"/>
      <c r="AY642" s="86"/>
      <c r="AZ642" s="86"/>
      <c r="BA642" s="86"/>
      <c r="BB642" s="86"/>
      <c r="BC642" s="86"/>
      <c r="BD642" s="86"/>
      <c r="BE642" s="86"/>
      <c r="BF642" s="86"/>
      <c r="BG642" s="86"/>
      <c r="BH642" s="86"/>
      <c r="BI642" s="86"/>
      <c r="BJ642" s="86"/>
      <c r="BK642" s="86"/>
      <c r="BL642" s="86"/>
      <c r="BM642" s="86"/>
      <c r="BN642" s="86"/>
      <c r="BO642" s="86"/>
      <c r="BP642" s="86"/>
      <c r="BQ642" s="86"/>
      <c r="BR642" s="86"/>
      <c r="BS642" s="86"/>
      <c r="BT642" s="86"/>
      <c r="BU642" s="86"/>
      <c r="BV642" s="86"/>
      <c r="BW642" s="86"/>
      <c r="BX642" s="86"/>
      <c r="BY642" s="86"/>
      <c r="BZ642" s="86"/>
      <c r="CA642" s="86"/>
      <c r="CB642" s="86"/>
      <c r="CC642" s="86"/>
      <c r="CD642" s="86"/>
      <c r="CE642" s="86"/>
      <c r="CF642" s="86"/>
      <c r="CG642" s="86"/>
      <c r="CH642" s="86"/>
      <c r="CI642" s="86"/>
      <c r="CJ642" s="86"/>
      <c r="CK642" s="86"/>
      <c r="CL642" s="86"/>
      <c r="CM642" s="86"/>
      <c r="CN642" s="86"/>
      <c r="CO642" s="86"/>
      <c r="CP642" s="86"/>
      <c r="CQ642" s="86"/>
      <c r="CR642" s="86"/>
      <c r="CS642" s="86"/>
      <c r="CT642" s="86"/>
      <c r="CU642" s="86"/>
      <c r="CV642" s="86"/>
      <c r="CW642" s="86"/>
      <c r="CX642" s="86"/>
    </row>
    <row r="643" spans="1:102" s="85" customFormat="1" ht="152.25" customHeight="1" outlineLevel="1" x14ac:dyDescent="0.35">
      <c r="A643" s="1099"/>
      <c r="B643" s="713" t="s">
        <v>78</v>
      </c>
      <c r="C643" s="95"/>
      <c r="D643" s="119">
        <v>26000.86</v>
      </c>
      <c r="E643" s="119">
        <v>24767.66</v>
      </c>
      <c r="F643" s="119">
        <v>1244.3800000000001</v>
      </c>
      <c r="G643" s="148">
        <f t="shared" si="208"/>
        <v>0.05</v>
      </c>
      <c r="H643" s="119">
        <v>1244.3800000000001</v>
      </c>
      <c r="I643" s="186">
        <f t="shared" si="189"/>
        <v>0.05</v>
      </c>
      <c r="J643" s="148">
        <f t="shared" si="209"/>
        <v>1</v>
      </c>
      <c r="K643" s="119">
        <f>E643-12191.51</f>
        <v>12576.15</v>
      </c>
      <c r="L643" s="104">
        <v>12191.51</v>
      </c>
      <c r="M643" s="108">
        <f t="shared" si="199"/>
        <v>0.51</v>
      </c>
      <c r="N643" s="958"/>
      <c r="P643" s="86" t="b">
        <f t="shared" si="197"/>
        <v>0</v>
      </c>
      <c r="Q643" s="224" t="b">
        <f t="shared" si="198"/>
        <v>1</v>
      </c>
      <c r="R643" s="728">
        <f t="shared" si="193"/>
        <v>0</v>
      </c>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6"/>
      <c r="AY643" s="86"/>
      <c r="AZ643" s="86"/>
      <c r="BA643" s="86"/>
      <c r="BB643" s="86"/>
      <c r="BC643" s="86"/>
      <c r="BD643" s="86"/>
      <c r="BE643" s="86"/>
      <c r="BF643" s="86"/>
      <c r="BG643" s="86"/>
      <c r="BH643" s="86"/>
      <c r="BI643" s="86"/>
      <c r="BJ643" s="86"/>
      <c r="BK643" s="86"/>
      <c r="BL643" s="86"/>
      <c r="BM643" s="86"/>
      <c r="BN643" s="86"/>
      <c r="BO643" s="86"/>
      <c r="BP643" s="86"/>
      <c r="BQ643" s="86"/>
      <c r="BR643" s="86"/>
      <c r="BS643" s="86"/>
      <c r="BT643" s="86"/>
      <c r="BU643" s="86"/>
      <c r="BV643" s="86"/>
      <c r="BW643" s="86"/>
      <c r="BX643" s="86"/>
      <c r="BY643" s="86"/>
      <c r="BZ643" s="86"/>
      <c r="CA643" s="86"/>
      <c r="CB643" s="86"/>
      <c r="CC643" s="86"/>
      <c r="CD643" s="86"/>
      <c r="CE643" s="86"/>
      <c r="CF643" s="86"/>
      <c r="CG643" s="86"/>
      <c r="CH643" s="86"/>
      <c r="CI643" s="86"/>
      <c r="CJ643" s="86"/>
      <c r="CK643" s="86"/>
      <c r="CL643" s="86"/>
      <c r="CM643" s="86"/>
      <c r="CN643" s="86"/>
      <c r="CO643" s="86"/>
      <c r="CP643" s="86"/>
      <c r="CQ643" s="86"/>
      <c r="CR643" s="86"/>
      <c r="CS643" s="86"/>
      <c r="CT643" s="86"/>
      <c r="CU643" s="86"/>
      <c r="CV643" s="86"/>
      <c r="CW643" s="86"/>
      <c r="CX643" s="86"/>
    </row>
    <row r="644" spans="1:102" s="85" customFormat="1" ht="137.25" customHeight="1" outlineLevel="1" x14ac:dyDescent="0.35">
      <c r="A644" s="1099"/>
      <c r="B644" s="713" t="s">
        <v>116</v>
      </c>
      <c r="C644" s="95"/>
      <c r="D644" s="119">
        <v>17561.5</v>
      </c>
      <c r="E644" s="119">
        <v>17561.5</v>
      </c>
      <c r="F644" s="119">
        <v>1344.89</v>
      </c>
      <c r="G644" s="181">
        <f t="shared" si="208"/>
        <v>7.6999999999999999E-2</v>
      </c>
      <c r="H644" s="119">
        <v>1344.89</v>
      </c>
      <c r="I644" s="186">
        <f t="shared" si="189"/>
        <v>7.6999999999999999E-2</v>
      </c>
      <c r="J644" s="148">
        <f t="shared" si="209"/>
        <v>1</v>
      </c>
      <c r="K644" s="119">
        <v>17561.5</v>
      </c>
      <c r="L644" s="104">
        <f t="shared" si="214"/>
        <v>0</v>
      </c>
      <c r="M644" s="108">
        <f t="shared" si="199"/>
        <v>1</v>
      </c>
      <c r="N644" s="958"/>
      <c r="P644" s="86" t="b">
        <f t="shared" si="197"/>
        <v>1</v>
      </c>
      <c r="Q644" s="224" t="b">
        <f t="shared" si="198"/>
        <v>1</v>
      </c>
      <c r="R644" s="728">
        <f t="shared" si="193"/>
        <v>0</v>
      </c>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86"/>
      <c r="AY644" s="86"/>
      <c r="AZ644" s="86"/>
      <c r="BA644" s="86"/>
      <c r="BB644" s="86"/>
      <c r="BC644" s="86"/>
      <c r="BD644" s="86"/>
      <c r="BE644" s="86"/>
      <c r="BF644" s="86"/>
      <c r="BG644" s="86"/>
      <c r="BH644" s="86"/>
      <c r="BI644" s="86"/>
      <c r="BJ644" s="86"/>
      <c r="BK644" s="86"/>
      <c r="BL644" s="86"/>
      <c r="BM644" s="86"/>
      <c r="BN644" s="86"/>
      <c r="BO644" s="86"/>
      <c r="BP644" s="86"/>
      <c r="BQ644" s="86"/>
      <c r="BR644" s="86"/>
      <c r="BS644" s="86"/>
      <c r="BT644" s="86"/>
      <c r="BU644" s="86"/>
      <c r="BV644" s="86"/>
      <c r="BW644" s="86"/>
      <c r="BX644" s="86"/>
      <c r="BY644" s="86"/>
      <c r="BZ644" s="86"/>
      <c r="CA644" s="86"/>
      <c r="CB644" s="86"/>
      <c r="CC644" s="86"/>
      <c r="CD644" s="86"/>
      <c r="CE644" s="86"/>
      <c r="CF644" s="86"/>
      <c r="CG644" s="86"/>
      <c r="CH644" s="86"/>
      <c r="CI644" s="86"/>
      <c r="CJ644" s="86"/>
      <c r="CK644" s="86"/>
      <c r="CL644" s="86"/>
      <c r="CM644" s="86"/>
      <c r="CN644" s="86"/>
      <c r="CO644" s="86"/>
      <c r="CP644" s="86"/>
      <c r="CQ644" s="86"/>
      <c r="CR644" s="86"/>
      <c r="CS644" s="86"/>
      <c r="CT644" s="86"/>
      <c r="CU644" s="86"/>
      <c r="CV644" s="86"/>
      <c r="CW644" s="86"/>
      <c r="CX644" s="86"/>
    </row>
    <row r="645" spans="1:102" s="85" customFormat="1" ht="143.25" customHeight="1" outlineLevel="1" x14ac:dyDescent="0.35">
      <c r="A645" s="1099"/>
      <c r="B645" s="713" t="s">
        <v>80</v>
      </c>
      <c r="C645" s="95"/>
      <c r="D645" s="119"/>
      <c r="E645" s="119"/>
      <c r="F645" s="119"/>
      <c r="G645" s="179" t="e">
        <f t="shared" si="208"/>
        <v>#DIV/0!</v>
      </c>
      <c r="H645" s="119"/>
      <c r="I645" s="167" t="e">
        <f t="shared" si="189"/>
        <v>#DIV/0!</v>
      </c>
      <c r="J645" s="153" t="e">
        <f t="shared" si="209"/>
        <v>#DIV/0!</v>
      </c>
      <c r="K645" s="104">
        <f t="shared" ref="K645" si="215">E645</f>
        <v>0</v>
      </c>
      <c r="L645" s="104">
        <f t="shared" si="214"/>
        <v>0</v>
      </c>
      <c r="M645" s="109" t="e">
        <f t="shared" si="199"/>
        <v>#DIV/0!</v>
      </c>
      <c r="N645" s="958"/>
      <c r="P645" s="86" t="b">
        <f t="shared" si="197"/>
        <v>1</v>
      </c>
      <c r="Q645" s="224" t="b">
        <f t="shared" si="198"/>
        <v>1</v>
      </c>
      <c r="R645" s="728">
        <f t="shared" si="193"/>
        <v>0</v>
      </c>
      <c r="S645" s="86"/>
      <c r="T645" s="86"/>
      <c r="U645" s="86"/>
      <c r="V645" s="86"/>
      <c r="W645" s="86"/>
      <c r="X645" s="86"/>
      <c r="Y645" s="86"/>
      <c r="Z645" s="86"/>
      <c r="AA645" s="86"/>
      <c r="AB645" s="86"/>
      <c r="AC645" s="86"/>
      <c r="AD645" s="86"/>
      <c r="AE645" s="86"/>
      <c r="AF645" s="86"/>
      <c r="AG645" s="86"/>
      <c r="AH645" s="86"/>
      <c r="AI645" s="86"/>
      <c r="AJ645" s="86"/>
      <c r="AK645" s="86"/>
      <c r="AL645" s="86"/>
      <c r="AM645" s="86"/>
      <c r="AN645" s="86"/>
      <c r="AO645" s="86"/>
      <c r="AP645" s="86"/>
      <c r="AQ645" s="86"/>
      <c r="AR645" s="86"/>
      <c r="AS645" s="86"/>
      <c r="AT645" s="86"/>
      <c r="AU645" s="86"/>
      <c r="AV645" s="86"/>
      <c r="AW645" s="86"/>
      <c r="AX645" s="86"/>
      <c r="AY645" s="86"/>
      <c r="AZ645" s="86"/>
      <c r="BA645" s="86"/>
      <c r="BB645" s="86"/>
      <c r="BC645" s="86"/>
      <c r="BD645" s="86"/>
      <c r="BE645" s="86"/>
      <c r="BF645" s="86"/>
      <c r="BG645" s="86"/>
      <c r="BH645" s="86"/>
      <c r="BI645" s="86"/>
      <c r="BJ645" s="86"/>
      <c r="BK645" s="86"/>
      <c r="BL645" s="86"/>
      <c r="BM645" s="86"/>
      <c r="BN645" s="86"/>
      <c r="BO645" s="86"/>
      <c r="BP645" s="86"/>
      <c r="BQ645" s="86"/>
      <c r="BR645" s="86"/>
      <c r="BS645" s="86"/>
      <c r="BT645" s="86"/>
      <c r="BU645" s="86"/>
      <c r="BV645" s="86"/>
      <c r="BW645" s="86"/>
      <c r="BX645" s="86"/>
      <c r="BY645" s="86"/>
      <c r="BZ645" s="86"/>
      <c r="CA645" s="86"/>
      <c r="CB645" s="86"/>
      <c r="CC645" s="86"/>
      <c r="CD645" s="86"/>
      <c r="CE645" s="86"/>
      <c r="CF645" s="86"/>
      <c r="CG645" s="86"/>
      <c r="CH645" s="86"/>
      <c r="CI645" s="86"/>
      <c r="CJ645" s="86"/>
      <c r="CK645" s="86"/>
      <c r="CL645" s="86"/>
      <c r="CM645" s="86"/>
      <c r="CN645" s="86"/>
      <c r="CO645" s="86"/>
      <c r="CP645" s="86"/>
      <c r="CQ645" s="86"/>
      <c r="CR645" s="86"/>
      <c r="CS645" s="86"/>
      <c r="CT645" s="86"/>
      <c r="CU645" s="86"/>
      <c r="CV645" s="86"/>
      <c r="CW645" s="86"/>
      <c r="CX645" s="86"/>
    </row>
    <row r="646" spans="1:102" s="85" customFormat="1" ht="133.5" customHeight="1" outlineLevel="1" x14ac:dyDescent="0.35">
      <c r="A646" s="1107" t="s">
        <v>441</v>
      </c>
      <c r="B646" s="357" t="s">
        <v>554</v>
      </c>
      <c r="C646" s="170" t="s">
        <v>229</v>
      </c>
      <c r="D646" s="141">
        <f>SUM(D647:D650)</f>
        <v>972226.55</v>
      </c>
      <c r="E646" s="141">
        <f>SUM(E647:E650)</f>
        <v>972226.55</v>
      </c>
      <c r="F646" s="141">
        <f>SUM(F647:F650)</f>
        <v>155042.85</v>
      </c>
      <c r="G646" s="195">
        <f t="shared" si="208"/>
        <v>0.159</v>
      </c>
      <c r="H646" s="141">
        <f>SUM(H647:H650)</f>
        <v>152050.66</v>
      </c>
      <c r="I646" s="182">
        <f t="shared" si="189"/>
        <v>0.156</v>
      </c>
      <c r="J646" s="195">
        <f t="shared" si="209"/>
        <v>0.98099999999999998</v>
      </c>
      <c r="K646" s="142">
        <f>SUM(K647:K650)</f>
        <v>972226.55</v>
      </c>
      <c r="L646" s="142">
        <f t="shared" si="214"/>
        <v>0</v>
      </c>
      <c r="M646" s="138">
        <f t="shared" si="199"/>
        <v>1</v>
      </c>
      <c r="N646" s="865"/>
      <c r="P646" s="86" t="b">
        <f t="shared" si="197"/>
        <v>0</v>
      </c>
      <c r="Q646" s="224" t="b">
        <f t="shared" si="198"/>
        <v>1</v>
      </c>
      <c r="R646" s="728">
        <f t="shared" si="193"/>
        <v>0</v>
      </c>
      <c r="S646" s="86"/>
      <c r="T646" s="86"/>
      <c r="U646" s="86"/>
      <c r="V646" s="86"/>
      <c r="W646" s="86"/>
      <c r="X646" s="86"/>
      <c r="Y646" s="86"/>
      <c r="Z646" s="86"/>
      <c r="AA646" s="86"/>
      <c r="AB646" s="86"/>
      <c r="AC646" s="86"/>
      <c r="AD646" s="86"/>
      <c r="AE646" s="86"/>
      <c r="AF646" s="86"/>
      <c r="AG646" s="86"/>
      <c r="AH646" s="86"/>
      <c r="AI646" s="86"/>
      <c r="AJ646" s="86"/>
      <c r="AK646" s="86"/>
      <c r="AL646" s="86"/>
      <c r="AM646" s="86"/>
      <c r="AN646" s="86"/>
      <c r="AO646" s="86"/>
      <c r="AP646" s="86"/>
      <c r="AQ646" s="86"/>
      <c r="AR646" s="86"/>
      <c r="AS646" s="86"/>
      <c r="AT646" s="86"/>
      <c r="AU646" s="86"/>
      <c r="AV646" s="86"/>
      <c r="AW646" s="86"/>
      <c r="AX646" s="86"/>
      <c r="AY646" s="86"/>
      <c r="AZ646" s="86"/>
      <c r="BA646" s="86"/>
      <c r="BB646" s="86"/>
      <c r="BC646" s="86"/>
      <c r="BD646" s="86"/>
      <c r="BE646" s="86"/>
      <c r="BF646" s="86"/>
      <c r="BG646" s="86"/>
      <c r="BH646" s="86"/>
      <c r="BI646" s="86"/>
      <c r="BJ646" s="86"/>
      <c r="BK646" s="86"/>
      <c r="BL646" s="86"/>
      <c r="BM646" s="86"/>
      <c r="BN646" s="86"/>
      <c r="BO646" s="86"/>
      <c r="BP646" s="86"/>
      <c r="BQ646" s="86"/>
      <c r="BR646" s="86"/>
      <c r="BS646" s="86"/>
      <c r="BT646" s="86"/>
      <c r="BU646" s="86"/>
      <c r="BV646" s="86"/>
      <c r="BW646" s="86"/>
      <c r="BX646" s="86"/>
      <c r="BY646" s="86"/>
      <c r="BZ646" s="86"/>
      <c r="CA646" s="86"/>
      <c r="CB646" s="86"/>
      <c r="CC646" s="86"/>
      <c r="CD646" s="86"/>
      <c r="CE646" s="86"/>
      <c r="CF646" s="86"/>
      <c r="CG646" s="86"/>
      <c r="CH646" s="86"/>
      <c r="CI646" s="86"/>
      <c r="CJ646" s="86"/>
      <c r="CK646" s="86"/>
      <c r="CL646" s="86"/>
      <c r="CM646" s="86"/>
      <c r="CN646" s="86"/>
      <c r="CO646" s="86"/>
      <c r="CP646" s="86"/>
      <c r="CQ646" s="86"/>
      <c r="CR646" s="86"/>
      <c r="CS646" s="86"/>
      <c r="CT646" s="86"/>
      <c r="CU646" s="86"/>
      <c r="CV646" s="86"/>
      <c r="CW646" s="86"/>
      <c r="CX646" s="86"/>
    </row>
    <row r="647" spans="1:102" s="85" customFormat="1" ht="27.5" outlineLevel="1" x14ac:dyDescent="0.35">
      <c r="A647" s="1107"/>
      <c r="B647" s="713" t="s">
        <v>79</v>
      </c>
      <c r="C647" s="484"/>
      <c r="D647" s="119">
        <f>D652+D657+D662+D667+D672+D677+D682+D687</f>
        <v>0</v>
      </c>
      <c r="E647" s="119">
        <f>E652+E657+E662+E667+E672+E677+E682+E687</f>
        <v>0</v>
      </c>
      <c r="F647" s="119">
        <f>F652+F657+F662+F667+F672+F677+F682+F687</f>
        <v>0</v>
      </c>
      <c r="G647" s="153" t="e">
        <f t="shared" si="208"/>
        <v>#DIV/0!</v>
      </c>
      <c r="H647" s="119">
        <f>H652+H657+H662+H667+H672+H677+H682+H687</f>
        <v>0</v>
      </c>
      <c r="I647" s="167" t="e">
        <f t="shared" si="189"/>
        <v>#DIV/0!</v>
      </c>
      <c r="J647" s="153" t="e">
        <f t="shared" si="209"/>
        <v>#DIV/0!</v>
      </c>
      <c r="K647" s="104">
        <f t="shared" ref="K647:L650" si="216">K652+K657+K662+K667+K672+K677+K682+K687</f>
        <v>0</v>
      </c>
      <c r="L647" s="104">
        <f t="shared" si="216"/>
        <v>0</v>
      </c>
      <c r="M647" s="109" t="e">
        <f t="shared" si="199"/>
        <v>#DIV/0!</v>
      </c>
      <c r="N647" s="865"/>
      <c r="P647" s="86" t="b">
        <f t="shared" si="197"/>
        <v>1</v>
      </c>
      <c r="Q647" s="224" t="b">
        <f t="shared" si="198"/>
        <v>1</v>
      </c>
      <c r="R647" s="728">
        <f t="shared" si="193"/>
        <v>0</v>
      </c>
      <c r="S647" s="86"/>
      <c r="T647" s="86"/>
      <c r="U647" s="86"/>
      <c r="V647" s="86"/>
      <c r="W647" s="86"/>
      <c r="X647" s="86"/>
      <c r="Y647" s="86"/>
      <c r="Z647" s="86"/>
      <c r="AA647" s="86"/>
      <c r="AB647" s="86"/>
      <c r="AC647" s="86"/>
      <c r="AD647" s="86"/>
      <c r="AE647" s="86"/>
      <c r="AF647" s="86"/>
      <c r="AG647" s="86"/>
      <c r="AH647" s="86"/>
      <c r="AI647" s="86"/>
      <c r="AJ647" s="86"/>
      <c r="AK647" s="86"/>
      <c r="AL647" s="86"/>
      <c r="AM647" s="86"/>
      <c r="AN647" s="86"/>
      <c r="AO647" s="86"/>
      <c r="AP647" s="86"/>
      <c r="AQ647" s="86"/>
      <c r="AR647" s="86"/>
      <c r="AS647" s="86"/>
      <c r="AT647" s="86"/>
      <c r="AU647" s="86"/>
      <c r="AV647" s="86"/>
      <c r="AW647" s="86"/>
      <c r="AX647" s="86"/>
      <c r="AY647" s="86"/>
      <c r="AZ647" s="86"/>
      <c r="BA647" s="86"/>
      <c r="BB647" s="86"/>
      <c r="BC647" s="86"/>
      <c r="BD647" s="86"/>
      <c r="BE647" s="86"/>
      <c r="BF647" s="86"/>
      <c r="BG647" s="86"/>
      <c r="BH647" s="86"/>
      <c r="BI647" s="86"/>
      <c r="BJ647" s="86"/>
      <c r="BK647" s="86"/>
      <c r="BL647" s="86"/>
      <c r="BM647" s="86"/>
      <c r="BN647" s="86"/>
      <c r="BO647" s="86"/>
      <c r="BP647" s="86"/>
      <c r="BQ647" s="86"/>
      <c r="BR647" s="86"/>
      <c r="BS647" s="86"/>
      <c r="BT647" s="86"/>
      <c r="BU647" s="86"/>
      <c r="BV647" s="86"/>
      <c r="BW647" s="86"/>
      <c r="BX647" s="86"/>
      <c r="BY647" s="86"/>
      <c r="BZ647" s="86"/>
      <c r="CA647" s="86"/>
      <c r="CB647" s="86"/>
      <c r="CC647" s="86"/>
      <c r="CD647" s="86"/>
      <c r="CE647" s="86"/>
      <c r="CF647" s="86"/>
      <c r="CG647" s="86"/>
      <c r="CH647" s="86"/>
      <c r="CI647" s="86"/>
      <c r="CJ647" s="86"/>
      <c r="CK647" s="86"/>
      <c r="CL647" s="86"/>
      <c r="CM647" s="86"/>
      <c r="CN647" s="86"/>
      <c r="CO647" s="86"/>
      <c r="CP647" s="86"/>
      <c r="CQ647" s="86"/>
      <c r="CR647" s="86"/>
      <c r="CS647" s="86"/>
      <c r="CT647" s="86"/>
      <c r="CU647" s="86"/>
      <c r="CV647" s="86"/>
      <c r="CW647" s="86"/>
      <c r="CX647" s="86"/>
    </row>
    <row r="648" spans="1:102" s="85" customFormat="1" ht="27.5" outlineLevel="1" x14ac:dyDescent="0.35">
      <c r="A648" s="1107"/>
      <c r="B648" s="713" t="s">
        <v>78</v>
      </c>
      <c r="C648" s="95"/>
      <c r="D648" s="119">
        <f t="shared" ref="D648:F650" si="217">D653+D658+D663+D668+D673+D678+D683+D688</f>
        <v>531948.92000000004</v>
      </c>
      <c r="E648" s="119">
        <f t="shared" si="217"/>
        <v>531948.92000000004</v>
      </c>
      <c r="F648" s="119">
        <f t="shared" si="217"/>
        <v>93367</v>
      </c>
      <c r="G648" s="181">
        <f t="shared" si="208"/>
        <v>0.17599999999999999</v>
      </c>
      <c r="H648" s="119">
        <f>H653+H658+H663+H668+H673+H678+H683+H688</f>
        <v>90374.81</v>
      </c>
      <c r="I648" s="483">
        <f t="shared" si="189"/>
        <v>0.1699</v>
      </c>
      <c r="J648" s="181">
        <f t="shared" si="209"/>
        <v>0.96799999999999997</v>
      </c>
      <c r="K648" s="104">
        <f t="shared" si="216"/>
        <v>531948.92000000004</v>
      </c>
      <c r="L648" s="104">
        <f t="shared" si="216"/>
        <v>0</v>
      </c>
      <c r="M648" s="108">
        <f t="shared" si="199"/>
        <v>1</v>
      </c>
      <c r="N648" s="865"/>
      <c r="P648" s="86" t="b">
        <f t="shared" si="197"/>
        <v>0</v>
      </c>
      <c r="Q648" s="224" t="b">
        <f t="shared" si="198"/>
        <v>1</v>
      </c>
      <c r="R648" s="728">
        <f t="shared" si="193"/>
        <v>0</v>
      </c>
      <c r="S648" s="86"/>
      <c r="T648" s="86"/>
      <c r="U648" s="86"/>
      <c r="V648" s="86"/>
      <c r="W648" s="86"/>
      <c r="X648" s="86"/>
      <c r="Y648" s="86"/>
      <c r="Z648" s="86"/>
      <c r="AA648" s="86"/>
      <c r="AB648" s="86"/>
      <c r="AC648" s="86"/>
      <c r="AD648" s="86"/>
      <c r="AE648" s="86"/>
      <c r="AF648" s="86"/>
      <c r="AG648" s="86"/>
      <c r="AH648" s="86"/>
      <c r="AI648" s="86"/>
      <c r="AJ648" s="86"/>
      <c r="AK648" s="86"/>
      <c r="AL648" s="86"/>
      <c r="AM648" s="86"/>
      <c r="AN648" s="86"/>
      <c r="AO648" s="86"/>
      <c r="AP648" s="86"/>
      <c r="AQ648" s="86"/>
      <c r="AR648" s="86"/>
      <c r="AS648" s="86"/>
      <c r="AT648" s="86"/>
      <c r="AU648" s="86"/>
      <c r="AV648" s="86"/>
      <c r="AW648" s="86"/>
      <c r="AX648" s="86"/>
      <c r="AY648" s="86"/>
      <c r="AZ648" s="86"/>
      <c r="BA648" s="86"/>
      <c r="BB648" s="86"/>
      <c r="BC648" s="86"/>
      <c r="BD648" s="86"/>
      <c r="BE648" s="86"/>
      <c r="BF648" s="86"/>
      <c r="BG648" s="86"/>
      <c r="BH648" s="86"/>
      <c r="BI648" s="86"/>
      <c r="BJ648" s="86"/>
      <c r="BK648" s="86"/>
      <c r="BL648" s="86"/>
      <c r="BM648" s="86"/>
      <c r="BN648" s="86"/>
      <c r="BO648" s="86"/>
      <c r="BP648" s="86"/>
      <c r="BQ648" s="86"/>
      <c r="BR648" s="86"/>
      <c r="BS648" s="86"/>
      <c r="BT648" s="86"/>
      <c r="BU648" s="86"/>
      <c r="BV648" s="86"/>
      <c r="BW648" s="86"/>
      <c r="BX648" s="86"/>
      <c r="BY648" s="86"/>
      <c r="BZ648" s="86"/>
      <c r="CA648" s="86"/>
      <c r="CB648" s="86"/>
      <c r="CC648" s="86"/>
      <c r="CD648" s="86"/>
      <c r="CE648" s="86"/>
      <c r="CF648" s="86"/>
      <c r="CG648" s="86"/>
      <c r="CH648" s="86"/>
      <c r="CI648" s="86"/>
      <c r="CJ648" s="86"/>
      <c r="CK648" s="86"/>
      <c r="CL648" s="86"/>
      <c r="CM648" s="86"/>
      <c r="CN648" s="86"/>
      <c r="CO648" s="86"/>
      <c r="CP648" s="86"/>
      <c r="CQ648" s="86"/>
      <c r="CR648" s="86"/>
      <c r="CS648" s="86"/>
      <c r="CT648" s="86"/>
      <c r="CU648" s="86"/>
      <c r="CV648" s="86"/>
      <c r="CW648" s="86"/>
      <c r="CX648" s="86"/>
    </row>
    <row r="649" spans="1:102" s="85" customFormat="1" ht="27.5" outlineLevel="1" x14ac:dyDescent="0.35">
      <c r="A649" s="1107"/>
      <c r="B649" s="713" t="s">
        <v>116</v>
      </c>
      <c r="C649" s="95"/>
      <c r="D649" s="119">
        <f t="shared" si="217"/>
        <v>440277.63</v>
      </c>
      <c r="E649" s="119">
        <f t="shared" si="217"/>
        <v>440277.63</v>
      </c>
      <c r="F649" s="119">
        <f t="shared" si="217"/>
        <v>61675.85</v>
      </c>
      <c r="G649" s="181">
        <f t="shared" si="208"/>
        <v>0.14000000000000001</v>
      </c>
      <c r="H649" s="119">
        <f>H654+H659+H664+H669+H674+H679+H684+H689</f>
        <v>61675.85</v>
      </c>
      <c r="I649" s="186">
        <f t="shared" ref="I649:I690" si="218">H649/E649</f>
        <v>0.14000000000000001</v>
      </c>
      <c r="J649" s="181">
        <f t="shared" si="209"/>
        <v>1</v>
      </c>
      <c r="K649" s="104">
        <f t="shared" si="216"/>
        <v>440277.63</v>
      </c>
      <c r="L649" s="104">
        <f t="shared" si="216"/>
        <v>0</v>
      </c>
      <c r="M649" s="108">
        <f t="shared" si="199"/>
        <v>1</v>
      </c>
      <c r="N649" s="865"/>
      <c r="P649" s="86" t="b">
        <f t="shared" si="197"/>
        <v>1</v>
      </c>
      <c r="Q649" s="224" t="b">
        <f t="shared" si="198"/>
        <v>1</v>
      </c>
      <c r="R649" s="728">
        <f t="shared" si="193"/>
        <v>0</v>
      </c>
      <c r="S649" s="86"/>
      <c r="T649" s="86"/>
      <c r="U649" s="86"/>
      <c r="V649" s="86"/>
      <c r="W649" s="86"/>
      <c r="X649" s="86"/>
      <c r="Y649" s="86"/>
      <c r="Z649" s="86"/>
      <c r="AA649" s="86"/>
      <c r="AB649" s="86"/>
      <c r="AC649" s="86"/>
      <c r="AD649" s="86"/>
      <c r="AE649" s="86"/>
      <c r="AF649" s="86"/>
      <c r="AG649" s="86"/>
      <c r="AH649" s="86"/>
      <c r="AI649" s="86"/>
      <c r="AJ649" s="86"/>
      <c r="AK649" s="86"/>
      <c r="AL649" s="86"/>
      <c r="AM649" s="86"/>
      <c r="AN649" s="86"/>
      <c r="AO649" s="86"/>
      <c r="AP649" s="86"/>
      <c r="AQ649" s="86"/>
      <c r="AR649" s="86"/>
      <c r="AS649" s="86"/>
      <c r="AT649" s="86"/>
      <c r="AU649" s="86"/>
      <c r="AV649" s="86"/>
      <c r="AW649" s="86"/>
      <c r="AX649" s="86"/>
      <c r="AY649" s="86"/>
      <c r="AZ649" s="86"/>
      <c r="BA649" s="86"/>
      <c r="BB649" s="86"/>
      <c r="BC649" s="86"/>
      <c r="BD649" s="86"/>
      <c r="BE649" s="86"/>
      <c r="BF649" s="86"/>
      <c r="BG649" s="86"/>
      <c r="BH649" s="86"/>
      <c r="BI649" s="86"/>
      <c r="BJ649" s="86"/>
      <c r="BK649" s="86"/>
      <c r="BL649" s="86"/>
      <c r="BM649" s="86"/>
      <c r="BN649" s="86"/>
      <c r="BO649" s="86"/>
      <c r="BP649" s="86"/>
      <c r="BQ649" s="86"/>
      <c r="BR649" s="86"/>
      <c r="BS649" s="86"/>
      <c r="BT649" s="86"/>
      <c r="BU649" s="86"/>
      <c r="BV649" s="86"/>
      <c r="BW649" s="86"/>
      <c r="BX649" s="86"/>
      <c r="BY649" s="86"/>
      <c r="BZ649" s="86"/>
      <c r="CA649" s="86"/>
      <c r="CB649" s="86"/>
      <c r="CC649" s="86"/>
      <c r="CD649" s="86"/>
      <c r="CE649" s="86"/>
      <c r="CF649" s="86"/>
      <c r="CG649" s="86"/>
      <c r="CH649" s="86"/>
      <c r="CI649" s="86"/>
      <c r="CJ649" s="86"/>
      <c r="CK649" s="86"/>
      <c r="CL649" s="86"/>
      <c r="CM649" s="86"/>
      <c r="CN649" s="86"/>
      <c r="CO649" s="86"/>
      <c r="CP649" s="86"/>
      <c r="CQ649" s="86"/>
      <c r="CR649" s="86"/>
      <c r="CS649" s="86"/>
      <c r="CT649" s="86"/>
      <c r="CU649" s="86"/>
      <c r="CV649" s="86"/>
      <c r="CW649" s="86"/>
      <c r="CX649" s="86"/>
    </row>
    <row r="650" spans="1:102" s="85" customFormat="1" ht="27.5" outlineLevel="1" x14ac:dyDescent="0.35">
      <c r="A650" s="1107"/>
      <c r="B650" s="713" t="s">
        <v>80</v>
      </c>
      <c r="C650" s="95"/>
      <c r="D650" s="119">
        <f t="shared" si="217"/>
        <v>0</v>
      </c>
      <c r="E650" s="119">
        <f t="shared" si="217"/>
        <v>0</v>
      </c>
      <c r="F650" s="119">
        <f t="shared" si="217"/>
        <v>0</v>
      </c>
      <c r="G650" s="179" t="e">
        <f t="shared" si="208"/>
        <v>#DIV/0!</v>
      </c>
      <c r="H650" s="119">
        <f>H655+H660+H665+H670+H675+H680+H685+H690</f>
        <v>0</v>
      </c>
      <c r="I650" s="167" t="e">
        <f t="shared" si="218"/>
        <v>#DIV/0!</v>
      </c>
      <c r="J650" s="153" t="e">
        <f t="shared" si="209"/>
        <v>#DIV/0!</v>
      </c>
      <c r="K650" s="104">
        <f t="shared" si="216"/>
        <v>0</v>
      </c>
      <c r="L650" s="104">
        <f t="shared" si="216"/>
        <v>0</v>
      </c>
      <c r="M650" s="109" t="e">
        <f t="shared" si="199"/>
        <v>#DIV/0!</v>
      </c>
      <c r="N650" s="865"/>
      <c r="P650" s="86" t="b">
        <f t="shared" si="197"/>
        <v>1</v>
      </c>
      <c r="Q650" s="224" t="b">
        <f t="shared" si="198"/>
        <v>1</v>
      </c>
      <c r="R650" s="728">
        <f t="shared" si="193"/>
        <v>0</v>
      </c>
      <c r="S650" s="86"/>
      <c r="T650" s="86"/>
      <c r="U650" s="86"/>
      <c r="V650" s="86"/>
      <c r="W650" s="86"/>
      <c r="X650" s="86"/>
      <c r="Y650" s="86"/>
      <c r="Z650" s="86"/>
      <c r="AA650" s="86"/>
      <c r="AB650" s="86"/>
      <c r="AC650" s="86"/>
      <c r="AD650" s="86"/>
      <c r="AE650" s="86"/>
      <c r="AF650" s="86"/>
      <c r="AG650" s="86"/>
      <c r="AH650" s="86"/>
      <c r="AI650" s="86"/>
      <c r="AJ650" s="86"/>
      <c r="AK650" s="86"/>
      <c r="AL650" s="86"/>
      <c r="AM650" s="86"/>
      <c r="AN650" s="86"/>
      <c r="AO650" s="86"/>
      <c r="AP650" s="86"/>
      <c r="AQ650" s="86"/>
      <c r="AR650" s="86"/>
      <c r="AS650" s="86"/>
      <c r="AT650" s="86"/>
      <c r="AU650" s="86"/>
      <c r="AV650" s="86"/>
      <c r="AW650" s="86"/>
      <c r="AX650" s="86"/>
      <c r="AY650" s="86"/>
      <c r="AZ650" s="86"/>
      <c r="BA650" s="86"/>
      <c r="BB650" s="86"/>
      <c r="BC650" s="86"/>
      <c r="BD650" s="86"/>
      <c r="BE650" s="86"/>
      <c r="BF650" s="86"/>
      <c r="BG650" s="86"/>
      <c r="BH650" s="86"/>
      <c r="BI650" s="86"/>
      <c r="BJ650" s="86"/>
      <c r="BK650" s="86"/>
      <c r="BL650" s="86"/>
      <c r="BM650" s="86"/>
      <c r="BN650" s="86"/>
      <c r="BO650" s="86"/>
      <c r="BP650" s="86"/>
      <c r="BQ650" s="86"/>
      <c r="BR650" s="86"/>
      <c r="BS650" s="86"/>
      <c r="BT650" s="86"/>
      <c r="BU650" s="86"/>
      <c r="BV650" s="86"/>
      <c r="BW650" s="86"/>
      <c r="BX650" s="86"/>
      <c r="BY650" s="86"/>
      <c r="BZ650" s="86"/>
      <c r="CA650" s="86"/>
      <c r="CB650" s="86"/>
      <c r="CC650" s="86"/>
      <c r="CD650" s="86"/>
      <c r="CE650" s="86"/>
      <c r="CF650" s="86"/>
      <c r="CG650" s="86"/>
      <c r="CH650" s="86"/>
      <c r="CI650" s="86"/>
      <c r="CJ650" s="86"/>
      <c r="CK650" s="86"/>
      <c r="CL650" s="86"/>
      <c r="CM650" s="86"/>
      <c r="CN650" s="86"/>
      <c r="CO650" s="86"/>
      <c r="CP650" s="86"/>
      <c r="CQ650" s="86"/>
      <c r="CR650" s="86"/>
      <c r="CS650" s="86"/>
      <c r="CT650" s="86"/>
      <c r="CU650" s="86"/>
      <c r="CV650" s="86"/>
      <c r="CW650" s="86"/>
      <c r="CX650" s="86"/>
    </row>
    <row r="651" spans="1:102" s="86" customFormat="1" ht="98.25" customHeight="1" outlineLevel="1" x14ac:dyDescent="0.35">
      <c r="A651" s="1109" t="s">
        <v>442</v>
      </c>
      <c r="B651" s="213" t="s">
        <v>422</v>
      </c>
      <c r="C651" s="96" t="s">
        <v>285</v>
      </c>
      <c r="D651" s="99">
        <f>SUM(D652:D655)</f>
        <v>405765.63</v>
      </c>
      <c r="E651" s="99">
        <f>SUM(E652:E655)</f>
        <v>405765.63</v>
      </c>
      <c r="F651" s="99">
        <f>SUM(F652:F655)</f>
        <v>56493.85</v>
      </c>
      <c r="G651" s="177">
        <f t="shared" si="208"/>
        <v>0.13900000000000001</v>
      </c>
      <c r="H651" s="99">
        <f>SUM(H652:H655)</f>
        <v>56493.85</v>
      </c>
      <c r="I651" s="186">
        <f t="shared" si="218"/>
        <v>0.13900000000000001</v>
      </c>
      <c r="J651" s="177">
        <f t="shared" si="209"/>
        <v>1</v>
      </c>
      <c r="K651" s="134">
        <f>SUM(K652:K655)</f>
        <v>405765.63</v>
      </c>
      <c r="L651" s="134">
        <f>SUM(L652:L655)</f>
        <v>0</v>
      </c>
      <c r="M651" s="135">
        <f t="shared" si="199"/>
        <v>1</v>
      </c>
      <c r="N651" s="931" t="s">
        <v>1548</v>
      </c>
      <c r="P651" s="86" t="b">
        <f t="shared" si="197"/>
        <v>1</v>
      </c>
      <c r="Q651" s="224" t="b">
        <f t="shared" si="198"/>
        <v>0</v>
      </c>
      <c r="R651" s="728">
        <f t="shared" ref="R651:R714" si="219">E651-K651-L651</f>
        <v>0</v>
      </c>
    </row>
    <row r="652" spans="1:102" s="86" customFormat="1" ht="27.5" outlineLevel="1" x14ac:dyDescent="0.35">
      <c r="A652" s="1109"/>
      <c r="B652" s="715" t="s">
        <v>79</v>
      </c>
      <c r="C652" s="95"/>
      <c r="D652" s="119"/>
      <c r="E652" s="119"/>
      <c r="F652" s="119"/>
      <c r="G652" s="153" t="e">
        <f t="shared" si="208"/>
        <v>#DIV/0!</v>
      </c>
      <c r="H652" s="119"/>
      <c r="I652" s="167" t="e">
        <f t="shared" si="218"/>
        <v>#DIV/0!</v>
      </c>
      <c r="J652" s="153" t="e">
        <f t="shared" si="209"/>
        <v>#DIV/0!</v>
      </c>
      <c r="K652" s="104">
        <f t="shared" ref="K652:K680" si="220">E652</f>
        <v>0</v>
      </c>
      <c r="L652" s="104">
        <f t="shared" si="214"/>
        <v>0</v>
      </c>
      <c r="M652" s="109" t="e">
        <f t="shared" si="199"/>
        <v>#DIV/0!</v>
      </c>
      <c r="N652" s="931"/>
      <c r="P652" s="86" t="b">
        <f t="shared" si="197"/>
        <v>1</v>
      </c>
      <c r="Q652" s="224" t="b">
        <f t="shared" si="198"/>
        <v>1</v>
      </c>
      <c r="R652" s="728">
        <f t="shared" si="219"/>
        <v>0</v>
      </c>
    </row>
    <row r="653" spans="1:102" s="86" customFormat="1" ht="27.5" outlineLevel="1" x14ac:dyDescent="0.35">
      <c r="A653" s="1109"/>
      <c r="B653" s="715" t="s">
        <v>78</v>
      </c>
      <c r="C653" s="95"/>
      <c r="D653" s="119"/>
      <c r="E653" s="119"/>
      <c r="F653" s="119"/>
      <c r="G653" s="153" t="e">
        <f t="shared" si="208"/>
        <v>#DIV/0!</v>
      </c>
      <c r="H653" s="119"/>
      <c r="I653" s="167" t="e">
        <f t="shared" si="218"/>
        <v>#DIV/0!</v>
      </c>
      <c r="J653" s="153" t="e">
        <f t="shared" si="209"/>
        <v>#DIV/0!</v>
      </c>
      <c r="K653" s="396"/>
      <c r="L653" s="104">
        <f t="shared" si="214"/>
        <v>0</v>
      </c>
      <c r="M653" s="109" t="e">
        <f t="shared" si="199"/>
        <v>#DIV/0!</v>
      </c>
      <c r="N653" s="931"/>
      <c r="P653" s="86" t="b">
        <f t="shared" si="197"/>
        <v>1</v>
      </c>
      <c r="Q653" s="224" t="b">
        <f t="shared" si="198"/>
        <v>0</v>
      </c>
      <c r="R653" s="728">
        <f t="shared" si="219"/>
        <v>0</v>
      </c>
    </row>
    <row r="654" spans="1:102" s="86" customFormat="1" ht="27.5" outlineLevel="1" x14ac:dyDescent="0.35">
      <c r="A654" s="1109"/>
      <c r="B654" s="715" t="s">
        <v>116</v>
      </c>
      <c r="C654" s="95"/>
      <c r="D654" s="119">
        <v>405765.63</v>
      </c>
      <c r="E654" s="119">
        <v>405765.63</v>
      </c>
      <c r="F654" s="119">
        <v>56493.85</v>
      </c>
      <c r="G654" s="148">
        <f t="shared" si="208"/>
        <v>0.13900000000000001</v>
      </c>
      <c r="H654" s="119">
        <v>56493.85</v>
      </c>
      <c r="I654" s="186">
        <f t="shared" si="218"/>
        <v>0.13900000000000001</v>
      </c>
      <c r="J654" s="148">
        <f t="shared" si="209"/>
        <v>1</v>
      </c>
      <c r="K654" s="104">
        <f t="shared" si="220"/>
        <v>405765.63</v>
      </c>
      <c r="L654" s="104">
        <f t="shared" si="214"/>
        <v>0</v>
      </c>
      <c r="M654" s="108">
        <f t="shared" si="199"/>
        <v>1</v>
      </c>
      <c r="N654" s="931"/>
      <c r="P654" s="86" t="b">
        <f t="shared" si="197"/>
        <v>1</v>
      </c>
      <c r="Q654" s="224" t="b">
        <f t="shared" si="198"/>
        <v>1</v>
      </c>
      <c r="R654" s="728">
        <f t="shared" si="219"/>
        <v>0</v>
      </c>
    </row>
    <row r="655" spans="1:102" s="86" customFormat="1" ht="38.25" customHeight="1" outlineLevel="1" x14ac:dyDescent="0.35">
      <c r="A655" s="1109"/>
      <c r="B655" s="715" t="s">
        <v>80</v>
      </c>
      <c r="C655" s="95"/>
      <c r="D655" s="119"/>
      <c r="E655" s="119"/>
      <c r="F655" s="119"/>
      <c r="G655" s="179" t="e">
        <f t="shared" si="208"/>
        <v>#DIV/0!</v>
      </c>
      <c r="H655" s="119"/>
      <c r="I655" s="167" t="e">
        <f t="shared" si="218"/>
        <v>#DIV/0!</v>
      </c>
      <c r="J655" s="153" t="e">
        <f t="shared" si="209"/>
        <v>#DIV/0!</v>
      </c>
      <c r="K655" s="104">
        <f t="shared" si="220"/>
        <v>0</v>
      </c>
      <c r="L655" s="104">
        <f t="shared" si="214"/>
        <v>0</v>
      </c>
      <c r="M655" s="109" t="e">
        <f t="shared" si="199"/>
        <v>#DIV/0!</v>
      </c>
      <c r="N655" s="931"/>
      <c r="P655" s="86" t="b">
        <f t="shared" si="197"/>
        <v>1</v>
      </c>
      <c r="Q655" s="224" t="b">
        <f t="shared" si="198"/>
        <v>1</v>
      </c>
      <c r="R655" s="728">
        <f t="shared" si="219"/>
        <v>0</v>
      </c>
    </row>
    <row r="656" spans="1:102" s="85" customFormat="1" ht="198.75" customHeight="1" outlineLevel="1" x14ac:dyDescent="0.35">
      <c r="A656" s="967" t="s">
        <v>443</v>
      </c>
      <c r="B656" s="214" t="s">
        <v>423</v>
      </c>
      <c r="C656" s="117" t="s">
        <v>285</v>
      </c>
      <c r="D656" s="134">
        <f>SUM(D657:D660)</f>
        <v>24856.7</v>
      </c>
      <c r="E656" s="134">
        <f>SUM(E657:E660)</f>
        <v>24856.7</v>
      </c>
      <c r="F656" s="134">
        <f>SUM(F657:F660)</f>
        <v>4600.2</v>
      </c>
      <c r="G656" s="191">
        <f t="shared" si="208"/>
        <v>0.185</v>
      </c>
      <c r="H656" s="134">
        <f>SUM(H657:H660)</f>
        <v>4600.2</v>
      </c>
      <c r="I656" s="191">
        <f t="shared" si="218"/>
        <v>0.185</v>
      </c>
      <c r="J656" s="191">
        <f t="shared" si="209"/>
        <v>1</v>
      </c>
      <c r="K656" s="134">
        <f>SUM(K657:K660)</f>
        <v>24856.7</v>
      </c>
      <c r="L656" s="134">
        <f>SUM(L657:L660)</f>
        <v>0</v>
      </c>
      <c r="M656" s="135">
        <f t="shared" si="199"/>
        <v>1</v>
      </c>
      <c r="N656" s="854" t="s">
        <v>1582</v>
      </c>
      <c r="P656" s="86" t="b">
        <f t="shared" si="197"/>
        <v>1</v>
      </c>
      <c r="Q656" s="224" t="b">
        <f t="shared" si="198"/>
        <v>1</v>
      </c>
      <c r="R656" s="728">
        <f t="shared" si="219"/>
        <v>0</v>
      </c>
      <c r="S656" s="86"/>
      <c r="T656" s="86"/>
      <c r="U656" s="86"/>
      <c r="V656" s="86"/>
      <c r="W656" s="86"/>
      <c r="X656" s="86"/>
      <c r="Y656" s="86"/>
      <c r="Z656" s="86"/>
      <c r="AA656" s="86"/>
      <c r="AB656" s="86"/>
      <c r="AC656" s="86"/>
      <c r="AD656" s="86"/>
      <c r="AE656" s="86"/>
      <c r="AF656" s="86"/>
      <c r="AG656" s="86"/>
      <c r="AH656" s="86"/>
      <c r="AI656" s="86"/>
      <c r="AJ656" s="86"/>
      <c r="AK656" s="86"/>
      <c r="AL656" s="86"/>
      <c r="AM656" s="86"/>
      <c r="AN656" s="86"/>
      <c r="AO656" s="86"/>
      <c r="AP656" s="86"/>
      <c r="AQ656" s="86"/>
      <c r="AR656" s="86"/>
      <c r="AS656" s="86"/>
      <c r="AT656" s="86"/>
      <c r="AU656" s="86"/>
      <c r="AV656" s="86"/>
      <c r="AW656" s="86"/>
      <c r="AX656" s="86"/>
      <c r="AY656" s="86"/>
      <c r="AZ656" s="86"/>
      <c r="BA656" s="86"/>
      <c r="BB656" s="86"/>
      <c r="BC656" s="86"/>
      <c r="BD656" s="86"/>
      <c r="BE656" s="86"/>
      <c r="BF656" s="86"/>
      <c r="BG656" s="86"/>
      <c r="BH656" s="86"/>
      <c r="BI656" s="86"/>
      <c r="BJ656" s="86"/>
      <c r="BK656" s="86"/>
      <c r="BL656" s="86"/>
      <c r="BM656" s="86"/>
      <c r="BN656" s="86"/>
      <c r="BO656" s="86"/>
      <c r="BP656" s="86"/>
      <c r="BQ656" s="86"/>
      <c r="BR656" s="86"/>
      <c r="BS656" s="86"/>
      <c r="BT656" s="86"/>
      <c r="BU656" s="86"/>
      <c r="BV656" s="86"/>
      <c r="BW656" s="86"/>
      <c r="BX656" s="86"/>
      <c r="BY656" s="86"/>
      <c r="BZ656" s="86"/>
      <c r="CA656" s="86"/>
      <c r="CB656" s="86"/>
      <c r="CC656" s="86"/>
      <c r="CD656" s="86"/>
      <c r="CE656" s="86"/>
      <c r="CF656" s="86"/>
      <c r="CG656" s="86"/>
      <c r="CH656" s="86"/>
      <c r="CI656" s="86"/>
      <c r="CJ656" s="86"/>
      <c r="CK656" s="86"/>
      <c r="CL656" s="86"/>
      <c r="CM656" s="86"/>
      <c r="CN656" s="86"/>
      <c r="CO656" s="86"/>
      <c r="CP656" s="86"/>
      <c r="CQ656" s="86"/>
      <c r="CR656" s="86"/>
      <c r="CS656" s="86"/>
      <c r="CT656" s="86"/>
      <c r="CU656" s="86"/>
      <c r="CV656" s="86"/>
      <c r="CW656" s="86"/>
      <c r="CX656" s="86"/>
    </row>
    <row r="657" spans="1:102" s="85" customFormat="1" ht="25.5" customHeight="1" outlineLevel="1" x14ac:dyDescent="0.35">
      <c r="A657" s="967"/>
      <c r="B657" s="713" t="s">
        <v>79</v>
      </c>
      <c r="C657" s="107"/>
      <c r="D657" s="104"/>
      <c r="E657" s="104"/>
      <c r="F657" s="104"/>
      <c r="G657" s="167" t="e">
        <f t="shared" si="208"/>
        <v>#DIV/0!</v>
      </c>
      <c r="H657" s="104"/>
      <c r="I657" s="167" t="e">
        <f t="shared" si="218"/>
        <v>#DIV/0!</v>
      </c>
      <c r="J657" s="167" t="e">
        <f t="shared" si="209"/>
        <v>#DIV/0!</v>
      </c>
      <c r="K657" s="104">
        <f t="shared" si="220"/>
        <v>0</v>
      </c>
      <c r="L657" s="104">
        <f t="shared" si="214"/>
        <v>0</v>
      </c>
      <c r="M657" s="109" t="e">
        <f t="shared" si="199"/>
        <v>#DIV/0!</v>
      </c>
      <c r="N657" s="854"/>
      <c r="P657" s="86" t="b">
        <f t="shared" si="197"/>
        <v>1</v>
      </c>
      <c r="Q657" s="224" t="b">
        <f t="shared" si="198"/>
        <v>1</v>
      </c>
      <c r="R657" s="728">
        <f t="shared" si="219"/>
        <v>0</v>
      </c>
      <c r="S657" s="86"/>
      <c r="T657" s="86"/>
      <c r="U657" s="86"/>
      <c r="V657" s="86"/>
      <c r="W657" s="86"/>
      <c r="X657" s="86"/>
      <c r="Y657" s="86"/>
      <c r="Z657" s="86"/>
      <c r="AA657" s="86"/>
      <c r="AB657" s="86"/>
      <c r="AC657" s="86"/>
      <c r="AD657" s="86"/>
      <c r="AE657" s="86"/>
      <c r="AF657" s="86"/>
      <c r="AG657" s="86"/>
      <c r="AH657" s="86"/>
      <c r="AI657" s="86"/>
      <c r="AJ657" s="86"/>
      <c r="AK657" s="86"/>
      <c r="AL657" s="86"/>
      <c r="AM657" s="86"/>
      <c r="AN657" s="86"/>
      <c r="AO657" s="86"/>
      <c r="AP657" s="86"/>
      <c r="AQ657" s="86"/>
      <c r="AR657" s="86"/>
      <c r="AS657" s="86"/>
      <c r="AT657" s="86"/>
      <c r="AU657" s="86"/>
      <c r="AV657" s="86"/>
      <c r="AW657" s="86"/>
      <c r="AX657" s="86"/>
      <c r="AY657" s="86"/>
      <c r="AZ657" s="86"/>
      <c r="BA657" s="86"/>
      <c r="BB657" s="86"/>
      <c r="BC657" s="86"/>
      <c r="BD657" s="86"/>
      <c r="BE657" s="86"/>
      <c r="BF657" s="86"/>
      <c r="BG657" s="86"/>
      <c r="BH657" s="86"/>
      <c r="BI657" s="86"/>
      <c r="BJ657" s="86"/>
      <c r="BK657" s="86"/>
      <c r="BL657" s="86"/>
      <c r="BM657" s="86"/>
      <c r="BN657" s="86"/>
      <c r="BO657" s="86"/>
      <c r="BP657" s="86"/>
      <c r="BQ657" s="86"/>
      <c r="BR657" s="86"/>
      <c r="BS657" s="86"/>
      <c r="BT657" s="86"/>
      <c r="BU657" s="86"/>
      <c r="BV657" s="86"/>
      <c r="BW657" s="86"/>
      <c r="BX657" s="86"/>
      <c r="BY657" s="86"/>
      <c r="BZ657" s="86"/>
      <c r="CA657" s="86"/>
      <c r="CB657" s="86"/>
      <c r="CC657" s="86"/>
      <c r="CD657" s="86"/>
      <c r="CE657" s="86"/>
      <c r="CF657" s="86"/>
      <c r="CG657" s="86"/>
      <c r="CH657" s="86"/>
      <c r="CI657" s="86"/>
      <c r="CJ657" s="86"/>
      <c r="CK657" s="86"/>
      <c r="CL657" s="86"/>
      <c r="CM657" s="86"/>
      <c r="CN657" s="86"/>
      <c r="CO657" s="86"/>
      <c r="CP657" s="86"/>
      <c r="CQ657" s="86"/>
      <c r="CR657" s="86"/>
      <c r="CS657" s="86"/>
      <c r="CT657" s="86"/>
      <c r="CU657" s="86"/>
      <c r="CV657" s="86"/>
      <c r="CW657" s="86"/>
      <c r="CX657" s="86"/>
    </row>
    <row r="658" spans="1:102" s="85" customFormat="1" ht="21.75" customHeight="1" outlineLevel="1" x14ac:dyDescent="0.35">
      <c r="A658" s="967"/>
      <c r="B658" s="713" t="s">
        <v>78</v>
      </c>
      <c r="C658" s="107"/>
      <c r="D658" s="104"/>
      <c r="E658" s="104"/>
      <c r="F658" s="104"/>
      <c r="G658" s="167" t="e">
        <f t="shared" si="208"/>
        <v>#DIV/0!</v>
      </c>
      <c r="H658" s="104"/>
      <c r="I658" s="167" t="e">
        <f t="shared" si="218"/>
        <v>#DIV/0!</v>
      </c>
      <c r="J658" s="167" t="e">
        <f t="shared" si="209"/>
        <v>#DIV/0!</v>
      </c>
      <c r="K658" s="104">
        <f t="shared" si="220"/>
        <v>0</v>
      </c>
      <c r="L658" s="104">
        <f t="shared" si="214"/>
        <v>0</v>
      </c>
      <c r="M658" s="109" t="e">
        <f t="shared" si="199"/>
        <v>#DIV/0!</v>
      </c>
      <c r="N658" s="854"/>
      <c r="P658" s="86" t="b">
        <f t="shared" si="197"/>
        <v>1</v>
      </c>
      <c r="Q658" s="224" t="b">
        <f t="shared" si="198"/>
        <v>1</v>
      </c>
      <c r="R658" s="728">
        <f t="shared" si="219"/>
        <v>0</v>
      </c>
      <c r="S658" s="86"/>
      <c r="T658" s="86"/>
      <c r="U658" s="86"/>
      <c r="V658" s="86"/>
      <c r="W658" s="86"/>
      <c r="X658" s="86"/>
      <c r="Y658" s="86"/>
      <c r="Z658" s="86"/>
      <c r="AA658" s="86"/>
      <c r="AB658" s="86"/>
      <c r="AC658" s="86"/>
      <c r="AD658" s="86"/>
      <c r="AE658" s="86"/>
      <c r="AF658" s="86"/>
      <c r="AG658" s="86"/>
      <c r="AH658" s="86"/>
      <c r="AI658" s="86"/>
      <c r="AJ658" s="86"/>
      <c r="AK658" s="86"/>
      <c r="AL658" s="86"/>
      <c r="AM658" s="86"/>
      <c r="AN658" s="86"/>
      <c r="AO658" s="86"/>
      <c r="AP658" s="86"/>
      <c r="AQ658" s="86"/>
      <c r="AR658" s="86"/>
      <c r="AS658" s="86"/>
      <c r="AT658" s="86"/>
      <c r="AU658" s="86"/>
      <c r="AV658" s="86"/>
      <c r="AW658" s="86"/>
      <c r="AX658" s="86"/>
      <c r="AY658" s="86"/>
      <c r="AZ658" s="86"/>
      <c r="BA658" s="86"/>
      <c r="BB658" s="86"/>
      <c r="BC658" s="86"/>
      <c r="BD658" s="86"/>
      <c r="BE658" s="86"/>
      <c r="BF658" s="86"/>
      <c r="BG658" s="86"/>
      <c r="BH658" s="86"/>
      <c r="BI658" s="86"/>
      <c r="BJ658" s="86"/>
      <c r="BK658" s="86"/>
      <c r="BL658" s="86"/>
      <c r="BM658" s="86"/>
      <c r="BN658" s="86"/>
      <c r="BO658" s="86"/>
      <c r="BP658" s="86"/>
      <c r="BQ658" s="86"/>
      <c r="BR658" s="86"/>
      <c r="BS658" s="86"/>
      <c r="BT658" s="86"/>
      <c r="BU658" s="86"/>
      <c r="BV658" s="86"/>
      <c r="BW658" s="86"/>
      <c r="BX658" s="86"/>
      <c r="BY658" s="86"/>
      <c r="BZ658" s="86"/>
      <c r="CA658" s="86"/>
      <c r="CB658" s="86"/>
      <c r="CC658" s="86"/>
      <c r="CD658" s="86"/>
      <c r="CE658" s="86"/>
      <c r="CF658" s="86"/>
      <c r="CG658" s="86"/>
      <c r="CH658" s="86"/>
      <c r="CI658" s="86"/>
      <c r="CJ658" s="86"/>
      <c r="CK658" s="86"/>
      <c r="CL658" s="86"/>
      <c r="CM658" s="86"/>
      <c r="CN658" s="86"/>
      <c r="CO658" s="86"/>
      <c r="CP658" s="86"/>
      <c r="CQ658" s="86"/>
      <c r="CR658" s="86"/>
      <c r="CS658" s="86"/>
      <c r="CT658" s="86"/>
      <c r="CU658" s="86"/>
      <c r="CV658" s="86"/>
      <c r="CW658" s="86"/>
      <c r="CX658" s="86"/>
    </row>
    <row r="659" spans="1:102" s="85" customFormat="1" ht="20.25" customHeight="1" outlineLevel="1" x14ac:dyDescent="0.35">
      <c r="A659" s="967"/>
      <c r="B659" s="713" t="s">
        <v>116</v>
      </c>
      <c r="C659" s="107"/>
      <c r="D659" s="104">
        <v>24856.7</v>
      </c>
      <c r="E659" s="104">
        <v>24856.7</v>
      </c>
      <c r="F659" s="104">
        <v>4600.2</v>
      </c>
      <c r="G659" s="186">
        <f t="shared" si="208"/>
        <v>0.185</v>
      </c>
      <c r="H659" s="104">
        <v>4600.2</v>
      </c>
      <c r="I659" s="186">
        <f t="shared" si="218"/>
        <v>0.185</v>
      </c>
      <c r="J659" s="186">
        <f t="shared" si="209"/>
        <v>1</v>
      </c>
      <c r="K659" s="104">
        <v>24856.7</v>
      </c>
      <c r="L659" s="104"/>
      <c r="M659" s="108">
        <f t="shared" si="199"/>
        <v>1</v>
      </c>
      <c r="N659" s="854"/>
      <c r="P659" s="86" t="b">
        <f t="shared" si="197"/>
        <v>1</v>
      </c>
      <c r="Q659" s="224" t="b">
        <f t="shared" si="198"/>
        <v>1</v>
      </c>
      <c r="R659" s="728">
        <f t="shared" si="219"/>
        <v>0</v>
      </c>
      <c r="S659" s="86"/>
      <c r="T659" s="86"/>
      <c r="U659" s="86"/>
      <c r="V659" s="86"/>
      <c r="W659" s="86"/>
      <c r="X659" s="86"/>
      <c r="Y659" s="86"/>
      <c r="Z659" s="86"/>
      <c r="AA659" s="86"/>
      <c r="AB659" s="86"/>
      <c r="AC659" s="86"/>
      <c r="AD659" s="86"/>
      <c r="AE659" s="86"/>
      <c r="AF659" s="86"/>
      <c r="AG659" s="86"/>
      <c r="AH659" s="86"/>
      <c r="AI659" s="86"/>
      <c r="AJ659" s="86"/>
      <c r="AK659" s="86"/>
      <c r="AL659" s="86"/>
      <c r="AM659" s="86"/>
      <c r="AN659" s="86"/>
      <c r="AO659" s="86"/>
      <c r="AP659" s="86"/>
      <c r="AQ659" s="86"/>
      <c r="AR659" s="86"/>
      <c r="AS659" s="86"/>
      <c r="AT659" s="86"/>
      <c r="AU659" s="86"/>
      <c r="AV659" s="86"/>
      <c r="AW659" s="86"/>
      <c r="AX659" s="86"/>
      <c r="AY659" s="86"/>
      <c r="AZ659" s="86"/>
      <c r="BA659" s="86"/>
      <c r="BB659" s="86"/>
      <c r="BC659" s="86"/>
      <c r="BD659" s="86"/>
      <c r="BE659" s="86"/>
      <c r="BF659" s="86"/>
      <c r="BG659" s="86"/>
      <c r="BH659" s="86"/>
      <c r="BI659" s="86"/>
      <c r="BJ659" s="86"/>
      <c r="BK659" s="86"/>
      <c r="BL659" s="86"/>
      <c r="BM659" s="86"/>
      <c r="BN659" s="86"/>
      <c r="BO659" s="86"/>
      <c r="BP659" s="86"/>
      <c r="BQ659" s="86"/>
      <c r="BR659" s="86"/>
      <c r="BS659" s="86"/>
      <c r="BT659" s="86"/>
      <c r="BU659" s="86"/>
      <c r="BV659" s="86"/>
      <c r="BW659" s="86"/>
      <c r="BX659" s="86"/>
      <c r="BY659" s="86"/>
      <c r="BZ659" s="86"/>
      <c r="CA659" s="86"/>
      <c r="CB659" s="86"/>
      <c r="CC659" s="86"/>
      <c r="CD659" s="86"/>
      <c r="CE659" s="86"/>
      <c r="CF659" s="86"/>
      <c r="CG659" s="86"/>
      <c r="CH659" s="86"/>
      <c r="CI659" s="86"/>
      <c r="CJ659" s="86"/>
      <c r="CK659" s="86"/>
      <c r="CL659" s="86"/>
      <c r="CM659" s="86"/>
      <c r="CN659" s="86"/>
      <c r="CO659" s="86"/>
      <c r="CP659" s="86"/>
      <c r="CQ659" s="86"/>
      <c r="CR659" s="86"/>
      <c r="CS659" s="86"/>
      <c r="CT659" s="86"/>
      <c r="CU659" s="86"/>
      <c r="CV659" s="86"/>
      <c r="CW659" s="86"/>
      <c r="CX659" s="86"/>
    </row>
    <row r="660" spans="1:102" s="85" customFormat="1" ht="24" customHeight="1" outlineLevel="1" x14ac:dyDescent="0.35">
      <c r="A660" s="967"/>
      <c r="B660" s="713" t="s">
        <v>80</v>
      </c>
      <c r="C660" s="107"/>
      <c r="D660" s="104"/>
      <c r="E660" s="104"/>
      <c r="F660" s="104"/>
      <c r="G660" s="184" t="e">
        <f t="shared" si="208"/>
        <v>#DIV/0!</v>
      </c>
      <c r="H660" s="104"/>
      <c r="I660" s="167" t="e">
        <f t="shared" si="218"/>
        <v>#DIV/0!</v>
      </c>
      <c r="J660" s="167" t="e">
        <f t="shared" si="209"/>
        <v>#DIV/0!</v>
      </c>
      <c r="K660" s="104">
        <f t="shared" si="220"/>
        <v>0</v>
      </c>
      <c r="L660" s="104">
        <f t="shared" si="214"/>
        <v>0</v>
      </c>
      <c r="M660" s="109" t="e">
        <f t="shared" si="199"/>
        <v>#DIV/0!</v>
      </c>
      <c r="N660" s="854"/>
      <c r="P660" s="86" t="b">
        <f t="shared" si="197"/>
        <v>1</v>
      </c>
      <c r="Q660" s="224" t="b">
        <f t="shared" si="198"/>
        <v>1</v>
      </c>
      <c r="R660" s="728">
        <f t="shared" si="219"/>
        <v>0</v>
      </c>
      <c r="S660" s="86"/>
      <c r="T660" s="86"/>
      <c r="U660" s="86"/>
      <c r="V660" s="86"/>
      <c r="W660" s="86"/>
      <c r="X660" s="86"/>
      <c r="Y660" s="86"/>
      <c r="Z660" s="86"/>
      <c r="AA660" s="86"/>
      <c r="AB660" s="86"/>
      <c r="AC660" s="86"/>
      <c r="AD660" s="86"/>
      <c r="AE660" s="86"/>
      <c r="AF660" s="86"/>
      <c r="AG660" s="86"/>
      <c r="AH660" s="86"/>
      <c r="AI660" s="86"/>
      <c r="AJ660" s="86"/>
      <c r="AK660" s="86"/>
      <c r="AL660" s="86"/>
      <c r="AM660" s="86"/>
      <c r="AN660" s="86"/>
      <c r="AO660" s="86"/>
      <c r="AP660" s="86"/>
      <c r="AQ660" s="86"/>
      <c r="AR660" s="86"/>
      <c r="AS660" s="86"/>
      <c r="AT660" s="86"/>
      <c r="AU660" s="86"/>
      <c r="AV660" s="86"/>
      <c r="AW660" s="86"/>
      <c r="AX660" s="86"/>
      <c r="AY660" s="86"/>
      <c r="AZ660" s="86"/>
      <c r="BA660" s="86"/>
      <c r="BB660" s="86"/>
      <c r="BC660" s="86"/>
      <c r="BD660" s="86"/>
      <c r="BE660" s="86"/>
      <c r="BF660" s="86"/>
      <c r="BG660" s="86"/>
      <c r="BH660" s="86"/>
      <c r="BI660" s="86"/>
      <c r="BJ660" s="86"/>
      <c r="BK660" s="86"/>
      <c r="BL660" s="86"/>
      <c r="BM660" s="86"/>
      <c r="BN660" s="86"/>
      <c r="BO660" s="86"/>
      <c r="BP660" s="86"/>
      <c r="BQ660" s="86"/>
      <c r="BR660" s="86"/>
      <c r="BS660" s="86"/>
      <c r="BT660" s="86"/>
      <c r="BU660" s="86"/>
      <c r="BV660" s="86"/>
      <c r="BW660" s="86"/>
      <c r="BX660" s="86"/>
      <c r="BY660" s="86"/>
      <c r="BZ660" s="86"/>
      <c r="CA660" s="86"/>
      <c r="CB660" s="86"/>
      <c r="CC660" s="86"/>
      <c r="CD660" s="86"/>
      <c r="CE660" s="86"/>
      <c r="CF660" s="86"/>
      <c r="CG660" s="86"/>
      <c r="CH660" s="86"/>
      <c r="CI660" s="86"/>
      <c r="CJ660" s="86"/>
      <c r="CK660" s="86"/>
      <c r="CL660" s="86"/>
      <c r="CM660" s="86"/>
      <c r="CN660" s="86"/>
      <c r="CO660" s="86"/>
      <c r="CP660" s="86"/>
      <c r="CQ660" s="86"/>
      <c r="CR660" s="86"/>
      <c r="CS660" s="86"/>
      <c r="CT660" s="86"/>
      <c r="CU660" s="86"/>
      <c r="CV660" s="86"/>
      <c r="CW660" s="86"/>
      <c r="CX660" s="86"/>
    </row>
    <row r="661" spans="1:102" s="85" customFormat="1" ht="159.75" customHeight="1" outlineLevel="1" x14ac:dyDescent="0.35">
      <c r="A661" s="967" t="s">
        <v>444</v>
      </c>
      <c r="B661" s="214" t="s">
        <v>1221</v>
      </c>
      <c r="C661" s="117" t="s">
        <v>285</v>
      </c>
      <c r="D661" s="134">
        <f>SUM(D662:D665)</f>
        <v>2429.6999999999998</v>
      </c>
      <c r="E661" s="134">
        <f>SUM(E662:E665)</f>
        <v>2429.6999999999998</v>
      </c>
      <c r="F661" s="134">
        <f>SUM(F662:F665)</f>
        <v>23.35</v>
      </c>
      <c r="G661" s="347">
        <f t="shared" si="208"/>
        <v>0.01</v>
      </c>
      <c r="H661" s="134">
        <f>SUM(H662:H665)</f>
        <v>23.35</v>
      </c>
      <c r="I661" s="186">
        <f t="shared" si="218"/>
        <v>0.01</v>
      </c>
      <c r="J661" s="191">
        <f t="shared" si="209"/>
        <v>1</v>
      </c>
      <c r="K661" s="134">
        <f t="shared" si="220"/>
        <v>2429.6999999999998</v>
      </c>
      <c r="L661" s="134">
        <f t="shared" si="214"/>
        <v>0</v>
      </c>
      <c r="M661" s="135">
        <f t="shared" si="199"/>
        <v>1</v>
      </c>
      <c r="N661" s="854" t="s">
        <v>1583</v>
      </c>
      <c r="P661" s="86" t="b">
        <f t="shared" si="197"/>
        <v>1</v>
      </c>
      <c r="Q661" s="224" t="b">
        <f t="shared" si="198"/>
        <v>1</v>
      </c>
      <c r="R661" s="728">
        <f t="shared" si="219"/>
        <v>0</v>
      </c>
      <c r="S661" s="86"/>
      <c r="T661" s="86"/>
      <c r="U661" s="86"/>
      <c r="V661" s="86"/>
      <c r="W661" s="86"/>
      <c r="X661" s="86"/>
      <c r="Y661" s="86"/>
      <c r="Z661" s="86"/>
      <c r="AA661" s="86"/>
      <c r="AB661" s="86"/>
      <c r="AC661" s="86"/>
      <c r="AD661" s="86"/>
      <c r="AE661" s="86"/>
      <c r="AF661" s="86"/>
      <c r="AG661" s="86"/>
      <c r="AH661" s="86"/>
      <c r="AI661" s="86"/>
      <c r="AJ661" s="86"/>
      <c r="AK661" s="86"/>
      <c r="AL661" s="86"/>
      <c r="AM661" s="86"/>
      <c r="AN661" s="86"/>
      <c r="AO661" s="86"/>
      <c r="AP661" s="86"/>
      <c r="AQ661" s="86"/>
      <c r="AR661" s="86"/>
      <c r="AS661" s="86"/>
      <c r="AT661" s="86"/>
      <c r="AU661" s="86"/>
      <c r="AV661" s="86"/>
      <c r="AW661" s="86"/>
      <c r="AX661" s="86"/>
      <c r="AY661" s="86"/>
      <c r="AZ661" s="86"/>
      <c r="BA661" s="86"/>
      <c r="BB661" s="86"/>
      <c r="BC661" s="86"/>
      <c r="BD661" s="86"/>
      <c r="BE661" s="86"/>
      <c r="BF661" s="86"/>
      <c r="BG661" s="86"/>
      <c r="BH661" s="86"/>
      <c r="BI661" s="86"/>
      <c r="BJ661" s="86"/>
      <c r="BK661" s="86"/>
      <c r="BL661" s="86"/>
      <c r="BM661" s="86"/>
      <c r="BN661" s="86"/>
      <c r="BO661" s="86"/>
      <c r="BP661" s="86"/>
      <c r="BQ661" s="86"/>
      <c r="BR661" s="86"/>
      <c r="BS661" s="86"/>
      <c r="BT661" s="86"/>
      <c r="BU661" s="86"/>
      <c r="BV661" s="86"/>
      <c r="BW661" s="86"/>
      <c r="BX661" s="86"/>
      <c r="BY661" s="86"/>
      <c r="BZ661" s="86"/>
      <c r="CA661" s="86"/>
      <c r="CB661" s="86"/>
      <c r="CC661" s="86"/>
      <c r="CD661" s="86"/>
      <c r="CE661" s="86"/>
      <c r="CF661" s="86"/>
      <c r="CG661" s="86"/>
      <c r="CH661" s="86"/>
      <c r="CI661" s="86"/>
      <c r="CJ661" s="86"/>
      <c r="CK661" s="86"/>
      <c r="CL661" s="86"/>
      <c r="CM661" s="86"/>
      <c r="CN661" s="86"/>
      <c r="CO661" s="86"/>
      <c r="CP661" s="86"/>
      <c r="CQ661" s="86"/>
      <c r="CR661" s="86"/>
      <c r="CS661" s="86"/>
      <c r="CT661" s="86"/>
      <c r="CU661" s="86"/>
      <c r="CV661" s="86"/>
      <c r="CW661" s="86"/>
      <c r="CX661" s="86"/>
    </row>
    <row r="662" spans="1:102" s="85" customFormat="1" ht="23.25" customHeight="1" outlineLevel="1" x14ac:dyDescent="0.35">
      <c r="A662" s="967"/>
      <c r="B662" s="713" t="s">
        <v>79</v>
      </c>
      <c r="C662" s="107"/>
      <c r="D662" s="104"/>
      <c r="E662" s="104"/>
      <c r="F662" s="104"/>
      <c r="G662" s="184" t="e">
        <f t="shared" si="208"/>
        <v>#DIV/0!</v>
      </c>
      <c r="H662" s="104"/>
      <c r="I662" s="167" t="e">
        <f t="shared" si="218"/>
        <v>#DIV/0!</v>
      </c>
      <c r="J662" s="167" t="e">
        <f t="shared" si="209"/>
        <v>#DIV/0!</v>
      </c>
      <c r="K662" s="104">
        <f t="shared" si="220"/>
        <v>0</v>
      </c>
      <c r="L662" s="104">
        <f t="shared" si="214"/>
        <v>0</v>
      </c>
      <c r="M662" s="109" t="e">
        <f t="shared" si="199"/>
        <v>#DIV/0!</v>
      </c>
      <c r="N662" s="854"/>
      <c r="P662" s="86" t="b">
        <f t="shared" si="197"/>
        <v>1</v>
      </c>
      <c r="Q662" s="224" t="b">
        <f t="shared" si="198"/>
        <v>1</v>
      </c>
      <c r="R662" s="728">
        <f t="shared" si="219"/>
        <v>0</v>
      </c>
      <c r="S662" s="86"/>
      <c r="T662" s="86"/>
      <c r="U662" s="86"/>
      <c r="V662" s="86"/>
      <c r="W662" s="86"/>
      <c r="X662" s="86"/>
      <c r="Y662" s="86"/>
      <c r="Z662" s="86"/>
      <c r="AA662" s="86"/>
      <c r="AB662" s="86"/>
      <c r="AC662" s="86"/>
      <c r="AD662" s="86"/>
      <c r="AE662" s="86"/>
      <c r="AF662" s="86"/>
      <c r="AG662" s="86"/>
      <c r="AH662" s="86"/>
      <c r="AI662" s="86"/>
      <c r="AJ662" s="86"/>
      <c r="AK662" s="86"/>
      <c r="AL662" s="86"/>
      <c r="AM662" s="86"/>
      <c r="AN662" s="86"/>
      <c r="AO662" s="86"/>
      <c r="AP662" s="86"/>
      <c r="AQ662" s="86"/>
      <c r="AR662" s="86"/>
      <c r="AS662" s="86"/>
      <c r="AT662" s="86"/>
      <c r="AU662" s="86"/>
      <c r="AV662" s="86"/>
      <c r="AW662" s="86"/>
      <c r="AX662" s="86"/>
      <c r="AY662" s="86"/>
      <c r="AZ662" s="86"/>
      <c r="BA662" s="86"/>
      <c r="BB662" s="86"/>
      <c r="BC662" s="86"/>
      <c r="BD662" s="86"/>
      <c r="BE662" s="86"/>
      <c r="BF662" s="86"/>
      <c r="BG662" s="86"/>
      <c r="BH662" s="86"/>
      <c r="BI662" s="86"/>
      <c r="BJ662" s="86"/>
      <c r="BK662" s="86"/>
      <c r="BL662" s="86"/>
      <c r="BM662" s="86"/>
      <c r="BN662" s="86"/>
      <c r="BO662" s="86"/>
      <c r="BP662" s="86"/>
      <c r="BQ662" s="86"/>
      <c r="BR662" s="86"/>
      <c r="BS662" s="86"/>
      <c r="BT662" s="86"/>
      <c r="BU662" s="86"/>
      <c r="BV662" s="86"/>
      <c r="BW662" s="86"/>
      <c r="BX662" s="86"/>
      <c r="BY662" s="86"/>
      <c r="BZ662" s="86"/>
      <c r="CA662" s="86"/>
      <c r="CB662" s="86"/>
      <c r="CC662" s="86"/>
      <c r="CD662" s="86"/>
      <c r="CE662" s="86"/>
      <c r="CF662" s="86"/>
      <c r="CG662" s="86"/>
      <c r="CH662" s="86"/>
      <c r="CI662" s="86"/>
      <c r="CJ662" s="86"/>
      <c r="CK662" s="86"/>
      <c r="CL662" s="86"/>
      <c r="CM662" s="86"/>
      <c r="CN662" s="86"/>
      <c r="CO662" s="86"/>
      <c r="CP662" s="86"/>
      <c r="CQ662" s="86"/>
      <c r="CR662" s="86"/>
      <c r="CS662" s="86"/>
      <c r="CT662" s="86"/>
      <c r="CU662" s="86"/>
      <c r="CV662" s="86"/>
      <c r="CW662" s="86"/>
      <c r="CX662" s="86"/>
    </row>
    <row r="663" spans="1:102" s="85" customFormat="1" ht="23.25" customHeight="1" outlineLevel="1" x14ac:dyDescent="0.35">
      <c r="A663" s="967"/>
      <c r="B663" s="713" t="s">
        <v>78</v>
      </c>
      <c r="C663" s="107"/>
      <c r="D663" s="104"/>
      <c r="E663" s="104"/>
      <c r="F663" s="104"/>
      <c r="G663" s="184" t="e">
        <f t="shared" si="208"/>
        <v>#DIV/0!</v>
      </c>
      <c r="H663" s="104"/>
      <c r="I663" s="167" t="e">
        <f t="shared" si="218"/>
        <v>#DIV/0!</v>
      </c>
      <c r="J663" s="167" t="e">
        <f t="shared" si="209"/>
        <v>#DIV/0!</v>
      </c>
      <c r="K663" s="104">
        <f t="shared" si="220"/>
        <v>0</v>
      </c>
      <c r="L663" s="104">
        <f t="shared" si="214"/>
        <v>0</v>
      </c>
      <c r="M663" s="109" t="e">
        <f t="shared" si="199"/>
        <v>#DIV/0!</v>
      </c>
      <c r="N663" s="854"/>
      <c r="P663" s="86" t="b">
        <f t="shared" si="197"/>
        <v>1</v>
      </c>
      <c r="Q663" s="224" t="b">
        <f t="shared" si="198"/>
        <v>1</v>
      </c>
      <c r="R663" s="728">
        <f t="shared" si="219"/>
        <v>0</v>
      </c>
      <c r="S663" s="86"/>
      <c r="T663" s="86"/>
      <c r="U663" s="86"/>
      <c r="V663" s="86"/>
      <c r="W663" s="86"/>
      <c r="X663" s="86"/>
      <c r="Y663" s="86"/>
      <c r="Z663" s="86"/>
      <c r="AA663" s="86"/>
      <c r="AB663" s="86"/>
      <c r="AC663" s="86"/>
      <c r="AD663" s="86"/>
      <c r="AE663" s="86"/>
      <c r="AF663" s="86"/>
      <c r="AG663" s="86"/>
      <c r="AH663" s="86"/>
      <c r="AI663" s="86"/>
      <c r="AJ663" s="86"/>
      <c r="AK663" s="86"/>
      <c r="AL663" s="86"/>
      <c r="AM663" s="86"/>
      <c r="AN663" s="86"/>
      <c r="AO663" s="86"/>
      <c r="AP663" s="86"/>
      <c r="AQ663" s="86"/>
      <c r="AR663" s="86"/>
      <c r="AS663" s="86"/>
      <c r="AT663" s="86"/>
      <c r="AU663" s="86"/>
      <c r="AV663" s="86"/>
      <c r="AW663" s="86"/>
      <c r="AX663" s="86"/>
      <c r="AY663" s="86"/>
      <c r="AZ663" s="86"/>
      <c r="BA663" s="86"/>
      <c r="BB663" s="86"/>
      <c r="BC663" s="86"/>
      <c r="BD663" s="86"/>
      <c r="BE663" s="86"/>
      <c r="BF663" s="86"/>
      <c r="BG663" s="86"/>
      <c r="BH663" s="86"/>
      <c r="BI663" s="86"/>
      <c r="BJ663" s="86"/>
      <c r="BK663" s="86"/>
      <c r="BL663" s="86"/>
      <c r="BM663" s="86"/>
      <c r="BN663" s="86"/>
      <c r="BO663" s="86"/>
      <c r="BP663" s="86"/>
      <c r="BQ663" s="86"/>
      <c r="BR663" s="86"/>
      <c r="BS663" s="86"/>
      <c r="BT663" s="86"/>
      <c r="BU663" s="86"/>
      <c r="BV663" s="86"/>
      <c r="BW663" s="86"/>
      <c r="BX663" s="86"/>
      <c r="BY663" s="86"/>
      <c r="BZ663" s="86"/>
      <c r="CA663" s="86"/>
      <c r="CB663" s="86"/>
      <c r="CC663" s="86"/>
      <c r="CD663" s="86"/>
      <c r="CE663" s="86"/>
      <c r="CF663" s="86"/>
      <c r="CG663" s="86"/>
      <c r="CH663" s="86"/>
      <c r="CI663" s="86"/>
      <c r="CJ663" s="86"/>
      <c r="CK663" s="86"/>
      <c r="CL663" s="86"/>
      <c r="CM663" s="86"/>
      <c r="CN663" s="86"/>
      <c r="CO663" s="86"/>
      <c r="CP663" s="86"/>
      <c r="CQ663" s="86"/>
      <c r="CR663" s="86"/>
      <c r="CS663" s="86"/>
      <c r="CT663" s="86"/>
      <c r="CU663" s="86"/>
      <c r="CV663" s="86"/>
      <c r="CW663" s="86"/>
      <c r="CX663" s="86"/>
    </row>
    <row r="664" spans="1:102" s="85" customFormat="1" ht="23.25" customHeight="1" outlineLevel="1" x14ac:dyDescent="0.35">
      <c r="A664" s="967"/>
      <c r="B664" s="713" t="s">
        <v>116</v>
      </c>
      <c r="C664" s="107"/>
      <c r="D664" s="104">
        <v>2429.6999999999998</v>
      </c>
      <c r="E664" s="104">
        <v>2429.6999999999998</v>
      </c>
      <c r="F664" s="104">
        <v>23.35</v>
      </c>
      <c r="G664" s="345">
        <f t="shared" si="208"/>
        <v>0.01</v>
      </c>
      <c r="H664" s="104">
        <v>23.35</v>
      </c>
      <c r="I664" s="186">
        <f t="shared" si="218"/>
        <v>0.01</v>
      </c>
      <c r="J664" s="186">
        <f t="shared" si="209"/>
        <v>1</v>
      </c>
      <c r="K664" s="104">
        <f t="shared" si="220"/>
        <v>2429.6999999999998</v>
      </c>
      <c r="L664" s="104">
        <f t="shared" si="214"/>
        <v>0</v>
      </c>
      <c r="M664" s="108">
        <f t="shared" si="199"/>
        <v>1</v>
      </c>
      <c r="N664" s="854"/>
      <c r="P664" s="86" t="b">
        <f t="shared" si="197"/>
        <v>1</v>
      </c>
      <c r="Q664" s="224" t="b">
        <f t="shared" si="198"/>
        <v>1</v>
      </c>
      <c r="R664" s="728">
        <f t="shared" si="219"/>
        <v>0</v>
      </c>
      <c r="S664" s="86"/>
      <c r="T664" s="86"/>
      <c r="U664" s="86"/>
      <c r="V664" s="86"/>
      <c r="W664" s="86"/>
      <c r="X664" s="86"/>
      <c r="Y664" s="86"/>
      <c r="Z664" s="86"/>
      <c r="AA664" s="86"/>
      <c r="AB664" s="86"/>
      <c r="AC664" s="86"/>
      <c r="AD664" s="86"/>
      <c r="AE664" s="86"/>
      <c r="AF664" s="86"/>
      <c r="AG664" s="86"/>
      <c r="AH664" s="86"/>
      <c r="AI664" s="86"/>
      <c r="AJ664" s="86"/>
      <c r="AK664" s="86"/>
      <c r="AL664" s="86"/>
      <c r="AM664" s="86"/>
      <c r="AN664" s="86"/>
      <c r="AO664" s="86"/>
      <c r="AP664" s="86"/>
      <c r="AQ664" s="86"/>
      <c r="AR664" s="86"/>
      <c r="AS664" s="86"/>
      <c r="AT664" s="86"/>
      <c r="AU664" s="86"/>
      <c r="AV664" s="86"/>
      <c r="AW664" s="86"/>
      <c r="AX664" s="86"/>
      <c r="AY664" s="86"/>
      <c r="AZ664" s="86"/>
      <c r="BA664" s="86"/>
      <c r="BB664" s="86"/>
      <c r="BC664" s="86"/>
      <c r="BD664" s="86"/>
      <c r="BE664" s="86"/>
      <c r="BF664" s="86"/>
      <c r="BG664" s="86"/>
      <c r="BH664" s="86"/>
      <c r="BI664" s="86"/>
      <c r="BJ664" s="86"/>
      <c r="BK664" s="86"/>
      <c r="BL664" s="86"/>
      <c r="BM664" s="86"/>
      <c r="BN664" s="86"/>
      <c r="BO664" s="86"/>
      <c r="BP664" s="86"/>
      <c r="BQ664" s="86"/>
      <c r="BR664" s="86"/>
      <c r="BS664" s="86"/>
      <c r="BT664" s="86"/>
      <c r="BU664" s="86"/>
      <c r="BV664" s="86"/>
      <c r="BW664" s="86"/>
      <c r="BX664" s="86"/>
      <c r="BY664" s="86"/>
      <c r="BZ664" s="86"/>
      <c r="CA664" s="86"/>
      <c r="CB664" s="86"/>
      <c r="CC664" s="86"/>
      <c r="CD664" s="86"/>
      <c r="CE664" s="86"/>
      <c r="CF664" s="86"/>
      <c r="CG664" s="86"/>
      <c r="CH664" s="86"/>
      <c r="CI664" s="86"/>
      <c r="CJ664" s="86"/>
      <c r="CK664" s="86"/>
      <c r="CL664" s="86"/>
      <c r="CM664" s="86"/>
      <c r="CN664" s="86"/>
      <c r="CO664" s="86"/>
      <c r="CP664" s="86"/>
      <c r="CQ664" s="86"/>
      <c r="CR664" s="86"/>
      <c r="CS664" s="86"/>
      <c r="CT664" s="86"/>
      <c r="CU664" s="86"/>
      <c r="CV664" s="86"/>
      <c r="CW664" s="86"/>
      <c r="CX664" s="86"/>
    </row>
    <row r="665" spans="1:102" s="85" customFormat="1" ht="23.25" customHeight="1" outlineLevel="1" x14ac:dyDescent="0.35">
      <c r="A665" s="967"/>
      <c r="B665" s="713" t="s">
        <v>80</v>
      </c>
      <c r="C665" s="107"/>
      <c r="D665" s="104"/>
      <c r="E665" s="104"/>
      <c r="F665" s="104"/>
      <c r="G665" s="184" t="e">
        <f t="shared" si="208"/>
        <v>#DIV/0!</v>
      </c>
      <c r="H665" s="104"/>
      <c r="I665" s="167" t="e">
        <f t="shared" si="218"/>
        <v>#DIV/0!</v>
      </c>
      <c r="J665" s="167" t="e">
        <f t="shared" si="209"/>
        <v>#DIV/0!</v>
      </c>
      <c r="K665" s="104">
        <f t="shared" si="220"/>
        <v>0</v>
      </c>
      <c r="L665" s="104">
        <f t="shared" si="214"/>
        <v>0</v>
      </c>
      <c r="M665" s="109" t="e">
        <f t="shared" si="199"/>
        <v>#DIV/0!</v>
      </c>
      <c r="N665" s="854"/>
      <c r="P665" s="86" t="b">
        <f t="shared" si="197"/>
        <v>1</v>
      </c>
      <c r="Q665" s="224" t="b">
        <f t="shared" si="198"/>
        <v>1</v>
      </c>
      <c r="R665" s="728">
        <f t="shared" si="219"/>
        <v>0</v>
      </c>
      <c r="S665" s="86"/>
      <c r="T665" s="86"/>
      <c r="U665" s="86"/>
      <c r="V665" s="86"/>
      <c r="W665" s="86"/>
      <c r="X665" s="86"/>
      <c r="Y665" s="86"/>
      <c r="Z665" s="86"/>
      <c r="AA665" s="86"/>
      <c r="AB665" s="86"/>
      <c r="AC665" s="86"/>
      <c r="AD665" s="86"/>
      <c r="AE665" s="86"/>
      <c r="AF665" s="86"/>
      <c r="AG665" s="86"/>
      <c r="AH665" s="86"/>
      <c r="AI665" s="86"/>
      <c r="AJ665" s="86"/>
      <c r="AK665" s="86"/>
      <c r="AL665" s="86"/>
      <c r="AM665" s="86"/>
      <c r="AN665" s="86"/>
      <c r="AO665" s="86"/>
      <c r="AP665" s="86"/>
      <c r="AQ665" s="86"/>
      <c r="AR665" s="86"/>
      <c r="AS665" s="86"/>
      <c r="AT665" s="86"/>
      <c r="AU665" s="86"/>
      <c r="AV665" s="86"/>
      <c r="AW665" s="86"/>
      <c r="AX665" s="86"/>
      <c r="AY665" s="86"/>
      <c r="AZ665" s="86"/>
      <c r="BA665" s="86"/>
      <c r="BB665" s="86"/>
      <c r="BC665" s="86"/>
      <c r="BD665" s="86"/>
      <c r="BE665" s="86"/>
      <c r="BF665" s="86"/>
      <c r="BG665" s="86"/>
      <c r="BH665" s="86"/>
      <c r="BI665" s="86"/>
      <c r="BJ665" s="86"/>
      <c r="BK665" s="86"/>
      <c r="BL665" s="86"/>
      <c r="BM665" s="86"/>
      <c r="BN665" s="86"/>
      <c r="BO665" s="86"/>
      <c r="BP665" s="86"/>
      <c r="BQ665" s="86"/>
      <c r="BR665" s="86"/>
      <c r="BS665" s="86"/>
      <c r="BT665" s="86"/>
      <c r="BU665" s="86"/>
      <c r="BV665" s="86"/>
      <c r="BW665" s="86"/>
      <c r="BX665" s="86"/>
      <c r="BY665" s="86"/>
      <c r="BZ665" s="86"/>
      <c r="CA665" s="86"/>
      <c r="CB665" s="86"/>
      <c r="CC665" s="86"/>
      <c r="CD665" s="86"/>
      <c r="CE665" s="86"/>
      <c r="CF665" s="86"/>
      <c r="CG665" s="86"/>
      <c r="CH665" s="86"/>
      <c r="CI665" s="86"/>
      <c r="CJ665" s="86"/>
      <c r="CK665" s="86"/>
      <c r="CL665" s="86"/>
      <c r="CM665" s="86"/>
      <c r="CN665" s="86"/>
      <c r="CO665" s="86"/>
      <c r="CP665" s="86"/>
      <c r="CQ665" s="86"/>
      <c r="CR665" s="86"/>
      <c r="CS665" s="86"/>
      <c r="CT665" s="86"/>
      <c r="CU665" s="86"/>
      <c r="CV665" s="86"/>
      <c r="CW665" s="86"/>
      <c r="CX665" s="86"/>
    </row>
    <row r="666" spans="1:102" s="86" customFormat="1" ht="118.5" customHeight="1" outlineLevel="1" x14ac:dyDescent="0.35">
      <c r="A666" s="1109" t="s">
        <v>445</v>
      </c>
      <c r="B666" s="214" t="s">
        <v>424</v>
      </c>
      <c r="C666" s="117" t="s">
        <v>285</v>
      </c>
      <c r="D666" s="134">
        <f>SUM(D667:D670)</f>
        <v>2628.72</v>
      </c>
      <c r="E666" s="134">
        <f>SUM(E667:E670)</f>
        <v>2628.72</v>
      </c>
      <c r="F666" s="134">
        <f>SUM(F667:F670)</f>
        <v>0</v>
      </c>
      <c r="G666" s="191">
        <f t="shared" si="208"/>
        <v>0</v>
      </c>
      <c r="H666" s="99">
        <f>SUM(H667:H670)</f>
        <v>0</v>
      </c>
      <c r="I666" s="186">
        <f t="shared" si="218"/>
        <v>0</v>
      </c>
      <c r="J666" s="451" t="e">
        <f t="shared" si="209"/>
        <v>#DIV/0!</v>
      </c>
      <c r="K666" s="134">
        <f>SUM(K667:K670)</f>
        <v>2628.72</v>
      </c>
      <c r="L666" s="134">
        <f>SUM(L667:L670)</f>
        <v>0</v>
      </c>
      <c r="M666" s="135">
        <f t="shared" si="199"/>
        <v>1</v>
      </c>
      <c r="N666" s="854" t="s">
        <v>1547</v>
      </c>
      <c r="P666" s="86" t="b">
        <f t="shared" si="197"/>
        <v>1</v>
      </c>
      <c r="Q666" s="224" t="b">
        <f t="shared" si="198"/>
        <v>1</v>
      </c>
      <c r="R666" s="728">
        <f t="shared" si="219"/>
        <v>0</v>
      </c>
    </row>
    <row r="667" spans="1:102" s="86" customFormat="1" ht="27.5" outlineLevel="1" x14ac:dyDescent="0.35">
      <c r="A667" s="1109"/>
      <c r="B667" s="713" t="s">
        <v>79</v>
      </c>
      <c r="C667" s="107"/>
      <c r="D667" s="104"/>
      <c r="E667" s="104"/>
      <c r="F667" s="104"/>
      <c r="G667" s="184" t="e">
        <f t="shared" si="208"/>
        <v>#DIV/0!</v>
      </c>
      <c r="H667" s="119"/>
      <c r="I667" s="167" t="e">
        <f t="shared" si="218"/>
        <v>#DIV/0!</v>
      </c>
      <c r="J667" s="153" t="e">
        <f t="shared" si="209"/>
        <v>#DIV/0!</v>
      </c>
      <c r="K667" s="104">
        <f t="shared" si="220"/>
        <v>0</v>
      </c>
      <c r="L667" s="104">
        <f t="shared" si="214"/>
        <v>0</v>
      </c>
      <c r="M667" s="109" t="e">
        <f t="shared" si="199"/>
        <v>#DIV/0!</v>
      </c>
      <c r="N667" s="854"/>
      <c r="P667" s="86" t="b">
        <f t="shared" si="197"/>
        <v>1</v>
      </c>
      <c r="Q667" s="224" t="b">
        <f t="shared" si="198"/>
        <v>1</v>
      </c>
      <c r="R667" s="728">
        <f t="shared" si="219"/>
        <v>0</v>
      </c>
    </row>
    <row r="668" spans="1:102" s="86" customFormat="1" ht="27.5" outlineLevel="1" x14ac:dyDescent="0.35">
      <c r="A668" s="1109"/>
      <c r="B668" s="713" t="s">
        <v>78</v>
      </c>
      <c r="C668" s="107"/>
      <c r="D668" s="104"/>
      <c r="E668" s="104"/>
      <c r="F668" s="104"/>
      <c r="G668" s="184" t="e">
        <f t="shared" si="208"/>
        <v>#DIV/0!</v>
      </c>
      <c r="H668" s="119"/>
      <c r="I668" s="167" t="e">
        <f t="shared" si="218"/>
        <v>#DIV/0!</v>
      </c>
      <c r="J668" s="153" t="e">
        <f t="shared" si="209"/>
        <v>#DIV/0!</v>
      </c>
      <c r="K668" s="104">
        <f t="shared" si="220"/>
        <v>0</v>
      </c>
      <c r="L668" s="104">
        <f t="shared" si="214"/>
        <v>0</v>
      </c>
      <c r="M668" s="109" t="e">
        <f t="shared" si="199"/>
        <v>#DIV/0!</v>
      </c>
      <c r="N668" s="854"/>
      <c r="P668" s="86" t="b">
        <f t="shared" si="197"/>
        <v>1</v>
      </c>
      <c r="Q668" s="224" t="b">
        <f t="shared" si="198"/>
        <v>1</v>
      </c>
      <c r="R668" s="728">
        <f t="shared" si="219"/>
        <v>0</v>
      </c>
    </row>
    <row r="669" spans="1:102" s="86" customFormat="1" ht="27.5" outlineLevel="1" x14ac:dyDescent="0.35">
      <c r="A669" s="1109"/>
      <c r="B669" s="713" t="s">
        <v>116</v>
      </c>
      <c r="C669" s="107"/>
      <c r="D669" s="104">
        <v>2628.72</v>
      </c>
      <c r="E669" s="104">
        <v>2628.72</v>
      </c>
      <c r="F669" s="104"/>
      <c r="G669" s="186">
        <f t="shared" si="208"/>
        <v>0</v>
      </c>
      <c r="H669" s="119"/>
      <c r="I669" s="186">
        <f t="shared" si="218"/>
        <v>0</v>
      </c>
      <c r="J669" s="153" t="e">
        <f t="shared" si="209"/>
        <v>#DIV/0!</v>
      </c>
      <c r="K669" s="104">
        <v>2628.72</v>
      </c>
      <c r="L669" s="104">
        <f t="shared" si="214"/>
        <v>0</v>
      </c>
      <c r="M669" s="108">
        <f t="shared" si="199"/>
        <v>1</v>
      </c>
      <c r="N669" s="854"/>
      <c r="P669" s="86" t="b">
        <f t="shared" ref="P669:P670" si="221">E664=D664</f>
        <v>1</v>
      </c>
      <c r="Q669" s="224" t="b">
        <f t="shared" ref="Q669:Q670" si="222">IF(F664=H664,TRUE,FALSE)</f>
        <v>1</v>
      </c>
      <c r="R669" s="728">
        <f t="shared" si="219"/>
        <v>0</v>
      </c>
    </row>
    <row r="670" spans="1:102" s="86" customFormat="1" ht="27.5" outlineLevel="1" x14ac:dyDescent="0.35">
      <c r="A670" s="1109"/>
      <c r="B670" s="713" t="s">
        <v>80</v>
      </c>
      <c r="C670" s="107"/>
      <c r="D670" s="105"/>
      <c r="E670" s="105"/>
      <c r="F670" s="105"/>
      <c r="G670" s="184" t="e">
        <f t="shared" si="208"/>
        <v>#DIV/0!</v>
      </c>
      <c r="H670" s="98"/>
      <c r="I670" s="167" t="e">
        <f t="shared" si="218"/>
        <v>#DIV/0!</v>
      </c>
      <c r="J670" s="153" t="e">
        <f t="shared" si="209"/>
        <v>#DIV/0!</v>
      </c>
      <c r="K670" s="104">
        <f t="shared" si="220"/>
        <v>0</v>
      </c>
      <c r="L670" s="104">
        <f t="shared" si="214"/>
        <v>0</v>
      </c>
      <c r="M670" s="109" t="e">
        <f t="shared" ref="M670:M688" si="223">K670/E670</f>
        <v>#DIV/0!</v>
      </c>
      <c r="N670" s="854"/>
      <c r="P670" s="86" t="b">
        <f t="shared" si="221"/>
        <v>1</v>
      </c>
      <c r="Q670" s="224" t="b">
        <f t="shared" si="222"/>
        <v>1</v>
      </c>
      <c r="R670" s="728">
        <f t="shared" si="219"/>
        <v>0</v>
      </c>
    </row>
    <row r="671" spans="1:102" s="86" customFormat="1" ht="159" customHeight="1" outlineLevel="1" x14ac:dyDescent="0.35">
      <c r="A671" s="1108" t="s">
        <v>446</v>
      </c>
      <c r="B671" s="213" t="s">
        <v>733</v>
      </c>
      <c r="C671" s="147" t="s">
        <v>285</v>
      </c>
      <c r="D671" s="99">
        <f>SUM(D672:D675)</f>
        <v>4596.88</v>
      </c>
      <c r="E671" s="99">
        <f>SUM(E672:E675)</f>
        <v>4596.88</v>
      </c>
      <c r="F671" s="99">
        <f>SUM(F672:F675)</f>
        <v>558.45000000000005</v>
      </c>
      <c r="G671" s="177">
        <f t="shared" si="208"/>
        <v>0.121</v>
      </c>
      <c r="H671" s="99">
        <f>SUM(H672:H675)</f>
        <v>558.45000000000005</v>
      </c>
      <c r="I671" s="148">
        <f t="shared" si="218"/>
        <v>0.121</v>
      </c>
      <c r="J671" s="177">
        <f t="shared" si="209"/>
        <v>1</v>
      </c>
      <c r="K671" s="99">
        <f t="shared" si="220"/>
        <v>4596.88</v>
      </c>
      <c r="L671" s="119">
        <f t="shared" si="214"/>
        <v>0</v>
      </c>
      <c r="M671" s="135">
        <f t="shared" si="223"/>
        <v>1</v>
      </c>
      <c r="N671" s="1007" t="s">
        <v>1546</v>
      </c>
      <c r="P671" s="86" t="b">
        <f t="shared" ref="P671:P705" si="224">E666=D666</f>
        <v>1</v>
      </c>
      <c r="Q671" s="224" t="b">
        <f t="shared" ref="Q671:Q703" si="225">IF(F666=H666,TRUE,FALSE)</f>
        <v>1</v>
      </c>
      <c r="R671" s="728">
        <f t="shared" si="219"/>
        <v>0</v>
      </c>
    </row>
    <row r="672" spans="1:102" s="86" customFormat="1" ht="27.5" outlineLevel="1" x14ac:dyDescent="0.35">
      <c r="A672" s="1108"/>
      <c r="B672" s="145" t="s">
        <v>79</v>
      </c>
      <c r="C672" s="154"/>
      <c r="D672" s="119"/>
      <c r="E672" s="119"/>
      <c r="F672" s="119"/>
      <c r="G672" s="153" t="e">
        <f t="shared" si="208"/>
        <v>#DIV/0!</v>
      </c>
      <c r="H672" s="119"/>
      <c r="I672" s="153" t="e">
        <f t="shared" si="218"/>
        <v>#DIV/0!</v>
      </c>
      <c r="J672" s="153" t="e">
        <f t="shared" si="209"/>
        <v>#DIV/0!</v>
      </c>
      <c r="K672" s="119">
        <f t="shared" si="220"/>
        <v>0</v>
      </c>
      <c r="L672" s="119">
        <f t="shared" si="214"/>
        <v>0</v>
      </c>
      <c r="M672" s="109" t="e">
        <f t="shared" si="223"/>
        <v>#DIV/0!</v>
      </c>
      <c r="N672" s="1007"/>
      <c r="P672" s="86" t="b">
        <f t="shared" si="224"/>
        <v>1</v>
      </c>
      <c r="Q672" s="224" t="b">
        <f t="shared" si="225"/>
        <v>1</v>
      </c>
      <c r="R672" s="728">
        <f t="shared" si="219"/>
        <v>0</v>
      </c>
    </row>
    <row r="673" spans="1:18" s="86" customFormat="1" ht="27.5" outlineLevel="1" x14ac:dyDescent="0.35">
      <c r="A673" s="1108"/>
      <c r="B673" s="145" t="s">
        <v>78</v>
      </c>
      <c r="C673" s="154"/>
      <c r="D673" s="119"/>
      <c r="E673" s="119"/>
      <c r="F673" s="119"/>
      <c r="G673" s="153" t="e">
        <f t="shared" si="208"/>
        <v>#DIV/0!</v>
      </c>
      <c r="H673" s="119"/>
      <c r="I673" s="153" t="e">
        <f t="shared" si="218"/>
        <v>#DIV/0!</v>
      </c>
      <c r="J673" s="153" t="e">
        <f t="shared" si="209"/>
        <v>#DIV/0!</v>
      </c>
      <c r="K673" s="119">
        <f t="shared" si="220"/>
        <v>0</v>
      </c>
      <c r="L673" s="119">
        <f t="shared" si="214"/>
        <v>0</v>
      </c>
      <c r="M673" s="109" t="e">
        <f t="shared" si="223"/>
        <v>#DIV/0!</v>
      </c>
      <c r="N673" s="1007"/>
      <c r="P673" s="86" t="b">
        <f t="shared" si="224"/>
        <v>1</v>
      </c>
      <c r="Q673" s="224" t="b">
        <f t="shared" si="225"/>
        <v>1</v>
      </c>
      <c r="R673" s="728">
        <f t="shared" si="219"/>
        <v>0</v>
      </c>
    </row>
    <row r="674" spans="1:18" s="86" customFormat="1" ht="27.5" outlineLevel="1" x14ac:dyDescent="0.35">
      <c r="A674" s="1108"/>
      <c r="B674" s="145" t="s">
        <v>116</v>
      </c>
      <c r="C674" s="154"/>
      <c r="D674" s="104">
        <v>4596.88</v>
      </c>
      <c r="E674" s="104">
        <v>4596.88</v>
      </c>
      <c r="F674" s="104">
        <v>558.45000000000005</v>
      </c>
      <c r="G674" s="148">
        <f t="shared" si="208"/>
        <v>0.121</v>
      </c>
      <c r="H674" s="104">
        <v>558.45000000000005</v>
      </c>
      <c r="I674" s="148">
        <f t="shared" si="218"/>
        <v>0.121</v>
      </c>
      <c r="J674" s="148">
        <f t="shared" si="209"/>
        <v>1</v>
      </c>
      <c r="K674" s="119">
        <f t="shared" si="220"/>
        <v>4596.88</v>
      </c>
      <c r="L674" s="119">
        <f t="shared" si="214"/>
        <v>0</v>
      </c>
      <c r="M674" s="108">
        <f t="shared" si="223"/>
        <v>1</v>
      </c>
      <c r="N674" s="1007"/>
      <c r="P674" s="86" t="b">
        <f t="shared" si="224"/>
        <v>1</v>
      </c>
      <c r="Q674" s="224" t="b">
        <f t="shared" si="225"/>
        <v>1</v>
      </c>
      <c r="R674" s="728">
        <f t="shared" si="219"/>
        <v>0</v>
      </c>
    </row>
    <row r="675" spans="1:18" s="86" customFormat="1" ht="27.5" outlineLevel="1" x14ac:dyDescent="0.35">
      <c r="A675" s="1108"/>
      <c r="B675" s="715" t="s">
        <v>80</v>
      </c>
      <c r="C675" s="95"/>
      <c r="D675" s="98"/>
      <c r="E675" s="98"/>
      <c r="F675" s="98"/>
      <c r="G675" s="179" t="e">
        <f t="shared" si="208"/>
        <v>#DIV/0!</v>
      </c>
      <c r="H675" s="98"/>
      <c r="I675" s="153" t="e">
        <f t="shared" si="218"/>
        <v>#DIV/0!</v>
      </c>
      <c r="J675" s="153" t="e">
        <f t="shared" si="209"/>
        <v>#DIV/0!</v>
      </c>
      <c r="K675" s="119">
        <f t="shared" si="220"/>
        <v>0</v>
      </c>
      <c r="L675" s="119">
        <f t="shared" si="214"/>
        <v>0</v>
      </c>
      <c r="M675" s="109" t="e">
        <f t="shared" si="223"/>
        <v>#DIV/0!</v>
      </c>
      <c r="N675" s="1007"/>
      <c r="P675" s="86" t="b">
        <f t="shared" si="224"/>
        <v>1</v>
      </c>
      <c r="Q675" s="224" t="b">
        <f t="shared" si="225"/>
        <v>1</v>
      </c>
      <c r="R675" s="728">
        <f t="shared" si="219"/>
        <v>0</v>
      </c>
    </row>
    <row r="676" spans="1:18" s="86" customFormat="1" ht="279.75" customHeight="1" x14ac:dyDescent="0.35">
      <c r="A676" s="1109" t="s">
        <v>447</v>
      </c>
      <c r="B676" s="213" t="s">
        <v>425</v>
      </c>
      <c r="C676" s="147" t="s">
        <v>285</v>
      </c>
      <c r="D676" s="99">
        <f>SUM(D677:D680)</f>
        <v>333115.38</v>
      </c>
      <c r="E676" s="99">
        <f>SUM(E677:E680)</f>
        <v>333115.38</v>
      </c>
      <c r="F676" s="99">
        <f>SUM(F677:F680)</f>
        <v>66243</v>
      </c>
      <c r="G676" s="177">
        <f t="shared" ref="G676:G684" si="226">IF(E676=0,0,F676/E676)</f>
        <v>0.19900000000000001</v>
      </c>
      <c r="H676" s="99">
        <f>SUM(H677:H680)</f>
        <v>66232.789999999994</v>
      </c>
      <c r="I676" s="186">
        <f t="shared" si="218"/>
        <v>0.19900000000000001</v>
      </c>
      <c r="J676" s="177">
        <f t="shared" si="209"/>
        <v>1</v>
      </c>
      <c r="K676" s="134">
        <f>SUM(K677:K680)</f>
        <v>333115.38</v>
      </c>
      <c r="L676" s="134">
        <f>SUM(L677:L680)</f>
        <v>0</v>
      </c>
      <c r="M676" s="135">
        <f t="shared" si="223"/>
        <v>1</v>
      </c>
      <c r="N676" s="1009" t="s">
        <v>1545</v>
      </c>
      <c r="P676" s="86" t="b">
        <f t="shared" si="224"/>
        <v>1</v>
      </c>
      <c r="Q676" s="224" t="b">
        <f t="shared" si="225"/>
        <v>1</v>
      </c>
      <c r="R676" s="728">
        <f t="shared" si="219"/>
        <v>0</v>
      </c>
    </row>
    <row r="677" spans="1:18" s="86" customFormat="1" ht="45.75" customHeight="1" outlineLevel="1" x14ac:dyDescent="0.35">
      <c r="A677" s="1109"/>
      <c r="B677" s="145" t="s">
        <v>79</v>
      </c>
      <c r="C677" s="154"/>
      <c r="D677" s="119"/>
      <c r="E677" s="119"/>
      <c r="F677" s="119"/>
      <c r="G677" s="148">
        <f t="shared" si="226"/>
        <v>0</v>
      </c>
      <c r="H677" s="119"/>
      <c r="I677" s="167" t="e">
        <f t="shared" si="218"/>
        <v>#DIV/0!</v>
      </c>
      <c r="J677" s="153" t="e">
        <f t="shared" si="209"/>
        <v>#DIV/0!</v>
      </c>
      <c r="K677" s="104">
        <f t="shared" si="220"/>
        <v>0</v>
      </c>
      <c r="L677" s="104">
        <f t="shared" si="214"/>
        <v>0</v>
      </c>
      <c r="M677" s="109" t="e">
        <f t="shared" si="223"/>
        <v>#DIV/0!</v>
      </c>
      <c r="N677" s="1009"/>
      <c r="P677" s="86" t="b">
        <f t="shared" si="224"/>
        <v>1</v>
      </c>
      <c r="Q677" s="224" t="b">
        <f t="shared" si="225"/>
        <v>1</v>
      </c>
      <c r="R677" s="728">
        <f t="shared" si="219"/>
        <v>0</v>
      </c>
    </row>
    <row r="678" spans="1:18" s="86" customFormat="1" ht="32.25" customHeight="1" outlineLevel="1" x14ac:dyDescent="0.35">
      <c r="A678" s="1109"/>
      <c r="B678" s="145" t="s">
        <v>78</v>
      </c>
      <c r="C678" s="154"/>
      <c r="D678" s="119">
        <v>333115.38</v>
      </c>
      <c r="E678" s="119">
        <v>333115.38</v>
      </c>
      <c r="F678" s="119">
        <v>66243</v>
      </c>
      <c r="G678" s="148">
        <f t="shared" si="226"/>
        <v>0.19900000000000001</v>
      </c>
      <c r="H678" s="119">
        <v>66232.789999999994</v>
      </c>
      <c r="I678" s="186">
        <f t="shared" si="218"/>
        <v>0.19900000000000001</v>
      </c>
      <c r="J678" s="148">
        <f t="shared" si="209"/>
        <v>1</v>
      </c>
      <c r="K678" s="104">
        <v>333115.38</v>
      </c>
      <c r="L678" s="104"/>
      <c r="M678" s="108">
        <f t="shared" si="223"/>
        <v>1</v>
      </c>
      <c r="N678" s="1009"/>
      <c r="P678" s="86" t="b">
        <f t="shared" si="224"/>
        <v>1</v>
      </c>
      <c r="Q678" s="224" t="b">
        <f t="shared" si="225"/>
        <v>1</v>
      </c>
      <c r="R678" s="728">
        <f t="shared" si="219"/>
        <v>0</v>
      </c>
    </row>
    <row r="679" spans="1:18" s="86" customFormat="1" ht="38.25" customHeight="1" outlineLevel="1" x14ac:dyDescent="0.35">
      <c r="A679" s="1109"/>
      <c r="B679" s="145" t="s">
        <v>116</v>
      </c>
      <c r="C679" s="154"/>
      <c r="D679" s="119"/>
      <c r="E679" s="119"/>
      <c r="F679" s="119"/>
      <c r="G679" s="148">
        <f t="shared" si="226"/>
        <v>0</v>
      </c>
      <c r="H679" s="119"/>
      <c r="I679" s="167" t="e">
        <f t="shared" si="218"/>
        <v>#DIV/0!</v>
      </c>
      <c r="J679" s="153" t="e">
        <f t="shared" si="209"/>
        <v>#DIV/0!</v>
      </c>
      <c r="K679" s="104">
        <f t="shared" si="220"/>
        <v>0</v>
      </c>
      <c r="L679" s="104">
        <f t="shared" si="214"/>
        <v>0</v>
      </c>
      <c r="M679" s="109" t="e">
        <f t="shared" si="223"/>
        <v>#DIV/0!</v>
      </c>
      <c r="N679" s="1009"/>
      <c r="P679" s="86" t="b">
        <f t="shared" si="224"/>
        <v>1</v>
      </c>
      <c r="Q679" s="224" t="b">
        <f t="shared" si="225"/>
        <v>1</v>
      </c>
      <c r="R679" s="728">
        <f t="shared" si="219"/>
        <v>0</v>
      </c>
    </row>
    <row r="680" spans="1:18" s="86" customFormat="1" ht="50.25" customHeight="1" outlineLevel="1" x14ac:dyDescent="0.35">
      <c r="A680" s="1109"/>
      <c r="B680" s="715" t="s">
        <v>80</v>
      </c>
      <c r="C680" s="154"/>
      <c r="D680" s="119"/>
      <c r="E680" s="119"/>
      <c r="F680" s="119"/>
      <c r="G680" s="148"/>
      <c r="H680" s="119"/>
      <c r="I680" s="167" t="e">
        <f t="shared" si="218"/>
        <v>#DIV/0!</v>
      </c>
      <c r="J680" s="153" t="e">
        <f t="shared" si="209"/>
        <v>#DIV/0!</v>
      </c>
      <c r="K680" s="104">
        <f t="shared" si="220"/>
        <v>0</v>
      </c>
      <c r="L680" s="104">
        <f t="shared" si="214"/>
        <v>0</v>
      </c>
      <c r="M680" s="109" t="e">
        <f t="shared" si="223"/>
        <v>#DIV/0!</v>
      </c>
      <c r="N680" s="1009"/>
      <c r="P680" s="86" t="b">
        <f t="shared" si="224"/>
        <v>1</v>
      </c>
      <c r="Q680" s="224" t="b">
        <f t="shared" si="225"/>
        <v>1</v>
      </c>
      <c r="R680" s="728">
        <f t="shared" si="219"/>
        <v>0</v>
      </c>
    </row>
    <row r="681" spans="1:18" s="86" customFormat="1" ht="52.5" customHeight="1" outlineLevel="1" x14ac:dyDescent="0.35">
      <c r="A681" s="1108" t="s">
        <v>448</v>
      </c>
      <c r="B681" s="213" t="s">
        <v>1220</v>
      </c>
      <c r="C681" s="147" t="s">
        <v>285</v>
      </c>
      <c r="D681" s="99">
        <f>SUM(D682:D685)</f>
        <v>49108.1</v>
      </c>
      <c r="E681" s="99">
        <f>SUM(E682:E685)</f>
        <v>49108.1</v>
      </c>
      <c r="F681" s="99">
        <f>SUM(F682:F685)</f>
        <v>0</v>
      </c>
      <c r="G681" s="177">
        <f t="shared" si="226"/>
        <v>0</v>
      </c>
      <c r="H681" s="99">
        <f>SUM(H682:H685)</f>
        <v>0</v>
      </c>
      <c r="I681" s="186">
        <f t="shared" si="218"/>
        <v>0</v>
      </c>
      <c r="J681" s="451" t="e">
        <f t="shared" si="209"/>
        <v>#DIV/0!</v>
      </c>
      <c r="K681" s="134">
        <f>SUM(K682:K685)</f>
        <v>49108.1</v>
      </c>
      <c r="L681" s="134">
        <f t="shared" si="214"/>
        <v>0</v>
      </c>
      <c r="M681" s="135">
        <f t="shared" si="223"/>
        <v>1</v>
      </c>
      <c r="N681" s="877" t="s">
        <v>1222</v>
      </c>
      <c r="Q681" s="224"/>
      <c r="R681" s="728">
        <f t="shared" si="219"/>
        <v>0</v>
      </c>
    </row>
    <row r="682" spans="1:18" s="86" customFormat="1" ht="27.5" outlineLevel="1" x14ac:dyDescent="0.35">
      <c r="A682" s="1108"/>
      <c r="B682" s="145" t="s">
        <v>79</v>
      </c>
      <c r="C682" s="154"/>
      <c r="D682" s="119"/>
      <c r="E682" s="119"/>
      <c r="F682" s="119"/>
      <c r="G682" s="148">
        <f t="shared" si="226"/>
        <v>0</v>
      </c>
      <c r="H682" s="119"/>
      <c r="I682" s="167" t="e">
        <f t="shared" si="218"/>
        <v>#DIV/0!</v>
      </c>
      <c r="J682" s="153" t="e">
        <f t="shared" si="209"/>
        <v>#DIV/0!</v>
      </c>
      <c r="K682" s="104">
        <f>E682</f>
        <v>0</v>
      </c>
      <c r="L682" s="104">
        <f t="shared" si="214"/>
        <v>0</v>
      </c>
      <c r="M682" s="109" t="e">
        <f t="shared" si="223"/>
        <v>#DIV/0!</v>
      </c>
      <c r="N682" s="860"/>
      <c r="Q682" s="224"/>
      <c r="R682" s="728">
        <f t="shared" si="219"/>
        <v>0</v>
      </c>
    </row>
    <row r="683" spans="1:18" s="86" customFormat="1" ht="27.5" outlineLevel="1" x14ac:dyDescent="0.35">
      <c r="A683" s="1108"/>
      <c r="B683" s="145" t="s">
        <v>78</v>
      </c>
      <c r="C683" s="154"/>
      <c r="D683" s="119">
        <v>49108.1</v>
      </c>
      <c r="E683" s="119">
        <v>49108.1</v>
      </c>
      <c r="F683" s="119"/>
      <c r="G683" s="148">
        <f t="shared" si="226"/>
        <v>0</v>
      </c>
      <c r="H683" s="119"/>
      <c r="I683" s="186">
        <f t="shared" si="218"/>
        <v>0</v>
      </c>
      <c r="J683" s="153" t="e">
        <f t="shared" si="209"/>
        <v>#DIV/0!</v>
      </c>
      <c r="K683" s="119">
        <v>49108.1</v>
      </c>
      <c r="L683" s="104">
        <f t="shared" si="214"/>
        <v>0</v>
      </c>
      <c r="M683" s="108">
        <f t="shared" si="223"/>
        <v>1</v>
      </c>
      <c r="N683" s="860"/>
      <c r="Q683" s="224"/>
      <c r="R683" s="728">
        <f t="shared" si="219"/>
        <v>0</v>
      </c>
    </row>
    <row r="684" spans="1:18" s="86" customFormat="1" ht="27.5" outlineLevel="1" x14ac:dyDescent="0.35">
      <c r="A684" s="1108"/>
      <c r="B684" s="145" t="s">
        <v>116</v>
      </c>
      <c r="C684" s="154"/>
      <c r="D684" s="119"/>
      <c r="E684" s="119"/>
      <c r="F684" s="119"/>
      <c r="G684" s="148">
        <f t="shared" si="226"/>
        <v>0</v>
      </c>
      <c r="H684" s="119"/>
      <c r="I684" s="167" t="e">
        <f t="shared" si="218"/>
        <v>#DIV/0!</v>
      </c>
      <c r="J684" s="153" t="e">
        <f t="shared" si="209"/>
        <v>#DIV/0!</v>
      </c>
      <c r="K684" s="104">
        <f t="shared" ref="K684:K690" si="227">E684</f>
        <v>0</v>
      </c>
      <c r="L684" s="104">
        <f t="shared" si="214"/>
        <v>0</v>
      </c>
      <c r="M684" s="109" t="e">
        <f t="shared" si="223"/>
        <v>#DIV/0!</v>
      </c>
      <c r="N684" s="860"/>
      <c r="Q684" s="224"/>
      <c r="R684" s="728">
        <f t="shared" si="219"/>
        <v>0</v>
      </c>
    </row>
    <row r="685" spans="1:18" s="86" customFormat="1" ht="27.5" outlineLevel="1" x14ac:dyDescent="0.35">
      <c r="A685" s="1108"/>
      <c r="B685" s="715" t="s">
        <v>80</v>
      </c>
      <c r="C685" s="154"/>
      <c r="D685" s="119"/>
      <c r="E685" s="119"/>
      <c r="F685" s="119"/>
      <c r="G685" s="148"/>
      <c r="H685" s="119"/>
      <c r="I685" s="167" t="e">
        <f t="shared" si="218"/>
        <v>#DIV/0!</v>
      </c>
      <c r="J685" s="153" t="e">
        <f t="shared" si="209"/>
        <v>#DIV/0!</v>
      </c>
      <c r="K685" s="104">
        <f t="shared" si="227"/>
        <v>0</v>
      </c>
      <c r="L685" s="104">
        <f t="shared" si="214"/>
        <v>0</v>
      </c>
      <c r="M685" s="109" t="e">
        <f t="shared" si="223"/>
        <v>#DIV/0!</v>
      </c>
      <c r="N685" s="861"/>
      <c r="Q685" s="224"/>
      <c r="R685" s="728">
        <f t="shared" si="219"/>
        <v>0</v>
      </c>
    </row>
    <row r="686" spans="1:18" s="86" customFormat="1" ht="338.25" customHeight="1" outlineLevel="1" x14ac:dyDescent="0.35">
      <c r="A686" s="1099" t="s">
        <v>449</v>
      </c>
      <c r="B686" s="213" t="s">
        <v>426</v>
      </c>
      <c r="C686" s="147" t="s">
        <v>285</v>
      </c>
      <c r="D686" s="99">
        <f>SUM(D687:D690)</f>
        <v>149725.44</v>
      </c>
      <c r="E686" s="99">
        <f>SUM(E687:E690)</f>
        <v>149725.44</v>
      </c>
      <c r="F686" s="99">
        <f>SUM(F687:F690)</f>
        <v>27124</v>
      </c>
      <c r="G686" s="177">
        <f>IF(E686=0,0,F686/E686)</f>
        <v>0.18099999999999999</v>
      </c>
      <c r="H686" s="99">
        <f>SUM(H687:H690)</f>
        <v>24142.02</v>
      </c>
      <c r="I686" s="148">
        <f t="shared" si="218"/>
        <v>0.161</v>
      </c>
      <c r="J686" s="177">
        <f t="shared" si="209"/>
        <v>0.89</v>
      </c>
      <c r="K686" s="99">
        <f t="shared" si="227"/>
        <v>149725.44</v>
      </c>
      <c r="L686" s="119">
        <f t="shared" si="214"/>
        <v>0</v>
      </c>
      <c r="M686" s="135">
        <f t="shared" si="223"/>
        <v>1</v>
      </c>
      <c r="N686" s="881" t="s">
        <v>1584</v>
      </c>
      <c r="Q686" s="224"/>
      <c r="R686" s="728">
        <f t="shared" si="219"/>
        <v>0</v>
      </c>
    </row>
    <row r="687" spans="1:18" s="86" customFormat="1" ht="102.75" customHeight="1" outlineLevel="1" x14ac:dyDescent="0.35">
      <c r="A687" s="1099"/>
      <c r="B687" s="145" t="s">
        <v>79</v>
      </c>
      <c r="C687" s="154"/>
      <c r="D687" s="119"/>
      <c r="E687" s="119"/>
      <c r="F687" s="119"/>
      <c r="G687" s="148">
        <f>IF(E687=0,0,F687/E687)</f>
        <v>0</v>
      </c>
      <c r="H687" s="119"/>
      <c r="I687" s="153" t="e">
        <f t="shared" si="218"/>
        <v>#DIV/0!</v>
      </c>
      <c r="J687" s="153" t="e">
        <f t="shared" si="209"/>
        <v>#DIV/0!</v>
      </c>
      <c r="K687" s="119">
        <f t="shared" si="227"/>
        <v>0</v>
      </c>
      <c r="L687" s="119">
        <f t="shared" si="214"/>
        <v>0</v>
      </c>
      <c r="M687" s="109" t="e">
        <f t="shared" si="223"/>
        <v>#DIV/0!</v>
      </c>
      <c r="N687" s="882"/>
      <c r="Q687" s="224"/>
      <c r="R687" s="728">
        <f t="shared" si="219"/>
        <v>0</v>
      </c>
    </row>
    <row r="688" spans="1:18" s="86" customFormat="1" ht="92.25" customHeight="1" outlineLevel="1" x14ac:dyDescent="0.35">
      <c r="A688" s="1099"/>
      <c r="B688" s="145" t="s">
        <v>78</v>
      </c>
      <c r="C688" s="154"/>
      <c r="D688" s="119">
        <v>149725.44</v>
      </c>
      <c r="E688" s="119">
        <v>149725.44</v>
      </c>
      <c r="F688" s="119">
        <v>27124</v>
      </c>
      <c r="G688" s="148">
        <f>IF(E688=0,0,F688/E688)</f>
        <v>0.18099999999999999</v>
      </c>
      <c r="H688" s="119">
        <v>24142.02</v>
      </c>
      <c r="I688" s="148">
        <f t="shared" si="218"/>
        <v>0.161</v>
      </c>
      <c r="J688" s="148">
        <f t="shared" si="209"/>
        <v>0.89</v>
      </c>
      <c r="K688" s="119">
        <f t="shared" si="227"/>
        <v>149725.44</v>
      </c>
      <c r="L688" s="119">
        <f t="shared" si="214"/>
        <v>0</v>
      </c>
      <c r="M688" s="108">
        <f t="shared" si="223"/>
        <v>1</v>
      </c>
      <c r="N688" s="882"/>
      <c r="Q688" s="224"/>
      <c r="R688" s="728">
        <f t="shared" si="219"/>
        <v>0</v>
      </c>
    </row>
    <row r="689" spans="1:18" s="86" customFormat="1" ht="90.75" customHeight="1" outlineLevel="1" x14ac:dyDescent="0.35">
      <c r="A689" s="1099"/>
      <c r="B689" s="145" t="s">
        <v>116</v>
      </c>
      <c r="C689" s="154"/>
      <c r="D689" s="119"/>
      <c r="E689" s="119"/>
      <c r="F689" s="119"/>
      <c r="G689" s="148">
        <f>IF(E689=0,0,F689/E689)</f>
        <v>0</v>
      </c>
      <c r="H689" s="119"/>
      <c r="I689" s="153" t="e">
        <f t="shared" si="218"/>
        <v>#DIV/0!</v>
      </c>
      <c r="J689" s="153" t="e">
        <f t="shared" si="209"/>
        <v>#DIV/0!</v>
      </c>
      <c r="K689" s="119">
        <f t="shared" si="227"/>
        <v>0</v>
      </c>
      <c r="L689" s="119">
        <f t="shared" si="214"/>
        <v>0</v>
      </c>
      <c r="M689" s="109" t="e">
        <f>K689/E689</f>
        <v>#DIV/0!</v>
      </c>
      <c r="N689" s="882"/>
      <c r="Q689" s="224"/>
      <c r="R689" s="728">
        <f t="shared" si="219"/>
        <v>0</v>
      </c>
    </row>
    <row r="690" spans="1:18" s="86" customFormat="1" ht="86.25" customHeight="1" outlineLevel="1" x14ac:dyDescent="0.35">
      <c r="A690" s="1099"/>
      <c r="B690" s="715" t="s">
        <v>80</v>
      </c>
      <c r="C690" s="95"/>
      <c r="D690" s="98"/>
      <c r="E690" s="98"/>
      <c r="F690" s="98"/>
      <c r="G690" s="118"/>
      <c r="H690" s="98"/>
      <c r="I690" s="153" t="e">
        <f t="shared" si="218"/>
        <v>#DIV/0!</v>
      </c>
      <c r="J690" s="153" t="e">
        <f t="shared" si="209"/>
        <v>#DIV/0!</v>
      </c>
      <c r="K690" s="119">
        <f t="shared" si="227"/>
        <v>0</v>
      </c>
      <c r="L690" s="119">
        <f t="shared" si="214"/>
        <v>0</v>
      </c>
      <c r="M690" s="109" t="e">
        <f>K690/E690</f>
        <v>#DIV/0!</v>
      </c>
      <c r="N690" s="883"/>
      <c r="Q690" s="224"/>
      <c r="R690" s="728">
        <f t="shared" si="219"/>
        <v>0</v>
      </c>
    </row>
    <row r="691" spans="1:18" s="86" customFormat="1" ht="52.5" x14ac:dyDescent="0.35">
      <c r="A691" s="949" t="s">
        <v>89</v>
      </c>
      <c r="B691" s="114" t="s">
        <v>898</v>
      </c>
      <c r="C691" s="114" t="s">
        <v>227</v>
      </c>
      <c r="D691" s="111">
        <f>SUM(D692:D695)</f>
        <v>1346493.13</v>
      </c>
      <c r="E691" s="111">
        <f>SUM(E692:E695)</f>
        <v>1347193.13</v>
      </c>
      <c r="F691" s="111">
        <f>SUM(F692:F695)</f>
        <v>192301.02</v>
      </c>
      <c r="G691" s="187">
        <f t="shared" ref="G691:G809" si="228">F691/E691</f>
        <v>0.14299999999999999</v>
      </c>
      <c r="H691" s="111">
        <f>SUM(H692:H695)</f>
        <v>192301.02</v>
      </c>
      <c r="I691" s="187">
        <f t="shared" ref="I691:I754" si="229">H691/E691</f>
        <v>0.14299999999999999</v>
      </c>
      <c r="J691" s="187">
        <f t="shared" ref="J691:J695" si="230">H691/F691</f>
        <v>1</v>
      </c>
      <c r="K691" s="111">
        <f>SUM(K692:K695)</f>
        <v>1345962.12</v>
      </c>
      <c r="L691" s="111">
        <f>SUM(L692:L695)</f>
        <v>1231.01</v>
      </c>
      <c r="M691" s="112">
        <f t="shared" ref="M691:M754" si="231">K691/E691</f>
        <v>1</v>
      </c>
      <c r="N691" s="955"/>
      <c r="P691" s="86" t="b">
        <f>E676=D676</f>
        <v>1</v>
      </c>
      <c r="Q691" s="224" t="b">
        <f>IF(F676=H676,TRUE,FALSE)</f>
        <v>0</v>
      </c>
      <c r="R691" s="728">
        <f t="shared" si="219"/>
        <v>0</v>
      </c>
    </row>
    <row r="692" spans="1:18" s="86" customFormat="1" ht="18.75" customHeight="1" outlineLevel="1" x14ac:dyDescent="0.35">
      <c r="A692" s="949"/>
      <c r="B692" s="115" t="s">
        <v>79</v>
      </c>
      <c r="C692" s="115"/>
      <c r="D692" s="113">
        <f t="shared" ref="D692:F695" si="232">D697+D722+D747+D772+D807+D822+D857+D867</f>
        <v>90.7</v>
      </c>
      <c r="E692" s="113">
        <f t="shared" si="232"/>
        <v>90.7</v>
      </c>
      <c r="F692" s="113">
        <f t="shared" si="232"/>
        <v>0</v>
      </c>
      <c r="G692" s="189">
        <f t="shared" si="228"/>
        <v>0</v>
      </c>
      <c r="H692" s="113">
        <f>H697+H722+H747+H772+H807+H822+H857+H867</f>
        <v>0</v>
      </c>
      <c r="I692" s="189">
        <f t="shared" si="229"/>
        <v>0</v>
      </c>
      <c r="J692" s="189" t="e">
        <f>H692/F692</f>
        <v>#DIV/0!</v>
      </c>
      <c r="K692" s="113">
        <f t="shared" ref="K692:L695" si="233">K697+K722+K747+K772+K807+K822+K857+K867</f>
        <v>90.7</v>
      </c>
      <c r="L692" s="113">
        <f t="shared" si="233"/>
        <v>0</v>
      </c>
      <c r="M692" s="202">
        <f t="shared" si="231"/>
        <v>1</v>
      </c>
      <c r="N692" s="955"/>
      <c r="P692" s="86" t="b">
        <f>E677=D677</f>
        <v>1</v>
      </c>
      <c r="Q692" s="224" t="b">
        <f>IF(F677=H677,TRUE,FALSE)</f>
        <v>1</v>
      </c>
      <c r="R692" s="728">
        <f t="shared" si="219"/>
        <v>0</v>
      </c>
    </row>
    <row r="693" spans="1:18" s="86" customFormat="1" ht="18.75" customHeight="1" outlineLevel="1" x14ac:dyDescent="0.35">
      <c r="A693" s="949"/>
      <c r="B693" s="115" t="s">
        <v>78</v>
      </c>
      <c r="C693" s="115"/>
      <c r="D693" s="113">
        <f t="shared" si="232"/>
        <v>164858.29</v>
      </c>
      <c r="E693" s="113">
        <f t="shared" si="232"/>
        <v>165558.29</v>
      </c>
      <c r="F693" s="113">
        <f t="shared" si="232"/>
        <v>13385.71</v>
      </c>
      <c r="G693" s="190">
        <f t="shared" si="228"/>
        <v>8.1000000000000003E-2</v>
      </c>
      <c r="H693" s="113">
        <f>H698+H723+H748+H773+H808+H823+H858+H868</f>
        <v>13385.71</v>
      </c>
      <c r="I693" s="190">
        <f t="shared" si="229"/>
        <v>8.1000000000000003E-2</v>
      </c>
      <c r="J693" s="190">
        <f t="shared" si="230"/>
        <v>1</v>
      </c>
      <c r="K693" s="113">
        <f t="shared" si="233"/>
        <v>165558.29</v>
      </c>
      <c r="L693" s="113">
        <f t="shared" si="233"/>
        <v>0</v>
      </c>
      <c r="M693" s="202">
        <f t="shared" si="231"/>
        <v>1</v>
      </c>
      <c r="N693" s="955"/>
      <c r="P693" s="86" t="b">
        <f>E678=D678</f>
        <v>1</v>
      </c>
      <c r="Q693" s="224" t="b">
        <f>IF(F678=H678,TRUE,FALSE)</f>
        <v>0</v>
      </c>
      <c r="R693" s="728">
        <f t="shared" si="219"/>
        <v>0</v>
      </c>
    </row>
    <row r="694" spans="1:18" s="86" customFormat="1" ht="18.75" customHeight="1" outlineLevel="1" x14ac:dyDescent="0.35">
      <c r="A694" s="949"/>
      <c r="B694" s="115" t="s">
        <v>116</v>
      </c>
      <c r="C694" s="115"/>
      <c r="D694" s="113">
        <f t="shared" si="232"/>
        <v>1107649.25</v>
      </c>
      <c r="E694" s="113">
        <f t="shared" si="232"/>
        <v>1107649.25</v>
      </c>
      <c r="F694" s="113">
        <f t="shared" si="232"/>
        <v>178915.31</v>
      </c>
      <c r="G694" s="190">
        <f t="shared" si="228"/>
        <v>0.16200000000000001</v>
      </c>
      <c r="H694" s="113">
        <f>H699+H724+H749+H774+H809+H824+H859+H869</f>
        <v>178915.31</v>
      </c>
      <c r="I694" s="190">
        <f t="shared" si="229"/>
        <v>0.16200000000000001</v>
      </c>
      <c r="J694" s="190">
        <f t="shared" si="230"/>
        <v>1</v>
      </c>
      <c r="K694" s="113">
        <f t="shared" si="233"/>
        <v>1106418.24</v>
      </c>
      <c r="L694" s="113">
        <f t="shared" si="233"/>
        <v>1231.01</v>
      </c>
      <c r="M694" s="202">
        <f t="shared" si="231"/>
        <v>1</v>
      </c>
      <c r="N694" s="955"/>
      <c r="P694" s="86" t="b">
        <f>E679=D679</f>
        <v>1</v>
      </c>
      <c r="Q694" s="224" t="b">
        <f>IF(F679=H679,TRUE,FALSE)</f>
        <v>1</v>
      </c>
      <c r="R694" s="728">
        <f t="shared" si="219"/>
        <v>0</v>
      </c>
    </row>
    <row r="695" spans="1:18" s="86" customFormat="1" ht="18.75" customHeight="1" outlineLevel="1" x14ac:dyDescent="0.35">
      <c r="A695" s="949"/>
      <c r="B695" s="115" t="s">
        <v>80</v>
      </c>
      <c r="C695" s="115"/>
      <c r="D695" s="113">
        <f t="shared" si="232"/>
        <v>73894.89</v>
      </c>
      <c r="E695" s="113">
        <f t="shared" si="232"/>
        <v>73894.89</v>
      </c>
      <c r="F695" s="113">
        <f t="shared" si="232"/>
        <v>0</v>
      </c>
      <c r="G695" s="574">
        <f t="shared" si="228"/>
        <v>0</v>
      </c>
      <c r="H695" s="113">
        <f>H700+H725+H750+H775+H810+H825+H860+H870</f>
        <v>0</v>
      </c>
      <c r="I695" s="190">
        <f t="shared" si="229"/>
        <v>0</v>
      </c>
      <c r="J695" s="189" t="e">
        <f t="shared" si="230"/>
        <v>#DIV/0!</v>
      </c>
      <c r="K695" s="113">
        <f t="shared" si="233"/>
        <v>73894.89</v>
      </c>
      <c r="L695" s="113">
        <f t="shared" si="233"/>
        <v>0</v>
      </c>
      <c r="M695" s="202">
        <f t="shared" si="231"/>
        <v>1</v>
      </c>
      <c r="N695" s="955"/>
      <c r="P695" s="86" t="b">
        <f>E680=D680</f>
        <v>1</v>
      </c>
      <c r="Q695" s="224" t="b">
        <f>IF(F680=H680,TRUE,FALSE)</f>
        <v>1</v>
      </c>
      <c r="R695" s="728">
        <f t="shared" si="219"/>
        <v>0</v>
      </c>
    </row>
    <row r="696" spans="1:18" s="86" customFormat="1" ht="101.25" customHeight="1" x14ac:dyDescent="0.35">
      <c r="A696" s="1100" t="s">
        <v>90</v>
      </c>
      <c r="B696" s="170" t="s">
        <v>163</v>
      </c>
      <c r="C696" s="170" t="s">
        <v>229</v>
      </c>
      <c r="D696" s="141">
        <f>SUM(D697:D700)</f>
        <v>154193.70000000001</v>
      </c>
      <c r="E696" s="141">
        <f>SUM(E697:E700)</f>
        <v>154193.70000000001</v>
      </c>
      <c r="F696" s="141">
        <f>SUM(F697:F700)</f>
        <v>23893.58</v>
      </c>
      <c r="G696" s="178">
        <f t="shared" si="228"/>
        <v>0.155</v>
      </c>
      <c r="H696" s="141">
        <f>SUM(H697:H700)</f>
        <v>23893.58</v>
      </c>
      <c r="I696" s="178">
        <f t="shared" si="229"/>
        <v>0.155</v>
      </c>
      <c r="J696" s="178">
        <f>H696/F696</f>
        <v>1</v>
      </c>
      <c r="K696" s="141">
        <f>SUM(K697:K700)</f>
        <v>154193.70000000001</v>
      </c>
      <c r="L696" s="141">
        <f>SUM(L697:L700)</f>
        <v>0</v>
      </c>
      <c r="M696" s="138">
        <f t="shared" si="231"/>
        <v>1</v>
      </c>
      <c r="N696" s="955"/>
      <c r="P696" s="86" t="b">
        <f t="shared" si="224"/>
        <v>0</v>
      </c>
      <c r="Q696" s="224" t="b">
        <f t="shared" si="225"/>
        <v>1</v>
      </c>
      <c r="R696" s="728">
        <f t="shared" si="219"/>
        <v>0</v>
      </c>
    </row>
    <row r="697" spans="1:18" s="86" customFormat="1" ht="18.75" customHeight="1" outlineLevel="1" x14ac:dyDescent="0.35">
      <c r="A697" s="1100"/>
      <c r="B697" s="715" t="s">
        <v>79</v>
      </c>
      <c r="C697" s="715"/>
      <c r="D697" s="119">
        <f>D702+D707+D717+D712</f>
        <v>90.7</v>
      </c>
      <c r="E697" s="119">
        <f t="shared" ref="E697:L700" si="234">E702+E707+E717+E712</f>
        <v>90.7</v>
      </c>
      <c r="F697" s="119">
        <f t="shared" si="234"/>
        <v>0</v>
      </c>
      <c r="G697" s="148">
        <f t="shared" si="228"/>
        <v>0</v>
      </c>
      <c r="H697" s="119">
        <f t="shared" si="234"/>
        <v>0</v>
      </c>
      <c r="I697" s="148">
        <f t="shared" si="229"/>
        <v>0</v>
      </c>
      <c r="J697" s="153" t="e">
        <f t="shared" ref="J697:J760" si="235">H697/F697</f>
        <v>#DIV/0!</v>
      </c>
      <c r="K697" s="119">
        <f t="shared" si="234"/>
        <v>90.7</v>
      </c>
      <c r="L697" s="119">
        <f t="shared" si="234"/>
        <v>0</v>
      </c>
      <c r="M697" s="108">
        <f t="shared" si="231"/>
        <v>1</v>
      </c>
      <c r="N697" s="955"/>
      <c r="P697" s="86" t="b">
        <f t="shared" si="224"/>
        <v>1</v>
      </c>
      <c r="Q697" s="224" t="b">
        <f t="shared" si="225"/>
        <v>1</v>
      </c>
      <c r="R697" s="728">
        <f t="shared" si="219"/>
        <v>0</v>
      </c>
    </row>
    <row r="698" spans="1:18" s="86" customFormat="1" ht="18.75" customHeight="1" outlineLevel="1" x14ac:dyDescent="0.35">
      <c r="A698" s="1100"/>
      <c r="B698" s="715" t="s">
        <v>78</v>
      </c>
      <c r="C698" s="715"/>
      <c r="D698" s="119">
        <f t="shared" ref="D698:F700" si="236">D703+D708+D718+D713</f>
        <v>5270.38</v>
      </c>
      <c r="E698" s="119">
        <f t="shared" si="236"/>
        <v>5270.38</v>
      </c>
      <c r="F698" s="119">
        <f t="shared" si="236"/>
        <v>608.80999999999995</v>
      </c>
      <c r="G698" s="148">
        <f t="shared" si="228"/>
        <v>0.11600000000000001</v>
      </c>
      <c r="H698" s="119">
        <f t="shared" si="234"/>
        <v>608.80999999999995</v>
      </c>
      <c r="I698" s="148">
        <f t="shared" si="229"/>
        <v>0.11600000000000001</v>
      </c>
      <c r="J698" s="148">
        <f t="shared" si="235"/>
        <v>1</v>
      </c>
      <c r="K698" s="119">
        <f t="shared" si="234"/>
        <v>5270.38</v>
      </c>
      <c r="L698" s="119">
        <f t="shared" si="234"/>
        <v>0</v>
      </c>
      <c r="M698" s="108">
        <f t="shared" si="231"/>
        <v>1</v>
      </c>
      <c r="N698" s="955"/>
      <c r="P698" s="86" t="b">
        <f t="shared" si="224"/>
        <v>0</v>
      </c>
      <c r="Q698" s="224" t="b">
        <f t="shared" si="225"/>
        <v>1</v>
      </c>
      <c r="R698" s="728">
        <f t="shared" si="219"/>
        <v>0</v>
      </c>
    </row>
    <row r="699" spans="1:18" s="86" customFormat="1" ht="18.75" customHeight="1" outlineLevel="1" x14ac:dyDescent="0.35">
      <c r="A699" s="1100"/>
      <c r="B699" s="715" t="s">
        <v>116</v>
      </c>
      <c r="C699" s="715"/>
      <c r="D699" s="119">
        <f t="shared" si="236"/>
        <v>148832.62</v>
      </c>
      <c r="E699" s="119">
        <f t="shared" si="236"/>
        <v>148832.62</v>
      </c>
      <c r="F699" s="119">
        <f t="shared" si="236"/>
        <v>23284.77</v>
      </c>
      <c r="G699" s="148">
        <f t="shared" si="228"/>
        <v>0.156</v>
      </c>
      <c r="H699" s="119">
        <f t="shared" si="234"/>
        <v>23284.77</v>
      </c>
      <c r="I699" s="148">
        <f t="shared" si="229"/>
        <v>0.156</v>
      </c>
      <c r="J699" s="148">
        <f t="shared" si="235"/>
        <v>1</v>
      </c>
      <c r="K699" s="119">
        <f t="shared" si="234"/>
        <v>148832.62</v>
      </c>
      <c r="L699" s="119">
        <f t="shared" si="234"/>
        <v>0</v>
      </c>
      <c r="M699" s="108">
        <f t="shared" si="231"/>
        <v>1</v>
      </c>
      <c r="N699" s="955"/>
      <c r="P699" s="86" t="b">
        <f t="shared" si="224"/>
        <v>1</v>
      </c>
      <c r="Q699" s="224" t="b">
        <f t="shared" si="225"/>
        <v>1</v>
      </c>
      <c r="R699" s="728">
        <f t="shared" si="219"/>
        <v>0</v>
      </c>
    </row>
    <row r="700" spans="1:18" s="86" customFormat="1" ht="18.75" customHeight="1" outlineLevel="1" x14ac:dyDescent="0.35">
      <c r="A700" s="1100"/>
      <c r="B700" s="715" t="s">
        <v>80</v>
      </c>
      <c r="C700" s="715"/>
      <c r="D700" s="119">
        <f t="shared" si="236"/>
        <v>0</v>
      </c>
      <c r="E700" s="119">
        <f t="shared" si="236"/>
        <v>0</v>
      </c>
      <c r="F700" s="119">
        <f t="shared" si="236"/>
        <v>0</v>
      </c>
      <c r="G700" s="153" t="e">
        <f t="shared" si="228"/>
        <v>#DIV/0!</v>
      </c>
      <c r="H700" s="119">
        <f t="shared" si="234"/>
        <v>0</v>
      </c>
      <c r="I700" s="153" t="e">
        <f t="shared" si="229"/>
        <v>#DIV/0!</v>
      </c>
      <c r="J700" s="153" t="e">
        <f t="shared" si="235"/>
        <v>#DIV/0!</v>
      </c>
      <c r="K700" s="119">
        <f t="shared" si="234"/>
        <v>0</v>
      </c>
      <c r="L700" s="119">
        <f t="shared" si="234"/>
        <v>0</v>
      </c>
      <c r="M700" s="109" t="e">
        <f t="shared" si="231"/>
        <v>#DIV/0!</v>
      </c>
      <c r="N700" s="955"/>
      <c r="P700" s="86" t="b">
        <f t="shared" si="224"/>
        <v>1</v>
      </c>
      <c r="Q700" s="224" t="b">
        <f t="shared" si="225"/>
        <v>1</v>
      </c>
      <c r="R700" s="728">
        <f t="shared" si="219"/>
        <v>0</v>
      </c>
    </row>
    <row r="701" spans="1:18" s="86" customFormat="1" ht="120" customHeight="1" x14ac:dyDescent="0.35">
      <c r="A701" s="1183" t="s">
        <v>1223</v>
      </c>
      <c r="B701" s="96" t="s">
        <v>555</v>
      </c>
      <c r="C701" s="96" t="s">
        <v>285</v>
      </c>
      <c r="D701" s="99">
        <f>SUM(D702:D705)</f>
        <v>139092.54</v>
      </c>
      <c r="E701" s="99">
        <f>SUM(E702:E705)</f>
        <v>139092.54</v>
      </c>
      <c r="F701" s="99">
        <f>SUM(F702:F705)</f>
        <v>21945.56</v>
      </c>
      <c r="G701" s="177">
        <f t="shared" si="228"/>
        <v>0.158</v>
      </c>
      <c r="H701" s="99">
        <f>SUM(H702:H705)</f>
        <v>21945.56</v>
      </c>
      <c r="I701" s="177">
        <f t="shared" si="229"/>
        <v>0.158</v>
      </c>
      <c r="J701" s="177">
        <f t="shared" si="235"/>
        <v>1</v>
      </c>
      <c r="K701" s="99">
        <f t="shared" ref="K701:K763" si="237">E701</f>
        <v>139092.54</v>
      </c>
      <c r="L701" s="119">
        <f t="shared" ref="L701:L764" si="238">E701-K701</f>
        <v>0</v>
      </c>
      <c r="M701" s="135">
        <f t="shared" si="231"/>
        <v>1</v>
      </c>
      <c r="N701" s="854" t="s">
        <v>784</v>
      </c>
      <c r="P701" s="86" t="b">
        <f t="shared" si="224"/>
        <v>1</v>
      </c>
      <c r="Q701" s="224" t="b">
        <f t="shared" si="225"/>
        <v>1</v>
      </c>
      <c r="R701" s="728">
        <f t="shared" si="219"/>
        <v>0</v>
      </c>
    </row>
    <row r="702" spans="1:18" s="86" customFormat="1" ht="27.75" customHeight="1" outlineLevel="1" x14ac:dyDescent="0.35">
      <c r="A702" s="1183"/>
      <c r="B702" s="715" t="s">
        <v>79</v>
      </c>
      <c r="C702" s="715"/>
      <c r="D702" s="119">
        <v>0</v>
      </c>
      <c r="E702" s="98">
        <v>0</v>
      </c>
      <c r="F702" s="119"/>
      <c r="G702" s="179" t="e">
        <f t="shared" si="228"/>
        <v>#DIV/0!</v>
      </c>
      <c r="H702" s="101"/>
      <c r="I702" s="153" t="e">
        <f t="shared" si="229"/>
        <v>#DIV/0!</v>
      </c>
      <c r="J702" s="153" t="e">
        <f t="shared" si="235"/>
        <v>#DIV/0!</v>
      </c>
      <c r="K702" s="119">
        <f t="shared" si="237"/>
        <v>0</v>
      </c>
      <c r="L702" s="119">
        <f t="shared" si="238"/>
        <v>0</v>
      </c>
      <c r="M702" s="109" t="e">
        <f t="shared" si="231"/>
        <v>#DIV/0!</v>
      </c>
      <c r="N702" s="854"/>
      <c r="P702" s="86" t="b">
        <f t="shared" si="224"/>
        <v>1</v>
      </c>
      <c r="Q702" s="224" t="b">
        <f t="shared" si="225"/>
        <v>1</v>
      </c>
      <c r="R702" s="728">
        <f t="shared" si="219"/>
        <v>0</v>
      </c>
    </row>
    <row r="703" spans="1:18" s="86" customFormat="1" ht="29.25" customHeight="1" outlineLevel="1" x14ac:dyDescent="0.35">
      <c r="A703" s="1183"/>
      <c r="B703" s="715" t="s">
        <v>78</v>
      </c>
      <c r="C703" s="715"/>
      <c r="D703" s="119"/>
      <c r="E703" s="119"/>
      <c r="F703" s="119"/>
      <c r="G703" s="153" t="e">
        <f t="shared" si="228"/>
        <v>#DIV/0!</v>
      </c>
      <c r="H703" s="119"/>
      <c r="I703" s="153" t="e">
        <f t="shared" si="229"/>
        <v>#DIV/0!</v>
      </c>
      <c r="J703" s="153" t="e">
        <f t="shared" si="235"/>
        <v>#DIV/0!</v>
      </c>
      <c r="K703" s="119">
        <f t="shared" si="237"/>
        <v>0</v>
      </c>
      <c r="L703" s="119">
        <f t="shared" si="238"/>
        <v>0</v>
      </c>
      <c r="M703" s="109" t="e">
        <f t="shared" si="231"/>
        <v>#DIV/0!</v>
      </c>
      <c r="N703" s="854"/>
      <c r="P703" s="86" t="b">
        <f t="shared" si="224"/>
        <v>1</v>
      </c>
      <c r="Q703" s="224" t="b">
        <f t="shared" si="225"/>
        <v>1</v>
      </c>
      <c r="R703" s="728">
        <f t="shared" si="219"/>
        <v>0</v>
      </c>
    </row>
    <row r="704" spans="1:18" s="86" customFormat="1" ht="27.5" outlineLevel="1" x14ac:dyDescent="0.35">
      <c r="A704" s="1183"/>
      <c r="B704" s="715" t="s">
        <v>116</v>
      </c>
      <c r="C704" s="715"/>
      <c r="D704" s="119">
        <v>139092.54</v>
      </c>
      <c r="E704" s="119">
        <v>139092.54</v>
      </c>
      <c r="F704" s="119">
        <v>21945.56</v>
      </c>
      <c r="G704" s="148">
        <f t="shared" si="228"/>
        <v>0.158</v>
      </c>
      <c r="H704" s="119">
        <v>21945.56</v>
      </c>
      <c r="I704" s="148">
        <f t="shared" si="229"/>
        <v>0.158</v>
      </c>
      <c r="J704" s="148">
        <f t="shared" si="235"/>
        <v>1</v>
      </c>
      <c r="K704" s="119">
        <f t="shared" si="237"/>
        <v>139092.54</v>
      </c>
      <c r="L704" s="119">
        <f t="shared" si="238"/>
        <v>0</v>
      </c>
      <c r="M704" s="108">
        <f t="shared" si="231"/>
        <v>1</v>
      </c>
      <c r="N704" s="854"/>
      <c r="P704" s="86" t="b">
        <f t="shared" si="224"/>
        <v>1</v>
      </c>
      <c r="Q704" s="224" t="b">
        <f t="shared" ref="Q704:Q767" si="239">IF(F699=H699,TRUE,FALSE)</f>
        <v>1</v>
      </c>
      <c r="R704" s="728">
        <f t="shared" si="219"/>
        <v>0</v>
      </c>
    </row>
    <row r="705" spans="1:18" s="86" customFormat="1" ht="27.75" customHeight="1" outlineLevel="1" x14ac:dyDescent="0.35">
      <c r="A705" s="1183"/>
      <c r="B705" s="715" t="s">
        <v>80</v>
      </c>
      <c r="C705" s="715"/>
      <c r="D705" s="119">
        <v>0</v>
      </c>
      <c r="E705" s="98">
        <v>0</v>
      </c>
      <c r="F705" s="119"/>
      <c r="G705" s="153" t="e">
        <f t="shared" si="228"/>
        <v>#DIV/0!</v>
      </c>
      <c r="H705" s="101"/>
      <c r="I705" s="153" t="e">
        <f t="shared" si="229"/>
        <v>#DIV/0!</v>
      </c>
      <c r="J705" s="153" t="e">
        <f t="shared" si="235"/>
        <v>#DIV/0!</v>
      </c>
      <c r="K705" s="119">
        <f t="shared" si="237"/>
        <v>0</v>
      </c>
      <c r="L705" s="119">
        <f t="shared" si="238"/>
        <v>0</v>
      </c>
      <c r="M705" s="109" t="e">
        <f t="shared" si="231"/>
        <v>#DIV/0!</v>
      </c>
      <c r="N705" s="854"/>
      <c r="P705" s="86" t="b">
        <f t="shared" si="224"/>
        <v>1</v>
      </c>
      <c r="Q705" s="224" t="b">
        <f t="shared" si="239"/>
        <v>1</v>
      </c>
      <c r="R705" s="728">
        <f t="shared" si="219"/>
        <v>0</v>
      </c>
    </row>
    <row r="706" spans="1:18" s="86" customFormat="1" ht="72" customHeight="1" outlineLevel="1" x14ac:dyDescent="0.35">
      <c r="A706" s="802" t="s">
        <v>156</v>
      </c>
      <c r="B706" s="96" t="s">
        <v>1224</v>
      </c>
      <c r="C706" s="96" t="s">
        <v>285</v>
      </c>
      <c r="D706" s="99">
        <f>SUM(D707:D710)</f>
        <v>5619.3</v>
      </c>
      <c r="E706" s="99">
        <f t="shared" ref="E706:F706" si="240">SUM(E707:E710)</f>
        <v>5619.3</v>
      </c>
      <c r="F706" s="99">
        <f t="shared" si="240"/>
        <v>936.41</v>
      </c>
      <c r="G706" s="177">
        <f t="shared" si="228"/>
        <v>0.16700000000000001</v>
      </c>
      <c r="H706" s="99">
        <f>SUM(H707:H710)</f>
        <v>936.41</v>
      </c>
      <c r="I706" s="177">
        <f t="shared" si="229"/>
        <v>0.16700000000000001</v>
      </c>
      <c r="J706" s="177">
        <f t="shared" si="235"/>
        <v>1</v>
      </c>
      <c r="K706" s="99">
        <f>SUM(K707:K710)</f>
        <v>5619.3</v>
      </c>
      <c r="L706" s="99">
        <f>SUM(L707:L710)</f>
        <v>0</v>
      </c>
      <c r="M706" s="135">
        <f t="shared" si="231"/>
        <v>1</v>
      </c>
      <c r="N706" s="924"/>
      <c r="P706" s="86" t="b">
        <f t="shared" ref="P706:P769" si="241">E701=D701</f>
        <v>1</v>
      </c>
      <c r="Q706" s="224" t="b">
        <f t="shared" si="239"/>
        <v>1</v>
      </c>
      <c r="R706" s="728">
        <f t="shared" si="219"/>
        <v>0</v>
      </c>
    </row>
    <row r="707" spans="1:18" s="86" customFormat="1" ht="27.5" outlineLevel="1" x14ac:dyDescent="0.35">
      <c r="A707" s="803"/>
      <c r="B707" s="715" t="s">
        <v>79</v>
      </c>
      <c r="C707" s="715"/>
      <c r="D707" s="119"/>
      <c r="E707" s="98"/>
      <c r="F707" s="119"/>
      <c r="G707" s="153" t="e">
        <f t="shared" si="228"/>
        <v>#DIV/0!</v>
      </c>
      <c r="H707" s="101"/>
      <c r="I707" s="153" t="e">
        <f t="shared" si="229"/>
        <v>#DIV/0!</v>
      </c>
      <c r="J707" s="153" t="e">
        <f t="shared" si="235"/>
        <v>#DIV/0!</v>
      </c>
      <c r="K707" s="119"/>
      <c r="L707" s="119"/>
      <c r="M707" s="109" t="e">
        <f t="shared" si="231"/>
        <v>#DIV/0!</v>
      </c>
      <c r="N707" s="925"/>
      <c r="P707" s="86" t="b">
        <f t="shared" si="241"/>
        <v>1</v>
      </c>
      <c r="Q707" s="224" t="b">
        <f t="shared" si="239"/>
        <v>1</v>
      </c>
      <c r="R707" s="728">
        <f t="shared" si="219"/>
        <v>0</v>
      </c>
    </row>
    <row r="708" spans="1:18" s="86" customFormat="1" ht="27.5" outlineLevel="1" x14ac:dyDescent="0.35">
      <c r="A708" s="803"/>
      <c r="B708" s="715" t="s">
        <v>78</v>
      </c>
      <c r="C708" s="715"/>
      <c r="D708" s="119">
        <v>3652.88</v>
      </c>
      <c r="E708" s="119">
        <v>3652.88</v>
      </c>
      <c r="F708" s="119">
        <v>608.80999999999995</v>
      </c>
      <c r="G708" s="148">
        <f t="shared" si="228"/>
        <v>0.16700000000000001</v>
      </c>
      <c r="H708" s="119">
        <v>608.80999999999995</v>
      </c>
      <c r="I708" s="148">
        <f t="shared" si="229"/>
        <v>0.16700000000000001</v>
      </c>
      <c r="J708" s="148">
        <f t="shared" si="235"/>
        <v>1</v>
      </c>
      <c r="K708" s="119">
        <v>3652.88</v>
      </c>
      <c r="L708" s="119"/>
      <c r="M708" s="108">
        <f t="shared" si="231"/>
        <v>1</v>
      </c>
      <c r="N708" s="925"/>
      <c r="P708" s="86" t="b">
        <f t="shared" si="241"/>
        <v>1</v>
      </c>
      <c r="Q708" s="224" t="b">
        <f t="shared" si="239"/>
        <v>1</v>
      </c>
      <c r="R708" s="728">
        <f t="shared" si="219"/>
        <v>0</v>
      </c>
    </row>
    <row r="709" spans="1:18" s="86" customFormat="1" ht="27.5" outlineLevel="1" x14ac:dyDescent="0.35">
      <c r="A709" s="803"/>
      <c r="B709" s="715" t="s">
        <v>116</v>
      </c>
      <c r="C709" s="715"/>
      <c r="D709" s="119">
        <v>1966.42</v>
      </c>
      <c r="E709" s="119">
        <v>1966.42</v>
      </c>
      <c r="F709" s="119">
        <v>327.60000000000002</v>
      </c>
      <c r="G709" s="148">
        <f t="shared" si="228"/>
        <v>0.16700000000000001</v>
      </c>
      <c r="H709" s="119">
        <v>327.60000000000002</v>
      </c>
      <c r="I709" s="148">
        <f t="shared" si="229"/>
        <v>0.16700000000000001</v>
      </c>
      <c r="J709" s="148">
        <f t="shared" si="235"/>
        <v>1</v>
      </c>
      <c r="K709" s="119">
        <v>1966.42</v>
      </c>
      <c r="L709" s="119"/>
      <c r="M709" s="108">
        <f t="shared" si="231"/>
        <v>1</v>
      </c>
      <c r="N709" s="925"/>
      <c r="P709" s="86" t="b">
        <f t="shared" si="241"/>
        <v>1</v>
      </c>
      <c r="Q709" s="224" t="b">
        <f t="shared" si="239"/>
        <v>1</v>
      </c>
      <c r="R709" s="728">
        <f t="shared" si="219"/>
        <v>0</v>
      </c>
    </row>
    <row r="710" spans="1:18" s="86" customFormat="1" ht="27.5" outlineLevel="1" x14ac:dyDescent="0.35">
      <c r="A710" s="804"/>
      <c r="B710" s="715" t="s">
        <v>80</v>
      </c>
      <c r="C710" s="715"/>
      <c r="D710" s="119"/>
      <c r="E710" s="98"/>
      <c r="F710" s="119"/>
      <c r="G710" s="153" t="e">
        <f t="shared" si="228"/>
        <v>#DIV/0!</v>
      </c>
      <c r="H710" s="101"/>
      <c r="I710" s="153" t="e">
        <f t="shared" si="229"/>
        <v>#DIV/0!</v>
      </c>
      <c r="J710" s="153" t="e">
        <f t="shared" si="235"/>
        <v>#DIV/0!</v>
      </c>
      <c r="K710" s="119"/>
      <c r="L710" s="119"/>
      <c r="M710" s="109" t="e">
        <f t="shared" si="231"/>
        <v>#DIV/0!</v>
      </c>
      <c r="N710" s="926"/>
      <c r="P710" s="86" t="b">
        <f t="shared" si="241"/>
        <v>1</v>
      </c>
      <c r="Q710" s="224" t="b">
        <f t="shared" si="239"/>
        <v>1</v>
      </c>
      <c r="R710" s="728">
        <f t="shared" si="219"/>
        <v>0</v>
      </c>
    </row>
    <row r="711" spans="1:18" s="86" customFormat="1" ht="185.25" customHeight="1" x14ac:dyDescent="0.35">
      <c r="A711" s="1104" t="s">
        <v>293</v>
      </c>
      <c r="B711" s="96" t="s">
        <v>712</v>
      </c>
      <c r="C711" s="96" t="s">
        <v>285</v>
      </c>
      <c r="D711" s="99">
        <f>SUM(D712:D715)</f>
        <v>7488.22</v>
      </c>
      <c r="E711" s="99">
        <f>SUM(E712:E715)</f>
        <v>7488.22</v>
      </c>
      <c r="F711" s="99">
        <f>SUM(F712:F715)</f>
        <v>1011.61</v>
      </c>
      <c r="G711" s="177">
        <f t="shared" si="228"/>
        <v>0.13500000000000001</v>
      </c>
      <c r="H711" s="99">
        <f>SUM(H712:H715)</f>
        <v>1011.61</v>
      </c>
      <c r="I711" s="177">
        <f t="shared" si="229"/>
        <v>0.13500000000000001</v>
      </c>
      <c r="J711" s="177">
        <f t="shared" si="235"/>
        <v>1</v>
      </c>
      <c r="K711" s="99">
        <f t="shared" si="237"/>
        <v>7488.22</v>
      </c>
      <c r="L711" s="119">
        <f t="shared" si="238"/>
        <v>0</v>
      </c>
      <c r="M711" s="135">
        <f t="shared" si="231"/>
        <v>1</v>
      </c>
      <c r="N711" s="956" t="s">
        <v>1568</v>
      </c>
      <c r="P711" s="86" t="b">
        <f t="shared" si="241"/>
        <v>1</v>
      </c>
      <c r="Q711" s="224" t="b">
        <f t="shared" si="239"/>
        <v>1</v>
      </c>
      <c r="R711" s="728">
        <f t="shared" si="219"/>
        <v>0</v>
      </c>
    </row>
    <row r="712" spans="1:18" s="86" customFormat="1" ht="18.75" customHeight="1" outlineLevel="1" x14ac:dyDescent="0.35">
      <c r="A712" s="1105"/>
      <c r="B712" s="715" t="s">
        <v>79</v>
      </c>
      <c r="C712" s="715"/>
      <c r="D712" s="119"/>
      <c r="E712" s="98"/>
      <c r="F712" s="119"/>
      <c r="G712" s="179" t="e">
        <f t="shared" si="228"/>
        <v>#DIV/0!</v>
      </c>
      <c r="H712" s="101"/>
      <c r="I712" s="153" t="e">
        <f t="shared" si="229"/>
        <v>#DIV/0!</v>
      </c>
      <c r="J712" s="153" t="e">
        <f t="shared" si="235"/>
        <v>#DIV/0!</v>
      </c>
      <c r="K712" s="119">
        <f t="shared" si="237"/>
        <v>0</v>
      </c>
      <c r="L712" s="119">
        <f t="shared" si="238"/>
        <v>0</v>
      </c>
      <c r="M712" s="109" t="e">
        <f t="shared" si="231"/>
        <v>#DIV/0!</v>
      </c>
      <c r="N712" s="956"/>
      <c r="P712" s="86" t="b">
        <f t="shared" si="241"/>
        <v>1</v>
      </c>
      <c r="Q712" s="224" t="b">
        <f t="shared" si="239"/>
        <v>1</v>
      </c>
      <c r="R712" s="728">
        <f t="shared" si="219"/>
        <v>0</v>
      </c>
    </row>
    <row r="713" spans="1:18" s="86" customFormat="1" ht="18.75" customHeight="1" outlineLevel="1" x14ac:dyDescent="0.35">
      <c r="A713" s="1105"/>
      <c r="B713" s="715" t="s">
        <v>78</v>
      </c>
      <c r="C713" s="715"/>
      <c r="D713" s="119"/>
      <c r="E713" s="98"/>
      <c r="F713" s="119"/>
      <c r="G713" s="179" t="e">
        <f t="shared" si="228"/>
        <v>#DIV/0!</v>
      </c>
      <c r="H713" s="101"/>
      <c r="I713" s="153" t="e">
        <f t="shared" si="229"/>
        <v>#DIV/0!</v>
      </c>
      <c r="J713" s="153" t="e">
        <f t="shared" si="235"/>
        <v>#DIV/0!</v>
      </c>
      <c r="K713" s="119">
        <f t="shared" si="237"/>
        <v>0</v>
      </c>
      <c r="L713" s="119">
        <f t="shared" si="238"/>
        <v>0</v>
      </c>
      <c r="M713" s="109" t="e">
        <f t="shared" si="231"/>
        <v>#DIV/0!</v>
      </c>
      <c r="N713" s="956"/>
      <c r="P713" s="86" t="b">
        <f t="shared" si="241"/>
        <v>1</v>
      </c>
      <c r="Q713" s="224" t="b">
        <f t="shared" si="239"/>
        <v>1</v>
      </c>
      <c r="R713" s="728">
        <f t="shared" si="219"/>
        <v>0</v>
      </c>
    </row>
    <row r="714" spans="1:18" s="86" customFormat="1" ht="18.75" customHeight="1" outlineLevel="1" x14ac:dyDescent="0.35">
      <c r="A714" s="1105"/>
      <c r="B714" s="715" t="s">
        <v>116</v>
      </c>
      <c r="C714" s="715"/>
      <c r="D714" s="119">
        <v>7488.22</v>
      </c>
      <c r="E714" s="119">
        <v>7488.22</v>
      </c>
      <c r="F714" s="119">
        <v>1011.61</v>
      </c>
      <c r="G714" s="148">
        <f t="shared" si="228"/>
        <v>0.13500000000000001</v>
      </c>
      <c r="H714" s="119">
        <v>1011.61</v>
      </c>
      <c r="I714" s="148">
        <f t="shared" si="229"/>
        <v>0.13500000000000001</v>
      </c>
      <c r="J714" s="148">
        <f t="shared" si="235"/>
        <v>1</v>
      </c>
      <c r="K714" s="119">
        <f t="shared" si="237"/>
        <v>7488.22</v>
      </c>
      <c r="L714" s="119">
        <f t="shared" si="238"/>
        <v>0</v>
      </c>
      <c r="M714" s="108">
        <f t="shared" si="231"/>
        <v>1</v>
      </c>
      <c r="N714" s="956"/>
      <c r="P714" s="86" t="b">
        <f t="shared" si="241"/>
        <v>1</v>
      </c>
      <c r="Q714" s="224" t="b">
        <f t="shared" si="239"/>
        <v>1</v>
      </c>
      <c r="R714" s="728">
        <f t="shared" si="219"/>
        <v>0</v>
      </c>
    </row>
    <row r="715" spans="1:18" s="86" customFormat="1" ht="18.75" customHeight="1" outlineLevel="1" x14ac:dyDescent="0.35">
      <c r="A715" s="1106"/>
      <c r="B715" s="715" t="s">
        <v>80</v>
      </c>
      <c r="C715" s="715"/>
      <c r="D715" s="119"/>
      <c r="E715" s="98"/>
      <c r="F715" s="119"/>
      <c r="G715" s="179" t="e">
        <f t="shared" si="228"/>
        <v>#DIV/0!</v>
      </c>
      <c r="H715" s="101"/>
      <c r="I715" s="153" t="e">
        <f t="shared" si="229"/>
        <v>#DIV/0!</v>
      </c>
      <c r="J715" s="153" t="e">
        <f t="shared" si="235"/>
        <v>#DIV/0!</v>
      </c>
      <c r="K715" s="119">
        <f t="shared" si="237"/>
        <v>0</v>
      </c>
      <c r="L715" s="119">
        <f t="shared" si="238"/>
        <v>0</v>
      </c>
      <c r="M715" s="109" t="e">
        <f t="shared" si="231"/>
        <v>#DIV/0!</v>
      </c>
      <c r="N715" s="956"/>
      <c r="P715" s="86" t="b">
        <f t="shared" si="241"/>
        <v>1</v>
      </c>
      <c r="Q715" s="224" t="b">
        <f t="shared" si="239"/>
        <v>1</v>
      </c>
      <c r="R715" s="728">
        <f t="shared" ref="R715:R778" si="242">E715-K715-L715</f>
        <v>0</v>
      </c>
    </row>
    <row r="716" spans="1:18" s="86" customFormat="1" ht="204" customHeight="1" x14ac:dyDescent="0.35">
      <c r="A716" s="1104" t="s">
        <v>1225</v>
      </c>
      <c r="B716" s="96" t="s">
        <v>556</v>
      </c>
      <c r="C716" s="96" t="s">
        <v>285</v>
      </c>
      <c r="D716" s="99">
        <f>SUM(D717:D720)</f>
        <v>1993.64</v>
      </c>
      <c r="E716" s="99">
        <f>SUM(E717:E720)</f>
        <v>1993.64</v>
      </c>
      <c r="F716" s="99">
        <f>SUM(F717:F720)</f>
        <v>0</v>
      </c>
      <c r="G716" s="177">
        <f t="shared" si="228"/>
        <v>0</v>
      </c>
      <c r="H716" s="99">
        <f>SUM(H717:H720)</f>
        <v>0</v>
      </c>
      <c r="I716" s="177">
        <f t="shared" si="229"/>
        <v>0</v>
      </c>
      <c r="J716" s="451" t="e">
        <f t="shared" si="235"/>
        <v>#DIV/0!</v>
      </c>
      <c r="K716" s="99">
        <f>SUM(K717:K720)</f>
        <v>1993.64</v>
      </c>
      <c r="L716" s="119">
        <f t="shared" si="238"/>
        <v>0</v>
      </c>
      <c r="M716" s="135">
        <f t="shared" si="231"/>
        <v>1</v>
      </c>
      <c r="N716" s="919" t="s">
        <v>1226</v>
      </c>
      <c r="P716" s="86" t="b">
        <f t="shared" si="241"/>
        <v>1</v>
      </c>
      <c r="Q716" s="224" t="b">
        <f t="shared" si="239"/>
        <v>1</v>
      </c>
      <c r="R716" s="728">
        <f t="shared" si="242"/>
        <v>0</v>
      </c>
    </row>
    <row r="717" spans="1:18" s="86" customFormat="1" ht="32.25" customHeight="1" outlineLevel="1" x14ac:dyDescent="0.35">
      <c r="A717" s="1105"/>
      <c r="B717" s="715" t="s">
        <v>79</v>
      </c>
      <c r="C717" s="715"/>
      <c r="D717" s="119">
        <v>90.7</v>
      </c>
      <c r="E717" s="119">
        <v>90.7</v>
      </c>
      <c r="F717" s="119"/>
      <c r="G717" s="153">
        <f t="shared" si="228"/>
        <v>0</v>
      </c>
      <c r="H717" s="119"/>
      <c r="I717" s="153">
        <f t="shared" si="229"/>
        <v>0</v>
      </c>
      <c r="J717" s="153" t="e">
        <f t="shared" si="235"/>
        <v>#DIV/0!</v>
      </c>
      <c r="K717" s="119">
        <f t="shared" si="237"/>
        <v>90.7</v>
      </c>
      <c r="L717" s="119">
        <f t="shared" si="238"/>
        <v>0</v>
      </c>
      <c r="M717" s="108">
        <f t="shared" si="231"/>
        <v>1</v>
      </c>
      <c r="N717" s="919"/>
      <c r="P717" s="86" t="b">
        <f t="shared" si="241"/>
        <v>1</v>
      </c>
      <c r="Q717" s="224" t="b">
        <f t="shared" si="239"/>
        <v>1</v>
      </c>
      <c r="R717" s="728">
        <f t="shared" si="242"/>
        <v>0</v>
      </c>
    </row>
    <row r="718" spans="1:18" s="86" customFormat="1" ht="32.25" customHeight="1" outlineLevel="1" x14ac:dyDescent="0.35">
      <c r="A718" s="1105"/>
      <c r="B718" s="715" t="s">
        <v>78</v>
      </c>
      <c r="C718" s="715"/>
      <c r="D718" s="119">
        <v>1617.5</v>
      </c>
      <c r="E718" s="119">
        <v>1617.5</v>
      </c>
      <c r="F718" s="119"/>
      <c r="G718" s="148">
        <f t="shared" si="228"/>
        <v>0</v>
      </c>
      <c r="H718" s="119"/>
      <c r="I718" s="148">
        <f t="shared" si="229"/>
        <v>0</v>
      </c>
      <c r="J718" s="153" t="e">
        <f t="shared" si="235"/>
        <v>#DIV/0!</v>
      </c>
      <c r="K718" s="119">
        <f>E718-L718</f>
        <v>1617.5</v>
      </c>
      <c r="L718" s="119"/>
      <c r="M718" s="108">
        <f t="shared" si="231"/>
        <v>1</v>
      </c>
      <c r="N718" s="919"/>
      <c r="P718" s="86" t="b">
        <f t="shared" si="241"/>
        <v>1</v>
      </c>
      <c r="Q718" s="224" t="b">
        <f t="shared" si="239"/>
        <v>1</v>
      </c>
      <c r="R718" s="728">
        <f t="shared" si="242"/>
        <v>0</v>
      </c>
    </row>
    <row r="719" spans="1:18" s="86" customFormat="1" ht="26.25" customHeight="1" outlineLevel="1" x14ac:dyDescent="0.35">
      <c r="A719" s="1105"/>
      <c r="B719" s="715" t="s">
        <v>116</v>
      </c>
      <c r="C719" s="715"/>
      <c r="D719" s="119">
        <v>285.44</v>
      </c>
      <c r="E719" s="119">
        <v>285.44</v>
      </c>
      <c r="F719" s="119"/>
      <c r="G719" s="148">
        <f t="shared" si="228"/>
        <v>0</v>
      </c>
      <c r="H719" s="119"/>
      <c r="I719" s="148">
        <f t="shared" si="229"/>
        <v>0</v>
      </c>
      <c r="J719" s="153" t="e">
        <f t="shared" si="235"/>
        <v>#DIV/0!</v>
      </c>
      <c r="K719" s="119">
        <f t="shared" si="237"/>
        <v>285.44</v>
      </c>
      <c r="L719" s="119">
        <f t="shared" si="238"/>
        <v>0</v>
      </c>
      <c r="M719" s="108">
        <f t="shared" si="231"/>
        <v>1</v>
      </c>
      <c r="N719" s="919"/>
      <c r="P719" s="86" t="b">
        <f t="shared" si="241"/>
        <v>1</v>
      </c>
      <c r="Q719" s="224" t="b">
        <f t="shared" si="239"/>
        <v>1</v>
      </c>
      <c r="R719" s="728">
        <f t="shared" si="242"/>
        <v>0</v>
      </c>
    </row>
    <row r="720" spans="1:18" s="86" customFormat="1" ht="26.25" customHeight="1" outlineLevel="1" x14ac:dyDescent="0.35">
      <c r="A720" s="1106"/>
      <c r="B720" s="715" t="s">
        <v>80</v>
      </c>
      <c r="C720" s="715"/>
      <c r="D720" s="119">
        <v>0</v>
      </c>
      <c r="E720" s="98">
        <v>0</v>
      </c>
      <c r="F720" s="119"/>
      <c r="G720" s="179" t="e">
        <f t="shared" si="228"/>
        <v>#DIV/0!</v>
      </c>
      <c r="H720" s="119"/>
      <c r="I720" s="153" t="e">
        <f t="shared" si="229"/>
        <v>#DIV/0!</v>
      </c>
      <c r="J720" s="153" t="e">
        <f t="shared" si="235"/>
        <v>#DIV/0!</v>
      </c>
      <c r="K720" s="119">
        <f t="shared" si="237"/>
        <v>0</v>
      </c>
      <c r="L720" s="119">
        <f t="shared" si="238"/>
        <v>0</v>
      </c>
      <c r="M720" s="109" t="e">
        <f t="shared" si="231"/>
        <v>#DIV/0!</v>
      </c>
      <c r="N720" s="919"/>
      <c r="P720" s="86" t="b">
        <f t="shared" si="241"/>
        <v>1</v>
      </c>
      <c r="Q720" s="224" t="b">
        <f t="shared" si="239"/>
        <v>1</v>
      </c>
      <c r="R720" s="728">
        <f t="shared" si="242"/>
        <v>0</v>
      </c>
    </row>
    <row r="721" spans="1:18" s="86" customFormat="1" ht="91.5" customHeight="1" x14ac:dyDescent="0.35">
      <c r="A721" s="1100" t="s">
        <v>6</v>
      </c>
      <c r="B721" s="170" t="s">
        <v>716</v>
      </c>
      <c r="C721" s="170" t="s">
        <v>229</v>
      </c>
      <c r="D721" s="141">
        <f>SUM(D722:D725)</f>
        <v>115769.07</v>
      </c>
      <c r="E721" s="141">
        <f>SUM(E722:E725)</f>
        <v>116419.07</v>
      </c>
      <c r="F721" s="141">
        <f>SUM(F722:F725)</f>
        <v>19339.25</v>
      </c>
      <c r="G721" s="178">
        <f t="shared" si="228"/>
        <v>0.16600000000000001</v>
      </c>
      <c r="H721" s="141">
        <f>SUM(H722:H725)</f>
        <v>19339.25</v>
      </c>
      <c r="I721" s="178">
        <f t="shared" si="229"/>
        <v>0.16600000000000001</v>
      </c>
      <c r="J721" s="178">
        <f t="shared" si="235"/>
        <v>1</v>
      </c>
      <c r="K721" s="141">
        <f>SUM(K722:K725)</f>
        <v>115969.06</v>
      </c>
      <c r="L721" s="141">
        <f>SUM(L722:L725)</f>
        <v>450.01</v>
      </c>
      <c r="M721" s="138">
        <f t="shared" si="231"/>
        <v>1</v>
      </c>
      <c r="N721" s="955"/>
      <c r="P721" s="86" t="b">
        <f t="shared" si="241"/>
        <v>1</v>
      </c>
      <c r="Q721" s="224" t="b">
        <f t="shared" si="239"/>
        <v>1</v>
      </c>
      <c r="R721" s="728">
        <f t="shared" si="242"/>
        <v>0</v>
      </c>
    </row>
    <row r="722" spans="1:18" s="86" customFormat="1" ht="27.75" customHeight="1" outlineLevel="1" x14ac:dyDescent="0.35">
      <c r="A722" s="1100"/>
      <c r="B722" s="715" t="s">
        <v>79</v>
      </c>
      <c r="C722" s="715"/>
      <c r="D722" s="119">
        <f>D727+D732+D742+D737</f>
        <v>0</v>
      </c>
      <c r="E722" s="119">
        <f t="shared" ref="E722:L725" si="243">E727+E732+E742+E737</f>
        <v>0</v>
      </c>
      <c r="F722" s="119">
        <f t="shared" si="243"/>
        <v>0</v>
      </c>
      <c r="G722" s="153" t="e">
        <f t="shared" si="228"/>
        <v>#DIV/0!</v>
      </c>
      <c r="H722" s="119">
        <f t="shared" si="243"/>
        <v>0</v>
      </c>
      <c r="I722" s="153" t="e">
        <f t="shared" si="229"/>
        <v>#DIV/0!</v>
      </c>
      <c r="J722" s="153" t="e">
        <f t="shared" si="235"/>
        <v>#DIV/0!</v>
      </c>
      <c r="K722" s="119">
        <f t="shared" ref="K722:L724" si="244">K727+K732+K742+K737</f>
        <v>0</v>
      </c>
      <c r="L722" s="119">
        <f t="shared" si="244"/>
        <v>0</v>
      </c>
      <c r="M722" s="109" t="e">
        <f t="shared" si="231"/>
        <v>#DIV/0!</v>
      </c>
      <c r="N722" s="955"/>
      <c r="P722" s="86" t="b">
        <f t="shared" si="241"/>
        <v>1</v>
      </c>
      <c r="Q722" s="224" t="b">
        <f t="shared" si="239"/>
        <v>1</v>
      </c>
      <c r="R722" s="728">
        <f t="shared" si="242"/>
        <v>0</v>
      </c>
    </row>
    <row r="723" spans="1:18" s="86" customFormat="1" ht="30" customHeight="1" outlineLevel="1" x14ac:dyDescent="0.35">
      <c r="A723" s="1100"/>
      <c r="B723" s="715" t="s">
        <v>78</v>
      </c>
      <c r="C723" s="715"/>
      <c r="D723" s="119">
        <f t="shared" ref="D723:F725" si="245">D728+D733+D743+D738</f>
        <v>4959.26</v>
      </c>
      <c r="E723" s="119">
        <f t="shared" si="245"/>
        <v>5609.26</v>
      </c>
      <c r="F723" s="119">
        <f t="shared" si="245"/>
        <v>809.87</v>
      </c>
      <c r="G723" s="148">
        <f t="shared" si="228"/>
        <v>0.14399999999999999</v>
      </c>
      <c r="H723" s="119">
        <f t="shared" si="243"/>
        <v>809.87</v>
      </c>
      <c r="I723" s="148">
        <f t="shared" si="229"/>
        <v>0.14399999999999999</v>
      </c>
      <c r="J723" s="148">
        <f t="shared" si="235"/>
        <v>1</v>
      </c>
      <c r="K723" s="119">
        <f t="shared" si="244"/>
        <v>5609.26</v>
      </c>
      <c r="L723" s="119">
        <f t="shared" si="244"/>
        <v>0</v>
      </c>
      <c r="M723" s="108">
        <f t="shared" si="231"/>
        <v>1</v>
      </c>
      <c r="N723" s="955"/>
      <c r="P723" s="86" t="b">
        <f t="shared" si="241"/>
        <v>1</v>
      </c>
      <c r="Q723" s="224" t="b">
        <f t="shared" si="239"/>
        <v>1</v>
      </c>
      <c r="R723" s="728">
        <f t="shared" si="242"/>
        <v>0</v>
      </c>
    </row>
    <row r="724" spans="1:18" s="86" customFormat="1" ht="25.5" customHeight="1" outlineLevel="1" x14ac:dyDescent="0.35">
      <c r="A724" s="1100"/>
      <c r="B724" s="715" t="s">
        <v>116</v>
      </c>
      <c r="C724" s="715"/>
      <c r="D724" s="119">
        <f t="shared" si="245"/>
        <v>108473.58</v>
      </c>
      <c r="E724" s="119">
        <f t="shared" si="245"/>
        <v>108473.58</v>
      </c>
      <c r="F724" s="119">
        <f t="shared" si="245"/>
        <v>18529.38</v>
      </c>
      <c r="G724" s="148">
        <f t="shared" si="228"/>
        <v>0.17100000000000001</v>
      </c>
      <c r="H724" s="119">
        <f t="shared" si="243"/>
        <v>18529.38</v>
      </c>
      <c r="I724" s="148">
        <f t="shared" si="229"/>
        <v>0.17100000000000001</v>
      </c>
      <c r="J724" s="148">
        <f t="shared" si="235"/>
        <v>1</v>
      </c>
      <c r="K724" s="119">
        <f t="shared" si="244"/>
        <v>108023.57</v>
      </c>
      <c r="L724" s="119">
        <f t="shared" si="244"/>
        <v>450.01</v>
      </c>
      <c r="M724" s="108">
        <f t="shared" si="231"/>
        <v>1</v>
      </c>
      <c r="N724" s="955"/>
      <c r="P724" s="86" t="b">
        <f t="shared" si="241"/>
        <v>1</v>
      </c>
      <c r="Q724" s="224" t="b">
        <f t="shared" si="239"/>
        <v>1</v>
      </c>
      <c r="R724" s="728">
        <f t="shared" si="242"/>
        <v>0</v>
      </c>
    </row>
    <row r="725" spans="1:18" s="86" customFormat="1" ht="27.75" customHeight="1" outlineLevel="1" x14ac:dyDescent="0.35">
      <c r="A725" s="1100"/>
      <c r="B725" s="715" t="s">
        <v>80</v>
      </c>
      <c r="C725" s="715"/>
      <c r="D725" s="119">
        <f t="shared" si="245"/>
        <v>2336.23</v>
      </c>
      <c r="E725" s="119">
        <f t="shared" si="245"/>
        <v>2336.23</v>
      </c>
      <c r="F725" s="119">
        <f t="shared" si="245"/>
        <v>0</v>
      </c>
      <c r="G725" s="118">
        <f t="shared" si="228"/>
        <v>0</v>
      </c>
      <c r="H725" s="119">
        <f t="shared" si="243"/>
        <v>0</v>
      </c>
      <c r="I725" s="148">
        <f t="shared" si="229"/>
        <v>0</v>
      </c>
      <c r="J725" s="153" t="e">
        <f t="shared" si="235"/>
        <v>#DIV/0!</v>
      </c>
      <c r="K725" s="119">
        <f t="shared" si="243"/>
        <v>2336.23</v>
      </c>
      <c r="L725" s="119">
        <f t="shared" si="243"/>
        <v>0</v>
      </c>
      <c r="M725" s="108">
        <f t="shared" si="231"/>
        <v>1</v>
      </c>
      <c r="N725" s="955"/>
      <c r="P725" s="86" t="b">
        <f t="shared" si="241"/>
        <v>1</v>
      </c>
      <c r="Q725" s="224" t="b">
        <f t="shared" si="239"/>
        <v>1</v>
      </c>
      <c r="R725" s="728">
        <f t="shared" si="242"/>
        <v>0</v>
      </c>
    </row>
    <row r="726" spans="1:18" s="86" customFormat="1" ht="120.75" customHeight="1" outlineLevel="1" x14ac:dyDescent="0.35">
      <c r="A726" s="1099" t="s">
        <v>154</v>
      </c>
      <c r="B726" s="96" t="s">
        <v>713</v>
      </c>
      <c r="C726" s="96" t="s">
        <v>285</v>
      </c>
      <c r="D726" s="99">
        <f>SUM(D727:D730)</f>
        <v>99820.62</v>
      </c>
      <c r="E726" s="99">
        <f>SUM(E727:E730)</f>
        <v>100470.62</v>
      </c>
      <c r="F726" s="99">
        <f>SUM(F727:F730)</f>
        <v>16847.439999999999</v>
      </c>
      <c r="G726" s="177">
        <f t="shared" si="228"/>
        <v>0.16800000000000001</v>
      </c>
      <c r="H726" s="99">
        <f>SUM(H727:H730)</f>
        <v>16847.439999999999</v>
      </c>
      <c r="I726" s="148">
        <f t="shared" si="229"/>
        <v>0.16800000000000001</v>
      </c>
      <c r="J726" s="177">
        <f t="shared" si="235"/>
        <v>1</v>
      </c>
      <c r="K726" s="99">
        <f t="shared" si="237"/>
        <v>100470.62</v>
      </c>
      <c r="L726" s="119">
        <f t="shared" si="238"/>
        <v>0</v>
      </c>
      <c r="M726" s="135">
        <f t="shared" si="231"/>
        <v>1</v>
      </c>
      <c r="N726" s="875" t="s">
        <v>783</v>
      </c>
      <c r="P726" s="86" t="b">
        <f t="shared" si="241"/>
        <v>0</v>
      </c>
      <c r="Q726" s="224" t="b">
        <f t="shared" si="239"/>
        <v>1</v>
      </c>
      <c r="R726" s="728">
        <f t="shared" si="242"/>
        <v>0</v>
      </c>
    </row>
    <row r="727" spans="1:18" s="86" customFormat="1" ht="18.75" customHeight="1" outlineLevel="1" x14ac:dyDescent="0.35">
      <c r="A727" s="1099"/>
      <c r="B727" s="715" t="s">
        <v>79</v>
      </c>
      <c r="C727" s="715"/>
      <c r="D727" s="119">
        <v>0</v>
      </c>
      <c r="E727" s="98">
        <v>0</v>
      </c>
      <c r="F727" s="119"/>
      <c r="G727" s="179" t="e">
        <f t="shared" si="228"/>
        <v>#DIV/0!</v>
      </c>
      <c r="H727" s="119"/>
      <c r="I727" s="153" t="e">
        <f t="shared" si="229"/>
        <v>#DIV/0!</v>
      </c>
      <c r="J727" s="153" t="e">
        <f t="shared" si="235"/>
        <v>#DIV/0!</v>
      </c>
      <c r="K727" s="119">
        <f t="shared" si="237"/>
        <v>0</v>
      </c>
      <c r="L727" s="119">
        <f t="shared" si="238"/>
        <v>0</v>
      </c>
      <c r="M727" s="109" t="e">
        <f t="shared" si="231"/>
        <v>#DIV/0!</v>
      </c>
      <c r="N727" s="875"/>
      <c r="P727" s="86" t="b">
        <f t="shared" si="241"/>
        <v>1</v>
      </c>
      <c r="Q727" s="224" t="b">
        <f t="shared" si="239"/>
        <v>1</v>
      </c>
      <c r="R727" s="728">
        <f t="shared" si="242"/>
        <v>0</v>
      </c>
    </row>
    <row r="728" spans="1:18" s="86" customFormat="1" ht="27.5" outlineLevel="1" x14ac:dyDescent="0.35">
      <c r="A728" s="1099"/>
      <c r="B728" s="715" t="s">
        <v>78</v>
      </c>
      <c r="C728" s="715"/>
      <c r="D728" s="119">
        <v>0</v>
      </c>
      <c r="E728" s="119">
        <v>650</v>
      </c>
      <c r="F728" s="119"/>
      <c r="G728" s="179">
        <f t="shared" si="228"/>
        <v>0</v>
      </c>
      <c r="H728" s="119"/>
      <c r="I728" s="153">
        <f t="shared" si="229"/>
        <v>0</v>
      </c>
      <c r="J728" s="153" t="e">
        <f t="shared" si="235"/>
        <v>#DIV/0!</v>
      </c>
      <c r="K728" s="119">
        <f t="shared" si="237"/>
        <v>650</v>
      </c>
      <c r="L728" s="119">
        <f t="shared" si="238"/>
        <v>0</v>
      </c>
      <c r="M728" s="109">
        <f t="shared" si="231"/>
        <v>1</v>
      </c>
      <c r="N728" s="875"/>
      <c r="P728" s="86" t="b">
        <f t="shared" si="241"/>
        <v>0</v>
      </c>
      <c r="Q728" s="224" t="b">
        <f t="shared" si="239"/>
        <v>1</v>
      </c>
      <c r="R728" s="728">
        <f t="shared" si="242"/>
        <v>0</v>
      </c>
    </row>
    <row r="729" spans="1:18" s="86" customFormat="1" ht="27.5" outlineLevel="1" x14ac:dyDescent="0.35">
      <c r="A729" s="1099"/>
      <c r="B729" s="715" t="s">
        <v>231</v>
      </c>
      <c r="C729" s="715"/>
      <c r="D729" s="119">
        <v>97484.39</v>
      </c>
      <c r="E729" s="119">
        <v>97484.39</v>
      </c>
      <c r="F729" s="119">
        <v>16847.439999999999</v>
      </c>
      <c r="G729" s="148">
        <f t="shared" si="228"/>
        <v>0.17299999999999999</v>
      </c>
      <c r="H729" s="119">
        <f>F729</f>
        <v>16847.439999999999</v>
      </c>
      <c r="I729" s="148">
        <f t="shared" si="229"/>
        <v>0.17299999999999999</v>
      </c>
      <c r="J729" s="148">
        <f t="shared" si="235"/>
        <v>1</v>
      </c>
      <c r="K729" s="119">
        <f t="shared" si="237"/>
        <v>97484.39</v>
      </c>
      <c r="L729" s="119">
        <f t="shared" si="238"/>
        <v>0</v>
      </c>
      <c r="M729" s="108">
        <f t="shared" si="231"/>
        <v>1</v>
      </c>
      <c r="N729" s="875"/>
      <c r="P729" s="86" t="b">
        <f t="shared" si="241"/>
        <v>1</v>
      </c>
      <c r="Q729" s="224" t="b">
        <f t="shared" si="239"/>
        <v>1</v>
      </c>
      <c r="R729" s="728">
        <f t="shared" si="242"/>
        <v>0</v>
      </c>
    </row>
    <row r="730" spans="1:18" s="86" customFormat="1" ht="27.5" outlineLevel="1" x14ac:dyDescent="0.35">
      <c r="A730" s="1099"/>
      <c r="B730" s="715" t="s">
        <v>80</v>
      </c>
      <c r="C730" s="715"/>
      <c r="D730" s="119">
        <v>2336.23</v>
      </c>
      <c r="E730" s="119">
        <v>2336.23</v>
      </c>
      <c r="F730" s="119"/>
      <c r="G730" s="153">
        <f t="shared" si="228"/>
        <v>0</v>
      </c>
      <c r="H730" s="101"/>
      <c r="I730" s="153">
        <f t="shared" si="229"/>
        <v>0</v>
      </c>
      <c r="J730" s="153" t="e">
        <f t="shared" si="235"/>
        <v>#DIV/0!</v>
      </c>
      <c r="K730" s="119">
        <f t="shared" si="237"/>
        <v>2336.23</v>
      </c>
      <c r="L730" s="119">
        <f t="shared" si="238"/>
        <v>0</v>
      </c>
      <c r="M730" s="108">
        <f t="shared" si="231"/>
        <v>1</v>
      </c>
      <c r="N730" s="875"/>
      <c r="P730" s="86" t="b">
        <f t="shared" si="241"/>
        <v>1</v>
      </c>
      <c r="Q730" s="224" t="b">
        <f t="shared" si="239"/>
        <v>1</v>
      </c>
      <c r="R730" s="728">
        <f t="shared" si="242"/>
        <v>0</v>
      </c>
    </row>
    <row r="731" spans="1:18" s="86" customFormat="1" ht="66.75" customHeight="1" x14ac:dyDescent="0.35">
      <c r="A731" s="1099" t="s">
        <v>177</v>
      </c>
      <c r="B731" s="96" t="s">
        <v>1224</v>
      </c>
      <c r="C731" s="96" t="s">
        <v>285</v>
      </c>
      <c r="D731" s="119">
        <f>SUM(D732:D735)</f>
        <v>7475.1</v>
      </c>
      <c r="E731" s="119">
        <f t="shared" ref="E731:F731" si="246">SUM(E732:E735)</f>
        <v>7475.1</v>
      </c>
      <c r="F731" s="119">
        <f t="shared" si="246"/>
        <v>1245.8399999999999</v>
      </c>
      <c r="G731" s="148">
        <f t="shared" si="228"/>
        <v>0.16700000000000001</v>
      </c>
      <c r="H731" s="119">
        <f>SUM(H732:H735)</f>
        <v>1245.8399999999999</v>
      </c>
      <c r="I731" s="148">
        <f t="shared" si="229"/>
        <v>0.16700000000000001</v>
      </c>
      <c r="J731" s="148">
        <f t="shared" si="235"/>
        <v>1</v>
      </c>
      <c r="K731" s="119">
        <f>SUM(K732:K735)</f>
        <v>7475.1</v>
      </c>
      <c r="L731" s="119">
        <f>SUM(L732:L735)</f>
        <v>0</v>
      </c>
      <c r="M731" s="108">
        <f t="shared" si="231"/>
        <v>1</v>
      </c>
      <c r="N731" s="805"/>
      <c r="P731" s="86" t="b">
        <f t="shared" si="241"/>
        <v>0</v>
      </c>
      <c r="Q731" s="224" t="b">
        <f t="shared" si="239"/>
        <v>1</v>
      </c>
      <c r="R731" s="728">
        <f t="shared" si="242"/>
        <v>0</v>
      </c>
    </row>
    <row r="732" spans="1:18" s="86" customFormat="1" ht="18.75" customHeight="1" outlineLevel="1" x14ac:dyDescent="0.35">
      <c r="A732" s="1099"/>
      <c r="B732" s="715" t="s">
        <v>79</v>
      </c>
      <c r="C732" s="715"/>
      <c r="D732" s="119"/>
      <c r="E732" s="119"/>
      <c r="F732" s="119"/>
      <c r="G732" s="153" t="e">
        <f t="shared" si="228"/>
        <v>#DIV/0!</v>
      </c>
      <c r="H732" s="119"/>
      <c r="I732" s="153" t="e">
        <f t="shared" si="229"/>
        <v>#DIV/0!</v>
      </c>
      <c r="J732" s="153" t="e">
        <f t="shared" si="235"/>
        <v>#DIV/0!</v>
      </c>
      <c r="K732" s="119"/>
      <c r="L732" s="119"/>
      <c r="M732" s="109" t="e">
        <f t="shared" si="231"/>
        <v>#DIV/0!</v>
      </c>
      <c r="N732" s="806"/>
      <c r="P732" s="86" t="b">
        <f t="shared" si="241"/>
        <v>1</v>
      </c>
      <c r="Q732" s="224" t="b">
        <f t="shared" si="239"/>
        <v>1</v>
      </c>
      <c r="R732" s="728">
        <f t="shared" si="242"/>
        <v>0</v>
      </c>
    </row>
    <row r="733" spans="1:18" s="86" customFormat="1" ht="27.5" outlineLevel="1" x14ac:dyDescent="0.35">
      <c r="A733" s="1099"/>
      <c r="B733" s="715" t="s">
        <v>78</v>
      </c>
      <c r="C733" s="715"/>
      <c r="D733" s="119">
        <v>4859.26</v>
      </c>
      <c r="E733" s="119">
        <v>4859.26</v>
      </c>
      <c r="F733" s="119">
        <v>809.87</v>
      </c>
      <c r="G733" s="148">
        <f t="shared" si="228"/>
        <v>0.16700000000000001</v>
      </c>
      <c r="H733" s="119">
        <v>809.87</v>
      </c>
      <c r="I733" s="148">
        <f t="shared" si="229"/>
        <v>0.16700000000000001</v>
      </c>
      <c r="J733" s="148">
        <f t="shared" si="235"/>
        <v>1</v>
      </c>
      <c r="K733" s="119">
        <v>4859.26</v>
      </c>
      <c r="L733" s="119"/>
      <c r="M733" s="108">
        <f t="shared" si="231"/>
        <v>1</v>
      </c>
      <c r="N733" s="806"/>
      <c r="P733" s="86" t="b">
        <f t="shared" si="241"/>
        <v>0</v>
      </c>
      <c r="Q733" s="224" t="b">
        <f t="shared" si="239"/>
        <v>1</v>
      </c>
      <c r="R733" s="728">
        <f t="shared" si="242"/>
        <v>0</v>
      </c>
    </row>
    <row r="734" spans="1:18" s="86" customFormat="1" ht="27.5" outlineLevel="1" x14ac:dyDescent="0.35">
      <c r="A734" s="1099"/>
      <c r="B734" s="715" t="s">
        <v>231</v>
      </c>
      <c r="C734" s="715"/>
      <c r="D734" s="119">
        <v>2615.84</v>
      </c>
      <c r="E734" s="119">
        <v>2615.84</v>
      </c>
      <c r="F734" s="119">
        <v>435.97</v>
      </c>
      <c r="G734" s="148">
        <f t="shared" si="228"/>
        <v>0.16700000000000001</v>
      </c>
      <c r="H734" s="119">
        <v>435.97</v>
      </c>
      <c r="I734" s="148">
        <f t="shared" si="229"/>
        <v>0.16700000000000001</v>
      </c>
      <c r="J734" s="148">
        <f t="shared" si="235"/>
        <v>1</v>
      </c>
      <c r="K734" s="119">
        <v>2615.84</v>
      </c>
      <c r="L734" s="119"/>
      <c r="M734" s="108">
        <f t="shared" si="231"/>
        <v>1</v>
      </c>
      <c r="N734" s="806"/>
      <c r="P734" s="86" t="b">
        <f t="shared" si="241"/>
        <v>1</v>
      </c>
      <c r="Q734" s="224" t="b">
        <f t="shared" si="239"/>
        <v>1</v>
      </c>
      <c r="R734" s="728">
        <f t="shared" si="242"/>
        <v>0</v>
      </c>
    </row>
    <row r="735" spans="1:18" s="86" customFormat="1" ht="27.5" outlineLevel="1" x14ac:dyDescent="0.35">
      <c r="A735" s="1099"/>
      <c r="B735" s="715" t="s">
        <v>80</v>
      </c>
      <c r="C735" s="715"/>
      <c r="D735" s="119"/>
      <c r="E735" s="119"/>
      <c r="F735" s="119"/>
      <c r="G735" s="153" t="e">
        <f t="shared" si="228"/>
        <v>#DIV/0!</v>
      </c>
      <c r="H735" s="119"/>
      <c r="I735" s="153" t="e">
        <f t="shared" si="229"/>
        <v>#DIV/0!</v>
      </c>
      <c r="J735" s="153" t="e">
        <f t="shared" si="235"/>
        <v>#DIV/0!</v>
      </c>
      <c r="K735" s="119"/>
      <c r="L735" s="119"/>
      <c r="M735" s="109" t="e">
        <f t="shared" si="231"/>
        <v>#DIV/0!</v>
      </c>
      <c r="N735" s="807"/>
      <c r="P735" s="86" t="b">
        <f t="shared" si="241"/>
        <v>1</v>
      </c>
      <c r="Q735" s="224" t="b">
        <f t="shared" si="239"/>
        <v>1</v>
      </c>
      <c r="R735" s="728">
        <f t="shared" si="242"/>
        <v>0</v>
      </c>
    </row>
    <row r="736" spans="1:18" s="86" customFormat="1" ht="166.5" customHeight="1" x14ac:dyDescent="0.35">
      <c r="A736" s="1099" t="s">
        <v>183</v>
      </c>
      <c r="B736" s="96" t="s">
        <v>714</v>
      </c>
      <c r="C736" s="96" t="s">
        <v>285</v>
      </c>
      <c r="D736" s="99">
        <f>SUM(D737:D740)</f>
        <v>8373.35</v>
      </c>
      <c r="E736" s="99">
        <f>SUM(E737:E740)</f>
        <v>8373.35</v>
      </c>
      <c r="F736" s="119">
        <f>SUM(F737:F740)</f>
        <v>1245.97</v>
      </c>
      <c r="G736" s="177">
        <f t="shared" si="228"/>
        <v>0.14899999999999999</v>
      </c>
      <c r="H736" s="99">
        <f>SUM(H737:H740)</f>
        <v>1245.97</v>
      </c>
      <c r="I736" s="148">
        <f t="shared" si="229"/>
        <v>0.14899999999999999</v>
      </c>
      <c r="J736" s="177">
        <f t="shared" si="235"/>
        <v>1</v>
      </c>
      <c r="K736" s="99">
        <f>SUM(K737:K740)</f>
        <v>7923.34</v>
      </c>
      <c r="L736" s="99">
        <f>SUM(L737:L740)</f>
        <v>450.01</v>
      </c>
      <c r="M736" s="135">
        <f t="shared" si="231"/>
        <v>0.95</v>
      </c>
      <c r="N736" s="956" t="s">
        <v>1567</v>
      </c>
      <c r="P736" s="86" t="b">
        <f t="shared" si="241"/>
        <v>1</v>
      </c>
      <c r="Q736" s="224" t="b">
        <f t="shared" si="239"/>
        <v>1</v>
      </c>
      <c r="R736" s="728">
        <f t="shared" si="242"/>
        <v>0</v>
      </c>
    </row>
    <row r="737" spans="1:18" s="86" customFormat="1" ht="18.75" customHeight="1" outlineLevel="1" x14ac:dyDescent="0.35">
      <c r="A737" s="1099"/>
      <c r="B737" s="715" t="s">
        <v>79</v>
      </c>
      <c r="C737" s="715"/>
      <c r="D737" s="119"/>
      <c r="E737" s="119"/>
      <c r="F737" s="119"/>
      <c r="G737" s="179" t="e">
        <f t="shared" si="228"/>
        <v>#DIV/0!</v>
      </c>
      <c r="H737" s="101"/>
      <c r="I737" s="153" t="e">
        <f t="shared" si="229"/>
        <v>#DIV/0!</v>
      </c>
      <c r="J737" s="153" t="e">
        <f t="shared" si="235"/>
        <v>#DIV/0!</v>
      </c>
      <c r="K737" s="119">
        <f t="shared" si="237"/>
        <v>0</v>
      </c>
      <c r="L737" s="119">
        <f t="shared" si="238"/>
        <v>0</v>
      </c>
      <c r="M737" s="109" t="e">
        <f t="shared" si="231"/>
        <v>#DIV/0!</v>
      </c>
      <c r="N737" s="956"/>
      <c r="P737" s="86" t="b">
        <f t="shared" si="241"/>
        <v>1</v>
      </c>
      <c r="Q737" s="224" t="b">
        <f t="shared" si="239"/>
        <v>1</v>
      </c>
      <c r="R737" s="728">
        <f t="shared" si="242"/>
        <v>0</v>
      </c>
    </row>
    <row r="738" spans="1:18" s="86" customFormat="1" ht="18.75" customHeight="1" outlineLevel="1" x14ac:dyDescent="0.35">
      <c r="A738" s="1099"/>
      <c r="B738" s="715" t="s">
        <v>78</v>
      </c>
      <c r="C738" s="715"/>
      <c r="D738" s="119"/>
      <c r="E738" s="119"/>
      <c r="F738" s="119"/>
      <c r="G738" s="179" t="e">
        <f t="shared" si="228"/>
        <v>#DIV/0!</v>
      </c>
      <c r="H738" s="101"/>
      <c r="I738" s="153" t="e">
        <f t="shared" si="229"/>
        <v>#DIV/0!</v>
      </c>
      <c r="J738" s="153" t="e">
        <f t="shared" si="235"/>
        <v>#DIV/0!</v>
      </c>
      <c r="K738" s="119">
        <f t="shared" si="237"/>
        <v>0</v>
      </c>
      <c r="L738" s="119">
        <f t="shared" si="238"/>
        <v>0</v>
      </c>
      <c r="M738" s="109" t="e">
        <f t="shared" si="231"/>
        <v>#DIV/0!</v>
      </c>
      <c r="N738" s="956"/>
      <c r="P738" s="86" t="b">
        <f t="shared" si="241"/>
        <v>1</v>
      </c>
      <c r="Q738" s="224" t="b">
        <f t="shared" si="239"/>
        <v>1</v>
      </c>
      <c r="R738" s="728">
        <f t="shared" si="242"/>
        <v>0</v>
      </c>
    </row>
    <row r="739" spans="1:18" s="86" customFormat="1" ht="18.75" customHeight="1" outlineLevel="1" x14ac:dyDescent="0.35">
      <c r="A739" s="1099"/>
      <c r="B739" s="715" t="s">
        <v>231</v>
      </c>
      <c r="C739" s="715"/>
      <c r="D739" s="119">
        <v>8373.35</v>
      </c>
      <c r="E739" s="119">
        <v>8373.35</v>
      </c>
      <c r="F739" s="119">
        <v>1245.97</v>
      </c>
      <c r="G739" s="148">
        <f t="shared" si="228"/>
        <v>0.14899999999999999</v>
      </c>
      <c r="H739" s="119">
        <v>1245.97</v>
      </c>
      <c r="I739" s="148">
        <f t="shared" si="229"/>
        <v>0.14899999999999999</v>
      </c>
      <c r="J739" s="148">
        <f t="shared" si="235"/>
        <v>1</v>
      </c>
      <c r="K739" s="119">
        <v>7923.34</v>
      </c>
      <c r="L739" s="119">
        <f t="shared" si="238"/>
        <v>450.01</v>
      </c>
      <c r="M739" s="108">
        <f t="shared" si="231"/>
        <v>0.95</v>
      </c>
      <c r="N739" s="956"/>
      <c r="P739" s="86" t="b">
        <f t="shared" si="241"/>
        <v>1</v>
      </c>
      <c r="Q739" s="224" t="b">
        <f t="shared" si="239"/>
        <v>1</v>
      </c>
      <c r="R739" s="728">
        <f t="shared" si="242"/>
        <v>0</v>
      </c>
    </row>
    <row r="740" spans="1:18" s="86" customFormat="1" ht="18.75" customHeight="1" outlineLevel="1" x14ac:dyDescent="0.35">
      <c r="A740" s="1099"/>
      <c r="B740" s="715" t="s">
        <v>80</v>
      </c>
      <c r="C740" s="715"/>
      <c r="D740" s="119"/>
      <c r="E740" s="119"/>
      <c r="F740" s="119"/>
      <c r="G740" s="179" t="e">
        <f t="shared" si="228"/>
        <v>#DIV/0!</v>
      </c>
      <c r="H740" s="101"/>
      <c r="I740" s="153" t="e">
        <f t="shared" si="229"/>
        <v>#DIV/0!</v>
      </c>
      <c r="J740" s="153" t="e">
        <f t="shared" si="235"/>
        <v>#DIV/0!</v>
      </c>
      <c r="K740" s="119">
        <f t="shared" si="237"/>
        <v>0</v>
      </c>
      <c r="L740" s="119">
        <f t="shared" si="238"/>
        <v>0</v>
      </c>
      <c r="M740" s="109" t="e">
        <f t="shared" si="231"/>
        <v>#DIV/0!</v>
      </c>
      <c r="N740" s="956"/>
      <c r="P740" s="86" t="b">
        <f t="shared" si="241"/>
        <v>1</v>
      </c>
      <c r="Q740" s="224" t="b">
        <f t="shared" si="239"/>
        <v>1</v>
      </c>
      <c r="R740" s="728">
        <f t="shared" si="242"/>
        <v>0</v>
      </c>
    </row>
    <row r="741" spans="1:18" s="86" customFormat="1" ht="123" customHeight="1" x14ac:dyDescent="0.35">
      <c r="A741" s="1099" t="s">
        <v>294</v>
      </c>
      <c r="B741" s="96" t="s">
        <v>557</v>
      </c>
      <c r="C741" s="96" t="s">
        <v>285</v>
      </c>
      <c r="D741" s="99">
        <f>SUM(D742:D745)</f>
        <v>100</v>
      </c>
      <c r="E741" s="99">
        <f>SUM(E742:E745)</f>
        <v>100</v>
      </c>
      <c r="F741" s="99">
        <f>SUM(F742:F745)</f>
        <v>0</v>
      </c>
      <c r="G741" s="177">
        <f t="shared" si="228"/>
        <v>0</v>
      </c>
      <c r="H741" s="99">
        <f>SUM(H742:H745)</f>
        <v>0</v>
      </c>
      <c r="I741" s="148">
        <f t="shared" si="229"/>
        <v>0</v>
      </c>
      <c r="J741" s="451" t="e">
        <f t="shared" si="235"/>
        <v>#DIV/0!</v>
      </c>
      <c r="K741" s="99">
        <f t="shared" si="237"/>
        <v>100</v>
      </c>
      <c r="L741" s="119">
        <f t="shared" si="238"/>
        <v>0</v>
      </c>
      <c r="M741" s="135">
        <f t="shared" si="231"/>
        <v>1</v>
      </c>
      <c r="N741" s="875" t="s">
        <v>1566</v>
      </c>
      <c r="P741" s="86" t="b">
        <f t="shared" si="241"/>
        <v>1</v>
      </c>
      <c r="Q741" s="224" t="b">
        <f t="shared" si="239"/>
        <v>1</v>
      </c>
      <c r="R741" s="728">
        <f t="shared" si="242"/>
        <v>0</v>
      </c>
    </row>
    <row r="742" spans="1:18" s="86" customFormat="1" ht="18.75" customHeight="1" outlineLevel="1" x14ac:dyDescent="0.35">
      <c r="A742" s="1099"/>
      <c r="B742" s="715" t="s">
        <v>79</v>
      </c>
      <c r="C742" s="715"/>
      <c r="D742" s="119">
        <v>0</v>
      </c>
      <c r="E742" s="98">
        <v>0</v>
      </c>
      <c r="F742" s="119"/>
      <c r="G742" s="179" t="e">
        <f t="shared" si="228"/>
        <v>#DIV/0!</v>
      </c>
      <c r="H742" s="101"/>
      <c r="I742" s="153" t="e">
        <f t="shared" si="229"/>
        <v>#DIV/0!</v>
      </c>
      <c r="J742" s="153" t="e">
        <f t="shared" si="235"/>
        <v>#DIV/0!</v>
      </c>
      <c r="K742" s="119">
        <f t="shared" si="237"/>
        <v>0</v>
      </c>
      <c r="L742" s="119">
        <f t="shared" si="238"/>
        <v>0</v>
      </c>
      <c r="M742" s="109" t="e">
        <f t="shared" si="231"/>
        <v>#DIV/0!</v>
      </c>
      <c r="N742" s="875"/>
      <c r="P742" s="86" t="b">
        <f t="shared" si="241"/>
        <v>1</v>
      </c>
      <c r="Q742" s="224" t="b">
        <f t="shared" si="239"/>
        <v>1</v>
      </c>
      <c r="R742" s="728">
        <f t="shared" si="242"/>
        <v>0</v>
      </c>
    </row>
    <row r="743" spans="1:18" s="86" customFormat="1" ht="18.75" customHeight="1" outlineLevel="1" x14ac:dyDescent="0.35">
      <c r="A743" s="1099"/>
      <c r="B743" s="715" t="s">
        <v>78</v>
      </c>
      <c r="C743" s="715"/>
      <c r="D743" s="119">
        <v>100</v>
      </c>
      <c r="E743" s="119">
        <v>100</v>
      </c>
      <c r="F743" s="119"/>
      <c r="G743" s="148">
        <f t="shared" si="228"/>
        <v>0</v>
      </c>
      <c r="H743" s="119"/>
      <c r="I743" s="148">
        <f t="shared" si="229"/>
        <v>0</v>
      </c>
      <c r="J743" s="153" t="e">
        <f t="shared" si="235"/>
        <v>#DIV/0!</v>
      </c>
      <c r="K743" s="119">
        <f t="shared" si="237"/>
        <v>100</v>
      </c>
      <c r="L743" s="119">
        <f t="shared" si="238"/>
        <v>0</v>
      </c>
      <c r="M743" s="108">
        <f t="shared" si="231"/>
        <v>1</v>
      </c>
      <c r="N743" s="875"/>
      <c r="P743" s="86" t="b">
        <f t="shared" si="241"/>
        <v>1</v>
      </c>
      <c r="Q743" s="224" t="b">
        <f t="shared" si="239"/>
        <v>1</v>
      </c>
      <c r="R743" s="728">
        <f t="shared" si="242"/>
        <v>0</v>
      </c>
    </row>
    <row r="744" spans="1:18" s="86" customFormat="1" ht="18.75" customHeight="1" outlineLevel="1" x14ac:dyDescent="0.35">
      <c r="A744" s="1099"/>
      <c r="B744" s="715" t="s">
        <v>116</v>
      </c>
      <c r="C744" s="715"/>
      <c r="D744" s="119">
        <v>0</v>
      </c>
      <c r="E744" s="119">
        <v>0</v>
      </c>
      <c r="F744" s="119"/>
      <c r="G744" s="179" t="e">
        <f t="shared" si="228"/>
        <v>#DIV/0!</v>
      </c>
      <c r="H744" s="119"/>
      <c r="I744" s="153" t="e">
        <f t="shared" si="229"/>
        <v>#DIV/0!</v>
      </c>
      <c r="J744" s="153" t="e">
        <f t="shared" si="235"/>
        <v>#DIV/0!</v>
      </c>
      <c r="K744" s="119">
        <f t="shared" si="237"/>
        <v>0</v>
      </c>
      <c r="L744" s="119">
        <f t="shared" si="238"/>
        <v>0</v>
      </c>
      <c r="M744" s="109" t="e">
        <f t="shared" si="231"/>
        <v>#DIV/0!</v>
      </c>
      <c r="N744" s="875"/>
      <c r="P744" s="86" t="b">
        <f t="shared" si="241"/>
        <v>1</v>
      </c>
      <c r="Q744" s="224" t="b">
        <f t="shared" si="239"/>
        <v>1</v>
      </c>
      <c r="R744" s="728">
        <f t="shared" si="242"/>
        <v>0</v>
      </c>
    </row>
    <row r="745" spans="1:18" s="86" customFormat="1" ht="18.75" customHeight="1" outlineLevel="1" x14ac:dyDescent="0.35">
      <c r="A745" s="1099"/>
      <c r="B745" s="715" t="s">
        <v>80</v>
      </c>
      <c r="C745" s="715"/>
      <c r="D745" s="119">
        <v>0</v>
      </c>
      <c r="E745" s="98">
        <v>0</v>
      </c>
      <c r="F745" s="119"/>
      <c r="G745" s="179" t="e">
        <f t="shared" si="228"/>
        <v>#DIV/0!</v>
      </c>
      <c r="H745" s="101"/>
      <c r="I745" s="153" t="e">
        <f t="shared" si="229"/>
        <v>#DIV/0!</v>
      </c>
      <c r="J745" s="153" t="e">
        <f t="shared" si="235"/>
        <v>#DIV/0!</v>
      </c>
      <c r="K745" s="119">
        <f t="shared" si="237"/>
        <v>0</v>
      </c>
      <c r="L745" s="119">
        <f t="shared" si="238"/>
        <v>0</v>
      </c>
      <c r="M745" s="109" t="e">
        <f t="shared" si="231"/>
        <v>#DIV/0!</v>
      </c>
      <c r="N745" s="875"/>
      <c r="P745" s="86" t="b">
        <f t="shared" si="241"/>
        <v>1</v>
      </c>
      <c r="Q745" s="224" t="b">
        <f t="shared" si="239"/>
        <v>1</v>
      </c>
      <c r="R745" s="728">
        <f t="shared" si="242"/>
        <v>0</v>
      </c>
    </row>
    <row r="746" spans="1:18" s="86" customFormat="1" ht="89.25" customHeight="1" x14ac:dyDescent="0.35">
      <c r="A746" s="1100" t="s">
        <v>178</v>
      </c>
      <c r="B746" s="170" t="s">
        <v>164</v>
      </c>
      <c r="C746" s="170" t="s">
        <v>229</v>
      </c>
      <c r="D746" s="141">
        <f>SUM(D747:D750)</f>
        <v>365743.07</v>
      </c>
      <c r="E746" s="141">
        <f>SUM(E747:E750)</f>
        <v>365743.07</v>
      </c>
      <c r="F746" s="141">
        <f>SUM(F747:F750)</f>
        <v>63878.93</v>
      </c>
      <c r="G746" s="178">
        <f t="shared" si="228"/>
        <v>0.17499999999999999</v>
      </c>
      <c r="H746" s="141">
        <f>SUM(H747:H750)</f>
        <v>63878.93</v>
      </c>
      <c r="I746" s="178">
        <f t="shared" si="229"/>
        <v>0.17499999999999999</v>
      </c>
      <c r="J746" s="178">
        <f t="shared" si="235"/>
        <v>1</v>
      </c>
      <c r="K746" s="141">
        <f>SUM(K747:K750)</f>
        <v>365233.07</v>
      </c>
      <c r="L746" s="141">
        <f>SUM(L747:L750)</f>
        <v>510</v>
      </c>
      <c r="M746" s="138">
        <f t="shared" si="231"/>
        <v>1</v>
      </c>
      <c r="N746" s="841"/>
      <c r="P746" s="86" t="b">
        <f t="shared" si="241"/>
        <v>1</v>
      </c>
      <c r="Q746" s="224" t="b">
        <f t="shared" si="239"/>
        <v>1</v>
      </c>
      <c r="R746" s="728">
        <f t="shared" si="242"/>
        <v>0</v>
      </c>
    </row>
    <row r="747" spans="1:18" s="86" customFormat="1" ht="27.75" customHeight="1" outlineLevel="1" x14ac:dyDescent="0.35">
      <c r="A747" s="1100"/>
      <c r="B747" s="715" t="s">
        <v>79</v>
      </c>
      <c r="C747" s="715"/>
      <c r="D747" s="119">
        <f>D752+D757+D767+D762</f>
        <v>0</v>
      </c>
      <c r="E747" s="119">
        <f t="shared" ref="E747:L750" si="247">E752+E757+E767+E762</f>
        <v>0</v>
      </c>
      <c r="F747" s="119">
        <f t="shared" si="247"/>
        <v>0</v>
      </c>
      <c r="G747" s="153" t="e">
        <f t="shared" si="228"/>
        <v>#DIV/0!</v>
      </c>
      <c r="H747" s="119">
        <f t="shared" si="247"/>
        <v>0</v>
      </c>
      <c r="I747" s="153" t="e">
        <f t="shared" si="229"/>
        <v>#DIV/0!</v>
      </c>
      <c r="J747" s="153" t="e">
        <f t="shared" si="235"/>
        <v>#DIV/0!</v>
      </c>
      <c r="K747" s="119">
        <f t="shared" si="247"/>
        <v>0</v>
      </c>
      <c r="L747" s="119">
        <f t="shared" si="247"/>
        <v>0</v>
      </c>
      <c r="M747" s="109" t="e">
        <f t="shared" si="231"/>
        <v>#DIV/0!</v>
      </c>
      <c r="N747" s="841"/>
      <c r="P747" s="86" t="b">
        <f t="shared" si="241"/>
        <v>1</v>
      </c>
      <c r="Q747" s="224" t="b">
        <f t="shared" si="239"/>
        <v>1</v>
      </c>
      <c r="R747" s="728">
        <f t="shared" si="242"/>
        <v>0</v>
      </c>
    </row>
    <row r="748" spans="1:18" s="86" customFormat="1" ht="27.75" customHeight="1" outlineLevel="1" x14ac:dyDescent="0.35">
      <c r="A748" s="1100"/>
      <c r="B748" s="715" t="s">
        <v>78</v>
      </c>
      <c r="C748" s="715"/>
      <c r="D748" s="119">
        <f t="shared" ref="D748:F750" si="248">D753+D758+D768+D763</f>
        <v>45808.54</v>
      </c>
      <c r="E748" s="119">
        <f t="shared" si="248"/>
        <v>45808.54</v>
      </c>
      <c r="F748" s="119">
        <f t="shared" si="248"/>
        <v>7552.39</v>
      </c>
      <c r="G748" s="148">
        <f t="shared" si="228"/>
        <v>0.16500000000000001</v>
      </c>
      <c r="H748" s="119">
        <f t="shared" si="247"/>
        <v>7552.39</v>
      </c>
      <c r="I748" s="148">
        <f t="shared" si="229"/>
        <v>0.16500000000000001</v>
      </c>
      <c r="J748" s="148">
        <f t="shared" si="235"/>
        <v>1</v>
      </c>
      <c r="K748" s="119">
        <f t="shared" si="247"/>
        <v>45808.54</v>
      </c>
      <c r="L748" s="119">
        <f t="shared" si="247"/>
        <v>0</v>
      </c>
      <c r="M748" s="108">
        <f t="shared" si="231"/>
        <v>1</v>
      </c>
      <c r="N748" s="841"/>
      <c r="P748" s="86" t="b">
        <f t="shared" si="241"/>
        <v>1</v>
      </c>
      <c r="Q748" s="224" t="b">
        <f t="shared" si="239"/>
        <v>1</v>
      </c>
      <c r="R748" s="728">
        <f t="shared" si="242"/>
        <v>0</v>
      </c>
    </row>
    <row r="749" spans="1:18" s="86" customFormat="1" ht="24" customHeight="1" outlineLevel="1" x14ac:dyDescent="0.35">
      <c r="A749" s="1100"/>
      <c r="B749" s="715" t="s">
        <v>116</v>
      </c>
      <c r="C749" s="715"/>
      <c r="D749" s="119">
        <f t="shared" si="248"/>
        <v>319934.53000000003</v>
      </c>
      <c r="E749" s="119">
        <f t="shared" si="248"/>
        <v>319934.53000000003</v>
      </c>
      <c r="F749" s="119">
        <f t="shared" si="248"/>
        <v>56326.54</v>
      </c>
      <c r="G749" s="148">
        <f t="shared" si="228"/>
        <v>0.17599999999999999</v>
      </c>
      <c r="H749" s="119">
        <f t="shared" si="247"/>
        <v>56326.54</v>
      </c>
      <c r="I749" s="148">
        <f t="shared" si="229"/>
        <v>0.17599999999999999</v>
      </c>
      <c r="J749" s="148">
        <f t="shared" si="235"/>
        <v>1</v>
      </c>
      <c r="K749" s="119">
        <f t="shared" si="247"/>
        <v>319424.53000000003</v>
      </c>
      <c r="L749" s="119">
        <f t="shared" si="247"/>
        <v>510</v>
      </c>
      <c r="M749" s="108">
        <f t="shared" si="231"/>
        <v>1</v>
      </c>
      <c r="N749" s="841"/>
      <c r="P749" s="86" t="b">
        <f t="shared" si="241"/>
        <v>1</v>
      </c>
      <c r="Q749" s="224" t="b">
        <f t="shared" si="239"/>
        <v>1</v>
      </c>
      <c r="R749" s="728">
        <f t="shared" si="242"/>
        <v>0</v>
      </c>
    </row>
    <row r="750" spans="1:18" s="86" customFormat="1" ht="24" customHeight="1" outlineLevel="1" x14ac:dyDescent="0.35">
      <c r="A750" s="1100"/>
      <c r="B750" s="715" t="s">
        <v>80</v>
      </c>
      <c r="C750" s="715"/>
      <c r="D750" s="119">
        <f t="shared" si="248"/>
        <v>0</v>
      </c>
      <c r="E750" s="119">
        <f t="shared" si="248"/>
        <v>0</v>
      </c>
      <c r="F750" s="119">
        <f t="shared" si="248"/>
        <v>0</v>
      </c>
      <c r="G750" s="153" t="e">
        <f t="shared" si="228"/>
        <v>#DIV/0!</v>
      </c>
      <c r="H750" s="119">
        <f t="shared" si="247"/>
        <v>0</v>
      </c>
      <c r="I750" s="153" t="e">
        <f t="shared" si="229"/>
        <v>#DIV/0!</v>
      </c>
      <c r="J750" s="153" t="e">
        <f t="shared" si="235"/>
        <v>#DIV/0!</v>
      </c>
      <c r="K750" s="119">
        <f t="shared" si="247"/>
        <v>0</v>
      </c>
      <c r="L750" s="119">
        <f t="shared" si="247"/>
        <v>0</v>
      </c>
      <c r="M750" s="109" t="e">
        <f t="shared" si="231"/>
        <v>#DIV/0!</v>
      </c>
      <c r="N750" s="841"/>
      <c r="P750" s="86" t="b">
        <f t="shared" si="241"/>
        <v>1</v>
      </c>
      <c r="Q750" s="224" t="b">
        <f t="shared" si="239"/>
        <v>1</v>
      </c>
      <c r="R750" s="728">
        <f t="shared" si="242"/>
        <v>0</v>
      </c>
    </row>
    <row r="751" spans="1:18" s="86" customFormat="1" ht="183.75" customHeight="1" outlineLevel="1" x14ac:dyDescent="0.35">
      <c r="A751" s="1099" t="s">
        <v>179</v>
      </c>
      <c r="B751" s="96" t="s">
        <v>558</v>
      </c>
      <c r="C751" s="96" t="s">
        <v>285</v>
      </c>
      <c r="D751" s="99">
        <f>SUM(D752:D755)</f>
        <v>264698.83</v>
      </c>
      <c r="E751" s="99">
        <f>SUM(E752:E755)</f>
        <v>264698.83</v>
      </c>
      <c r="F751" s="99">
        <f>SUM(F752:F755)</f>
        <v>46719.38</v>
      </c>
      <c r="G751" s="177">
        <f t="shared" si="228"/>
        <v>0.17699999999999999</v>
      </c>
      <c r="H751" s="99">
        <f>SUM(H752:H755)</f>
        <v>46719.38</v>
      </c>
      <c r="I751" s="177">
        <f t="shared" si="229"/>
        <v>0.17699999999999999</v>
      </c>
      <c r="J751" s="177">
        <f t="shared" si="235"/>
        <v>1</v>
      </c>
      <c r="K751" s="99">
        <f t="shared" si="237"/>
        <v>264698.83</v>
      </c>
      <c r="L751" s="119">
        <f t="shared" si="238"/>
        <v>0</v>
      </c>
      <c r="M751" s="135">
        <f t="shared" si="231"/>
        <v>1</v>
      </c>
      <c r="N751" s="875" t="s">
        <v>782</v>
      </c>
      <c r="P751" s="86" t="b">
        <f t="shared" si="241"/>
        <v>1</v>
      </c>
      <c r="Q751" s="224" t="b">
        <f t="shared" si="239"/>
        <v>1</v>
      </c>
      <c r="R751" s="728">
        <f t="shared" si="242"/>
        <v>0</v>
      </c>
    </row>
    <row r="752" spans="1:18" s="86" customFormat="1" ht="27.5" outlineLevel="1" x14ac:dyDescent="0.35">
      <c r="A752" s="1099"/>
      <c r="B752" s="715" t="s">
        <v>79</v>
      </c>
      <c r="C752" s="715"/>
      <c r="D752" s="119">
        <v>0</v>
      </c>
      <c r="E752" s="119">
        <v>0</v>
      </c>
      <c r="F752" s="119"/>
      <c r="G752" s="153" t="e">
        <f t="shared" si="228"/>
        <v>#DIV/0!</v>
      </c>
      <c r="H752" s="101"/>
      <c r="I752" s="153" t="e">
        <f t="shared" si="229"/>
        <v>#DIV/0!</v>
      </c>
      <c r="J752" s="153" t="e">
        <f t="shared" si="235"/>
        <v>#DIV/0!</v>
      </c>
      <c r="K752" s="119">
        <f t="shared" si="237"/>
        <v>0</v>
      </c>
      <c r="L752" s="119">
        <f t="shared" si="238"/>
        <v>0</v>
      </c>
      <c r="M752" s="109" t="e">
        <f t="shared" si="231"/>
        <v>#DIV/0!</v>
      </c>
      <c r="N752" s="875"/>
      <c r="P752" s="86" t="b">
        <f t="shared" si="241"/>
        <v>1</v>
      </c>
      <c r="Q752" s="224" t="b">
        <f t="shared" si="239"/>
        <v>1</v>
      </c>
      <c r="R752" s="728">
        <f t="shared" si="242"/>
        <v>0</v>
      </c>
    </row>
    <row r="753" spans="1:18" s="86" customFormat="1" ht="27.5" outlineLevel="1" x14ac:dyDescent="0.35">
      <c r="A753" s="1099"/>
      <c r="B753" s="715" t="s">
        <v>78</v>
      </c>
      <c r="C753" s="715"/>
      <c r="D753" s="119">
        <v>0</v>
      </c>
      <c r="E753" s="119">
        <v>0</v>
      </c>
      <c r="F753" s="119"/>
      <c r="G753" s="153" t="e">
        <f t="shared" si="228"/>
        <v>#DIV/0!</v>
      </c>
      <c r="H753" s="101"/>
      <c r="I753" s="153" t="e">
        <f t="shared" si="229"/>
        <v>#DIV/0!</v>
      </c>
      <c r="J753" s="153" t="e">
        <f t="shared" si="235"/>
        <v>#DIV/0!</v>
      </c>
      <c r="K753" s="119">
        <f t="shared" si="237"/>
        <v>0</v>
      </c>
      <c r="L753" s="119">
        <f t="shared" si="238"/>
        <v>0</v>
      </c>
      <c r="M753" s="109" t="e">
        <f t="shared" si="231"/>
        <v>#DIV/0!</v>
      </c>
      <c r="N753" s="875"/>
      <c r="P753" s="86" t="b">
        <f t="shared" si="241"/>
        <v>1</v>
      </c>
      <c r="Q753" s="224" t="b">
        <f t="shared" si="239"/>
        <v>1</v>
      </c>
      <c r="R753" s="728">
        <f t="shared" si="242"/>
        <v>0</v>
      </c>
    </row>
    <row r="754" spans="1:18" s="86" customFormat="1" ht="27.5" outlineLevel="1" x14ac:dyDescent="0.35">
      <c r="A754" s="1099"/>
      <c r="B754" s="715" t="s">
        <v>116</v>
      </c>
      <c r="C754" s="715"/>
      <c r="D754" s="119">
        <v>264698.83</v>
      </c>
      <c r="E754" s="119">
        <v>264698.83</v>
      </c>
      <c r="F754" s="119">
        <v>46719.38</v>
      </c>
      <c r="G754" s="148">
        <f t="shared" si="228"/>
        <v>0.17699999999999999</v>
      </c>
      <c r="H754" s="119">
        <f>F754</f>
        <v>46719.38</v>
      </c>
      <c r="I754" s="148">
        <f t="shared" si="229"/>
        <v>0.17699999999999999</v>
      </c>
      <c r="J754" s="148">
        <f t="shared" si="235"/>
        <v>1</v>
      </c>
      <c r="K754" s="119">
        <f t="shared" si="237"/>
        <v>264698.83</v>
      </c>
      <c r="L754" s="119">
        <f t="shared" si="238"/>
        <v>0</v>
      </c>
      <c r="M754" s="108">
        <f t="shared" si="231"/>
        <v>1</v>
      </c>
      <c r="N754" s="875"/>
      <c r="P754" s="86" t="b">
        <f t="shared" si="241"/>
        <v>1</v>
      </c>
      <c r="Q754" s="224" t="b">
        <f t="shared" si="239"/>
        <v>1</v>
      </c>
      <c r="R754" s="728">
        <f t="shared" si="242"/>
        <v>0</v>
      </c>
    </row>
    <row r="755" spans="1:18" s="86" customFormat="1" ht="27.5" outlineLevel="1" x14ac:dyDescent="0.35">
      <c r="A755" s="1099"/>
      <c r="B755" s="715" t="s">
        <v>80</v>
      </c>
      <c r="C755" s="715"/>
      <c r="D755" s="119">
        <v>0</v>
      </c>
      <c r="E755" s="119">
        <v>0</v>
      </c>
      <c r="F755" s="119"/>
      <c r="G755" s="153" t="e">
        <f t="shared" si="228"/>
        <v>#DIV/0!</v>
      </c>
      <c r="H755" s="101"/>
      <c r="I755" s="153" t="e">
        <f t="shared" ref="I755:I818" si="249">H755/E755</f>
        <v>#DIV/0!</v>
      </c>
      <c r="J755" s="153" t="e">
        <f t="shared" si="235"/>
        <v>#DIV/0!</v>
      </c>
      <c r="K755" s="119">
        <f t="shared" si="237"/>
        <v>0</v>
      </c>
      <c r="L755" s="119">
        <f t="shared" si="238"/>
        <v>0</v>
      </c>
      <c r="M755" s="109" t="e">
        <f t="shared" ref="M755:M838" si="250">K755/E755</f>
        <v>#DIV/0!</v>
      </c>
      <c r="N755" s="875"/>
      <c r="P755" s="86" t="b">
        <f t="shared" si="241"/>
        <v>1</v>
      </c>
      <c r="Q755" s="224" t="b">
        <f t="shared" si="239"/>
        <v>1</v>
      </c>
      <c r="R755" s="728">
        <f t="shared" si="242"/>
        <v>0</v>
      </c>
    </row>
    <row r="756" spans="1:18" s="86" customFormat="1" ht="63.75" customHeight="1" x14ac:dyDescent="0.35">
      <c r="A756" s="789" t="s">
        <v>180</v>
      </c>
      <c r="B756" s="96" t="s">
        <v>1227</v>
      </c>
      <c r="C756" s="96" t="s">
        <v>285</v>
      </c>
      <c r="D756" s="99">
        <f>SUM(D757:D760)</f>
        <v>89207.3</v>
      </c>
      <c r="E756" s="99">
        <f t="shared" ref="E756:F756" si="251">SUM(E757:E760)</f>
        <v>89207.3</v>
      </c>
      <c r="F756" s="99">
        <f t="shared" si="251"/>
        <v>15465.49</v>
      </c>
      <c r="G756" s="177">
        <f t="shared" si="228"/>
        <v>0.17299999999999999</v>
      </c>
      <c r="H756" s="99">
        <f>SUM(H757:H760)</f>
        <v>15465.49</v>
      </c>
      <c r="I756" s="177">
        <f t="shared" si="249"/>
        <v>0.17299999999999999</v>
      </c>
      <c r="J756" s="177">
        <f t="shared" si="235"/>
        <v>1</v>
      </c>
      <c r="K756" s="99">
        <f>SUM(K757:K760)</f>
        <v>89207.3</v>
      </c>
      <c r="L756" s="99"/>
      <c r="M756" s="135">
        <f t="shared" si="250"/>
        <v>1</v>
      </c>
      <c r="N756" s="805"/>
      <c r="P756" s="86" t="b">
        <f t="shared" si="241"/>
        <v>1</v>
      </c>
      <c r="Q756" s="224" t="b">
        <f t="shared" si="239"/>
        <v>1</v>
      </c>
      <c r="R756" s="728">
        <f t="shared" si="242"/>
        <v>0</v>
      </c>
    </row>
    <row r="757" spans="1:18" s="86" customFormat="1" ht="29.25" customHeight="1" outlineLevel="1" x14ac:dyDescent="0.35">
      <c r="A757" s="790"/>
      <c r="B757" s="715" t="s">
        <v>79</v>
      </c>
      <c r="C757" s="715"/>
      <c r="D757" s="119"/>
      <c r="E757" s="119"/>
      <c r="F757" s="119"/>
      <c r="G757" s="153" t="e">
        <f t="shared" si="228"/>
        <v>#DIV/0!</v>
      </c>
      <c r="H757" s="101"/>
      <c r="I757" s="153" t="e">
        <f t="shared" si="249"/>
        <v>#DIV/0!</v>
      </c>
      <c r="J757" s="153" t="e">
        <f t="shared" si="235"/>
        <v>#DIV/0!</v>
      </c>
      <c r="K757" s="119"/>
      <c r="L757" s="119"/>
      <c r="M757" s="109" t="e">
        <f t="shared" si="250"/>
        <v>#DIV/0!</v>
      </c>
      <c r="N757" s="806"/>
      <c r="P757" s="86" t="b">
        <f t="shared" si="241"/>
        <v>1</v>
      </c>
      <c r="Q757" s="224" t="b">
        <f t="shared" si="239"/>
        <v>1</v>
      </c>
      <c r="R757" s="728">
        <f t="shared" si="242"/>
        <v>0</v>
      </c>
    </row>
    <row r="758" spans="1:18" s="86" customFormat="1" ht="28.5" customHeight="1" outlineLevel="1" x14ac:dyDescent="0.35">
      <c r="A758" s="790"/>
      <c r="B758" s="715" t="s">
        <v>78</v>
      </c>
      <c r="C758" s="715"/>
      <c r="D758" s="119">
        <v>45314.34</v>
      </c>
      <c r="E758" s="119">
        <v>45314.34</v>
      </c>
      <c r="F758" s="119">
        <v>7552.39</v>
      </c>
      <c r="G758" s="148">
        <f t="shared" si="228"/>
        <v>0.16700000000000001</v>
      </c>
      <c r="H758" s="119">
        <v>7552.39</v>
      </c>
      <c r="I758" s="148">
        <f t="shared" si="249"/>
        <v>0.16700000000000001</v>
      </c>
      <c r="J758" s="148">
        <f t="shared" si="235"/>
        <v>1</v>
      </c>
      <c r="K758" s="119">
        <v>45314.34</v>
      </c>
      <c r="L758" s="119"/>
      <c r="M758" s="108">
        <f t="shared" si="250"/>
        <v>1</v>
      </c>
      <c r="N758" s="806"/>
      <c r="P758" s="86" t="b">
        <f t="shared" si="241"/>
        <v>1</v>
      </c>
      <c r="Q758" s="224" t="b">
        <f t="shared" si="239"/>
        <v>1</v>
      </c>
      <c r="R758" s="728">
        <f t="shared" si="242"/>
        <v>0</v>
      </c>
    </row>
    <row r="759" spans="1:18" s="86" customFormat="1" ht="28.5" customHeight="1" outlineLevel="1" x14ac:dyDescent="0.35">
      <c r="A759" s="790"/>
      <c r="B759" s="715" t="s">
        <v>116</v>
      </c>
      <c r="C759" s="715"/>
      <c r="D759" s="119">
        <v>43892.959999999999</v>
      </c>
      <c r="E759" s="119">
        <v>43892.959999999999</v>
      </c>
      <c r="F759" s="119">
        <v>7913.1</v>
      </c>
      <c r="G759" s="148">
        <f t="shared" si="228"/>
        <v>0.18</v>
      </c>
      <c r="H759" s="119">
        <v>7913.1</v>
      </c>
      <c r="I759" s="148">
        <f t="shared" si="249"/>
        <v>0.18</v>
      </c>
      <c r="J759" s="148">
        <f t="shared" si="235"/>
        <v>1</v>
      </c>
      <c r="K759" s="119">
        <v>43892.959999999999</v>
      </c>
      <c r="L759" s="119"/>
      <c r="M759" s="108">
        <f t="shared" si="250"/>
        <v>1</v>
      </c>
      <c r="N759" s="806"/>
      <c r="P759" s="86" t="b">
        <f t="shared" si="241"/>
        <v>1</v>
      </c>
      <c r="Q759" s="224" t="b">
        <f t="shared" si="239"/>
        <v>1</v>
      </c>
      <c r="R759" s="728">
        <f t="shared" si="242"/>
        <v>0</v>
      </c>
    </row>
    <row r="760" spans="1:18" s="86" customFormat="1" ht="22.5" customHeight="1" outlineLevel="1" x14ac:dyDescent="0.35">
      <c r="A760" s="791"/>
      <c r="B760" s="715" t="s">
        <v>80</v>
      </c>
      <c r="C760" s="715"/>
      <c r="D760" s="119"/>
      <c r="E760" s="119"/>
      <c r="F760" s="119"/>
      <c r="G760" s="153" t="e">
        <f t="shared" si="228"/>
        <v>#DIV/0!</v>
      </c>
      <c r="H760" s="101"/>
      <c r="I760" s="153" t="e">
        <f t="shared" si="249"/>
        <v>#DIV/0!</v>
      </c>
      <c r="J760" s="153" t="e">
        <f t="shared" si="235"/>
        <v>#DIV/0!</v>
      </c>
      <c r="K760" s="119"/>
      <c r="L760" s="119"/>
      <c r="M760" s="109" t="e">
        <f t="shared" si="250"/>
        <v>#DIV/0!</v>
      </c>
      <c r="N760" s="807"/>
      <c r="P760" s="86" t="b">
        <f t="shared" si="241"/>
        <v>1</v>
      </c>
      <c r="Q760" s="224" t="b">
        <f t="shared" si="239"/>
        <v>1</v>
      </c>
      <c r="R760" s="728">
        <f t="shared" si="242"/>
        <v>0</v>
      </c>
    </row>
    <row r="761" spans="1:18" s="86" customFormat="1" ht="147.75" customHeight="1" x14ac:dyDescent="0.35">
      <c r="A761" s="967" t="s">
        <v>295</v>
      </c>
      <c r="B761" s="96" t="s">
        <v>715</v>
      </c>
      <c r="C761" s="96" t="s">
        <v>285</v>
      </c>
      <c r="D761" s="99">
        <f>SUM(D762:D765)</f>
        <v>11255.54</v>
      </c>
      <c r="E761" s="99">
        <f>SUM(E762:E765)</f>
        <v>11255.54</v>
      </c>
      <c r="F761" s="99">
        <f>SUM(F762:F765)</f>
        <v>1694.06</v>
      </c>
      <c r="G761" s="177">
        <f t="shared" si="228"/>
        <v>0.151</v>
      </c>
      <c r="H761" s="99">
        <f>SUM(H762:H765)</f>
        <v>1694.06</v>
      </c>
      <c r="I761" s="177">
        <f t="shared" si="249"/>
        <v>0.151</v>
      </c>
      <c r="J761" s="177">
        <f t="shared" ref="J761:J824" si="252">H761/F761</f>
        <v>1</v>
      </c>
      <c r="K761" s="99">
        <f>SUM(K762:K765)</f>
        <v>10745.54</v>
      </c>
      <c r="L761" s="99">
        <f>SUM(L762:L765)</f>
        <v>510</v>
      </c>
      <c r="M761" s="135">
        <f t="shared" si="250"/>
        <v>0.95</v>
      </c>
      <c r="N761" s="875" t="s">
        <v>1565</v>
      </c>
      <c r="P761" s="86" t="b">
        <f t="shared" si="241"/>
        <v>1</v>
      </c>
      <c r="Q761" s="224" t="b">
        <f t="shared" si="239"/>
        <v>1</v>
      </c>
      <c r="R761" s="728">
        <f t="shared" si="242"/>
        <v>0</v>
      </c>
    </row>
    <row r="762" spans="1:18" s="86" customFormat="1" ht="18.75" customHeight="1" outlineLevel="1" x14ac:dyDescent="0.35">
      <c r="A762" s="967"/>
      <c r="B762" s="715" t="s">
        <v>79</v>
      </c>
      <c r="C762" s="715"/>
      <c r="D762" s="119"/>
      <c r="E762" s="98"/>
      <c r="F762" s="119"/>
      <c r="G762" s="179" t="e">
        <f t="shared" si="228"/>
        <v>#DIV/0!</v>
      </c>
      <c r="H762" s="101"/>
      <c r="I762" s="153" t="e">
        <f t="shared" si="249"/>
        <v>#DIV/0!</v>
      </c>
      <c r="J762" s="153" t="e">
        <f t="shared" si="252"/>
        <v>#DIV/0!</v>
      </c>
      <c r="K762" s="119">
        <f t="shared" si="237"/>
        <v>0</v>
      </c>
      <c r="L762" s="119">
        <f t="shared" si="238"/>
        <v>0</v>
      </c>
      <c r="M762" s="109" t="e">
        <f t="shared" si="250"/>
        <v>#DIV/0!</v>
      </c>
      <c r="N762" s="875"/>
      <c r="P762" s="86" t="b">
        <f t="shared" si="241"/>
        <v>1</v>
      </c>
      <c r="Q762" s="224" t="b">
        <f t="shared" si="239"/>
        <v>1</v>
      </c>
      <c r="R762" s="728">
        <f t="shared" si="242"/>
        <v>0</v>
      </c>
    </row>
    <row r="763" spans="1:18" s="86" customFormat="1" ht="18.75" customHeight="1" outlineLevel="1" x14ac:dyDescent="0.35">
      <c r="A763" s="967"/>
      <c r="B763" s="715" t="s">
        <v>78</v>
      </c>
      <c r="C763" s="715"/>
      <c r="D763" s="119"/>
      <c r="E763" s="98"/>
      <c r="F763" s="119"/>
      <c r="G763" s="179" t="e">
        <f t="shared" si="228"/>
        <v>#DIV/0!</v>
      </c>
      <c r="H763" s="101"/>
      <c r="I763" s="153" t="e">
        <f t="shared" si="249"/>
        <v>#DIV/0!</v>
      </c>
      <c r="J763" s="153" t="e">
        <f t="shared" si="252"/>
        <v>#DIV/0!</v>
      </c>
      <c r="K763" s="119">
        <f t="shared" si="237"/>
        <v>0</v>
      </c>
      <c r="L763" s="119">
        <f t="shared" si="238"/>
        <v>0</v>
      </c>
      <c r="M763" s="109" t="e">
        <f t="shared" si="250"/>
        <v>#DIV/0!</v>
      </c>
      <c r="N763" s="875"/>
      <c r="P763" s="86" t="b">
        <f t="shared" si="241"/>
        <v>1</v>
      </c>
      <c r="Q763" s="224" t="b">
        <f t="shared" si="239"/>
        <v>1</v>
      </c>
      <c r="R763" s="728">
        <f t="shared" si="242"/>
        <v>0</v>
      </c>
    </row>
    <row r="764" spans="1:18" s="86" customFormat="1" ht="18.75" customHeight="1" outlineLevel="1" x14ac:dyDescent="0.35">
      <c r="A764" s="967"/>
      <c r="B764" s="715" t="s">
        <v>116</v>
      </c>
      <c r="C764" s="715"/>
      <c r="D764" s="119">
        <v>11255.54</v>
      </c>
      <c r="E764" s="119">
        <v>11255.54</v>
      </c>
      <c r="F764" s="119">
        <v>1694.06</v>
      </c>
      <c r="G764" s="148">
        <f t="shared" si="228"/>
        <v>0.151</v>
      </c>
      <c r="H764" s="119">
        <v>1694.06</v>
      </c>
      <c r="I764" s="148">
        <f t="shared" si="249"/>
        <v>0.151</v>
      </c>
      <c r="J764" s="148">
        <f t="shared" si="252"/>
        <v>1</v>
      </c>
      <c r="K764" s="119">
        <v>10745.54</v>
      </c>
      <c r="L764" s="119">
        <f t="shared" si="238"/>
        <v>510</v>
      </c>
      <c r="M764" s="108">
        <f t="shared" si="250"/>
        <v>0.95</v>
      </c>
      <c r="N764" s="875"/>
      <c r="P764" s="86" t="b">
        <f t="shared" si="241"/>
        <v>1</v>
      </c>
      <c r="Q764" s="224" t="b">
        <f t="shared" si="239"/>
        <v>1</v>
      </c>
      <c r="R764" s="728">
        <f t="shared" si="242"/>
        <v>0</v>
      </c>
    </row>
    <row r="765" spans="1:18" s="86" customFormat="1" ht="18.75" customHeight="1" outlineLevel="1" x14ac:dyDescent="0.35">
      <c r="A765" s="967"/>
      <c r="B765" s="715" t="s">
        <v>80</v>
      </c>
      <c r="C765" s="715"/>
      <c r="D765" s="119"/>
      <c r="E765" s="98"/>
      <c r="F765" s="119"/>
      <c r="G765" s="179" t="e">
        <f t="shared" si="228"/>
        <v>#DIV/0!</v>
      </c>
      <c r="H765" s="101"/>
      <c r="I765" s="153" t="e">
        <f t="shared" si="249"/>
        <v>#DIV/0!</v>
      </c>
      <c r="J765" s="153" t="e">
        <f t="shared" si="252"/>
        <v>#DIV/0!</v>
      </c>
      <c r="K765" s="119">
        <f t="shared" ref="K765:K862" si="253">E765</f>
        <v>0</v>
      </c>
      <c r="L765" s="119">
        <f t="shared" ref="L765:L858" si="254">E765-K765</f>
        <v>0</v>
      </c>
      <c r="M765" s="109" t="e">
        <f t="shared" si="250"/>
        <v>#DIV/0!</v>
      </c>
      <c r="N765" s="875"/>
      <c r="P765" s="86" t="b">
        <f t="shared" si="241"/>
        <v>1</v>
      </c>
      <c r="Q765" s="224" t="b">
        <f t="shared" si="239"/>
        <v>1</v>
      </c>
      <c r="R765" s="728">
        <f t="shared" si="242"/>
        <v>0</v>
      </c>
    </row>
    <row r="766" spans="1:18" s="86" customFormat="1" ht="88.5" customHeight="1" x14ac:dyDescent="0.35">
      <c r="A766" s="967" t="s">
        <v>1228</v>
      </c>
      <c r="B766" s="96" t="s">
        <v>559</v>
      </c>
      <c r="C766" s="96" t="s">
        <v>285</v>
      </c>
      <c r="D766" s="99">
        <f>SUM(D767:D770)</f>
        <v>581.4</v>
      </c>
      <c r="E766" s="99">
        <f>SUM(E767:E770)</f>
        <v>581.4</v>
      </c>
      <c r="F766" s="99">
        <f>SUM(F767:F770)</f>
        <v>0</v>
      </c>
      <c r="G766" s="177">
        <f t="shared" si="228"/>
        <v>0</v>
      </c>
      <c r="H766" s="99">
        <f>SUM(H767:H770)</f>
        <v>0</v>
      </c>
      <c r="I766" s="177">
        <f t="shared" si="249"/>
        <v>0</v>
      </c>
      <c r="J766" s="451" t="e">
        <f t="shared" si="252"/>
        <v>#DIV/0!</v>
      </c>
      <c r="K766" s="99">
        <f t="shared" si="253"/>
        <v>581.4</v>
      </c>
      <c r="L766" s="119">
        <f t="shared" si="254"/>
        <v>0</v>
      </c>
      <c r="M766" s="135">
        <f t="shared" si="250"/>
        <v>1</v>
      </c>
      <c r="N766" s="875" t="s">
        <v>1229</v>
      </c>
      <c r="P766" s="86" t="b">
        <f t="shared" si="241"/>
        <v>1</v>
      </c>
      <c r="Q766" s="224" t="b">
        <f t="shared" si="239"/>
        <v>1</v>
      </c>
      <c r="R766" s="728">
        <f t="shared" si="242"/>
        <v>0</v>
      </c>
    </row>
    <row r="767" spans="1:18" s="86" customFormat="1" ht="18.75" customHeight="1" outlineLevel="1" x14ac:dyDescent="0.35">
      <c r="A767" s="967"/>
      <c r="B767" s="715" t="s">
        <v>79</v>
      </c>
      <c r="C767" s="715"/>
      <c r="D767" s="119">
        <v>0</v>
      </c>
      <c r="E767" s="98">
        <v>0</v>
      </c>
      <c r="F767" s="119"/>
      <c r="G767" s="179" t="e">
        <f t="shared" si="228"/>
        <v>#DIV/0!</v>
      </c>
      <c r="H767" s="119"/>
      <c r="I767" s="153" t="e">
        <f t="shared" si="249"/>
        <v>#DIV/0!</v>
      </c>
      <c r="J767" s="153" t="e">
        <f t="shared" si="252"/>
        <v>#DIV/0!</v>
      </c>
      <c r="K767" s="119">
        <f t="shared" si="253"/>
        <v>0</v>
      </c>
      <c r="L767" s="119">
        <f t="shared" si="254"/>
        <v>0</v>
      </c>
      <c r="M767" s="109" t="e">
        <f t="shared" si="250"/>
        <v>#DIV/0!</v>
      </c>
      <c r="N767" s="875"/>
      <c r="P767" s="86" t="b">
        <f t="shared" si="241"/>
        <v>1</v>
      </c>
      <c r="Q767" s="224" t="b">
        <f t="shared" si="239"/>
        <v>1</v>
      </c>
      <c r="R767" s="728">
        <f t="shared" si="242"/>
        <v>0</v>
      </c>
    </row>
    <row r="768" spans="1:18" s="86" customFormat="1" ht="27.5" outlineLevel="1" x14ac:dyDescent="0.35">
      <c r="A768" s="967"/>
      <c r="B768" s="715" t="s">
        <v>78</v>
      </c>
      <c r="C768" s="715"/>
      <c r="D768" s="119">
        <v>494.2</v>
      </c>
      <c r="E768" s="119">
        <v>494.2</v>
      </c>
      <c r="F768" s="119"/>
      <c r="G768" s="148">
        <f t="shared" si="228"/>
        <v>0</v>
      </c>
      <c r="H768" s="119"/>
      <c r="I768" s="148">
        <f t="shared" si="249"/>
        <v>0</v>
      </c>
      <c r="J768" s="153" t="e">
        <f t="shared" si="252"/>
        <v>#DIV/0!</v>
      </c>
      <c r="K768" s="119">
        <f t="shared" si="253"/>
        <v>494.2</v>
      </c>
      <c r="L768" s="119">
        <f t="shared" si="254"/>
        <v>0</v>
      </c>
      <c r="M768" s="108">
        <f t="shared" si="250"/>
        <v>1</v>
      </c>
      <c r="N768" s="875"/>
      <c r="P768" s="86" t="b">
        <f t="shared" si="241"/>
        <v>1</v>
      </c>
      <c r="Q768" s="224" t="b">
        <f t="shared" ref="Q768:Q820" si="255">IF(F763=H763,TRUE,FALSE)</f>
        <v>1</v>
      </c>
      <c r="R768" s="728">
        <f t="shared" si="242"/>
        <v>0</v>
      </c>
    </row>
    <row r="769" spans="1:18" s="86" customFormat="1" ht="27.5" outlineLevel="1" x14ac:dyDescent="0.35">
      <c r="A769" s="967"/>
      <c r="B769" s="715" t="s">
        <v>116</v>
      </c>
      <c r="C769" s="715"/>
      <c r="D769" s="119">
        <v>87.2</v>
      </c>
      <c r="E769" s="119">
        <v>87.2</v>
      </c>
      <c r="F769" s="119"/>
      <c r="G769" s="148">
        <f t="shared" si="228"/>
        <v>0</v>
      </c>
      <c r="H769" s="119"/>
      <c r="I769" s="148">
        <f t="shared" si="249"/>
        <v>0</v>
      </c>
      <c r="J769" s="153" t="e">
        <f t="shared" si="252"/>
        <v>#DIV/0!</v>
      </c>
      <c r="K769" s="119">
        <f t="shared" si="253"/>
        <v>87.2</v>
      </c>
      <c r="L769" s="119">
        <f t="shared" si="254"/>
        <v>0</v>
      </c>
      <c r="M769" s="108">
        <f t="shared" si="250"/>
        <v>1</v>
      </c>
      <c r="N769" s="875"/>
      <c r="P769" s="86" t="b">
        <f t="shared" si="241"/>
        <v>1</v>
      </c>
      <c r="Q769" s="224" t="b">
        <f t="shared" si="255"/>
        <v>1</v>
      </c>
      <c r="R769" s="728">
        <f t="shared" si="242"/>
        <v>0</v>
      </c>
    </row>
    <row r="770" spans="1:18" s="86" customFormat="1" ht="27.5" outlineLevel="1" x14ac:dyDescent="0.35">
      <c r="A770" s="967"/>
      <c r="B770" s="715" t="s">
        <v>80</v>
      </c>
      <c r="C770" s="715"/>
      <c r="D770" s="119">
        <v>0</v>
      </c>
      <c r="E770" s="98">
        <v>0</v>
      </c>
      <c r="F770" s="119"/>
      <c r="G770" s="179" t="e">
        <f t="shared" si="228"/>
        <v>#DIV/0!</v>
      </c>
      <c r="H770" s="119"/>
      <c r="I770" s="153" t="e">
        <f t="shared" si="249"/>
        <v>#DIV/0!</v>
      </c>
      <c r="J770" s="153" t="e">
        <f t="shared" si="252"/>
        <v>#DIV/0!</v>
      </c>
      <c r="K770" s="119">
        <f t="shared" si="253"/>
        <v>0</v>
      </c>
      <c r="L770" s="119">
        <f t="shared" si="254"/>
        <v>0</v>
      </c>
      <c r="M770" s="109" t="e">
        <f t="shared" si="250"/>
        <v>#DIV/0!</v>
      </c>
      <c r="N770" s="875"/>
      <c r="P770" s="86" t="b">
        <f t="shared" ref="P770:P820" si="256">E765=D765</f>
        <v>1</v>
      </c>
      <c r="Q770" s="224" t="b">
        <f t="shared" si="255"/>
        <v>1</v>
      </c>
      <c r="R770" s="728">
        <f t="shared" si="242"/>
        <v>0</v>
      </c>
    </row>
    <row r="771" spans="1:18" s="86" customFormat="1" ht="51.75" customHeight="1" x14ac:dyDescent="0.35">
      <c r="A771" s="1100" t="s">
        <v>181</v>
      </c>
      <c r="B771" s="170" t="s">
        <v>165</v>
      </c>
      <c r="C771" s="170" t="s">
        <v>285</v>
      </c>
      <c r="D771" s="141">
        <f>SUM(D772:D775)</f>
        <v>462102.76</v>
      </c>
      <c r="E771" s="141">
        <f>SUM(E772:E775)</f>
        <v>462152.76</v>
      </c>
      <c r="F771" s="141">
        <f>SUM(F772:F775)</f>
        <v>75612.86</v>
      </c>
      <c r="G771" s="178">
        <f t="shared" si="228"/>
        <v>0.16400000000000001</v>
      </c>
      <c r="H771" s="141">
        <f>SUM(H772:H774)</f>
        <v>75612.86</v>
      </c>
      <c r="I771" s="178">
        <f t="shared" si="249"/>
        <v>0.16400000000000001</v>
      </c>
      <c r="J771" s="178">
        <f t="shared" si="252"/>
        <v>1</v>
      </c>
      <c r="K771" s="141">
        <f>SUM(K772:K775)</f>
        <v>461881.79</v>
      </c>
      <c r="L771" s="141">
        <f>SUM(L772:L775)</f>
        <v>270.97000000000003</v>
      </c>
      <c r="M771" s="218">
        <f t="shared" si="250"/>
        <v>0.999</v>
      </c>
      <c r="N771" s="841"/>
      <c r="P771" s="86" t="b">
        <f t="shared" si="256"/>
        <v>1</v>
      </c>
      <c r="Q771" s="224" t="b">
        <f t="shared" si="255"/>
        <v>1</v>
      </c>
      <c r="R771" s="728">
        <f t="shared" si="242"/>
        <v>0</v>
      </c>
    </row>
    <row r="772" spans="1:18" s="86" customFormat="1" ht="18.75" customHeight="1" outlineLevel="1" x14ac:dyDescent="0.35">
      <c r="A772" s="1100"/>
      <c r="B772" s="715" t="s">
        <v>79</v>
      </c>
      <c r="C772" s="715"/>
      <c r="D772" s="119">
        <f>D777+D782+D787+D792+D797+D802</f>
        <v>0</v>
      </c>
      <c r="E772" s="119">
        <f t="shared" ref="E772:F772" si="257">E777+E782+E787+E792+E797+E802</f>
        <v>0</v>
      </c>
      <c r="F772" s="119">
        <f t="shared" si="257"/>
        <v>0</v>
      </c>
      <c r="G772" s="153" t="e">
        <f t="shared" si="228"/>
        <v>#DIV/0!</v>
      </c>
      <c r="H772" s="119">
        <f>H777+H782+H787+H792+H797+H802</f>
        <v>0</v>
      </c>
      <c r="I772" s="153" t="e">
        <f t="shared" si="249"/>
        <v>#DIV/0!</v>
      </c>
      <c r="J772" s="153" t="e">
        <f t="shared" si="252"/>
        <v>#DIV/0!</v>
      </c>
      <c r="K772" s="119">
        <f t="shared" ref="K772:L775" si="258">K777+K782+K787+K792+K797+K802</f>
        <v>0</v>
      </c>
      <c r="L772" s="119">
        <f t="shared" si="258"/>
        <v>0</v>
      </c>
      <c r="M772" s="109" t="e">
        <f t="shared" si="250"/>
        <v>#DIV/0!</v>
      </c>
      <c r="N772" s="841"/>
      <c r="P772" s="86" t="b">
        <f t="shared" si="256"/>
        <v>1</v>
      </c>
      <c r="Q772" s="224" t="b">
        <f t="shared" si="255"/>
        <v>1</v>
      </c>
      <c r="R772" s="728">
        <f t="shared" si="242"/>
        <v>0</v>
      </c>
    </row>
    <row r="773" spans="1:18" s="86" customFormat="1" ht="18.75" customHeight="1" outlineLevel="1" x14ac:dyDescent="0.35">
      <c r="A773" s="1100"/>
      <c r="B773" s="715" t="s">
        <v>78</v>
      </c>
      <c r="C773" s="715"/>
      <c r="D773" s="119">
        <f t="shared" ref="D773:H775" si="259">D778+D783+D788+D793+D798+D803</f>
        <v>7708.05</v>
      </c>
      <c r="E773" s="119">
        <f t="shared" si="259"/>
        <v>7758.05</v>
      </c>
      <c r="F773" s="119">
        <f t="shared" si="259"/>
        <v>1283.3399999999999</v>
      </c>
      <c r="G773" s="148">
        <f t="shared" si="228"/>
        <v>0.16500000000000001</v>
      </c>
      <c r="H773" s="119">
        <f t="shared" ref="H773:H774" si="260">H778+H783+H788+H793+H798+H803</f>
        <v>1283.3399999999999</v>
      </c>
      <c r="I773" s="148">
        <f t="shared" si="249"/>
        <v>0.16500000000000001</v>
      </c>
      <c r="J773" s="148">
        <f t="shared" si="252"/>
        <v>1</v>
      </c>
      <c r="K773" s="119">
        <f t="shared" si="258"/>
        <v>7758.05</v>
      </c>
      <c r="L773" s="119">
        <f t="shared" si="258"/>
        <v>0</v>
      </c>
      <c r="M773" s="108">
        <f t="shared" si="250"/>
        <v>1</v>
      </c>
      <c r="N773" s="841"/>
      <c r="P773" s="86" t="b">
        <f t="shared" si="256"/>
        <v>1</v>
      </c>
      <c r="Q773" s="224" t="b">
        <f t="shared" si="255"/>
        <v>1</v>
      </c>
      <c r="R773" s="728">
        <f t="shared" si="242"/>
        <v>0</v>
      </c>
    </row>
    <row r="774" spans="1:18" s="86" customFormat="1" ht="18.75" customHeight="1" outlineLevel="1" x14ac:dyDescent="0.35">
      <c r="A774" s="1100"/>
      <c r="B774" s="715" t="s">
        <v>116</v>
      </c>
      <c r="C774" s="715"/>
      <c r="D774" s="119">
        <f t="shared" si="259"/>
        <v>382986.05</v>
      </c>
      <c r="E774" s="119">
        <f t="shared" si="259"/>
        <v>382986.05</v>
      </c>
      <c r="F774" s="119">
        <f t="shared" si="259"/>
        <v>74329.52</v>
      </c>
      <c r="G774" s="148">
        <f t="shared" si="228"/>
        <v>0.19400000000000001</v>
      </c>
      <c r="H774" s="119">
        <f t="shared" si="260"/>
        <v>74329.52</v>
      </c>
      <c r="I774" s="148">
        <f t="shared" si="249"/>
        <v>0.19400000000000001</v>
      </c>
      <c r="J774" s="148">
        <f t="shared" si="252"/>
        <v>1</v>
      </c>
      <c r="K774" s="119">
        <f t="shared" si="258"/>
        <v>382715.08</v>
      </c>
      <c r="L774" s="119">
        <f t="shared" si="258"/>
        <v>270.97000000000003</v>
      </c>
      <c r="M774" s="216">
        <f t="shared" si="250"/>
        <v>0.999</v>
      </c>
      <c r="N774" s="841"/>
      <c r="P774" s="86" t="b">
        <f t="shared" si="256"/>
        <v>1</v>
      </c>
      <c r="Q774" s="224" t="b">
        <f t="shared" si="255"/>
        <v>1</v>
      </c>
      <c r="R774" s="728">
        <f t="shared" si="242"/>
        <v>0</v>
      </c>
    </row>
    <row r="775" spans="1:18" s="86" customFormat="1" ht="18.75" customHeight="1" outlineLevel="1" x14ac:dyDescent="0.35">
      <c r="A775" s="1100"/>
      <c r="B775" s="715" t="s">
        <v>80</v>
      </c>
      <c r="C775" s="715"/>
      <c r="D775" s="119">
        <f t="shared" si="259"/>
        <v>71408.66</v>
      </c>
      <c r="E775" s="119">
        <f t="shared" si="259"/>
        <v>71408.66</v>
      </c>
      <c r="F775" s="119">
        <f t="shared" si="259"/>
        <v>0</v>
      </c>
      <c r="G775" s="148">
        <f t="shared" si="228"/>
        <v>0</v>
      </c>
      <c r="H775" s="119">
        <f t="shared" si="259"/>
        <v>0</v>
      </c>
      <c r="I775" s="148">
        <f t="shared" si="249"/>
        <v>0</v>
      </c>
      <c r="J775" s="153" t="e">
        <f t="shared" si="252"/>
        <v>#DIV/0!</v>
      </c>
      <c r="K775" s="119">
        <f t="shared" si="258"/>
        <v>71408.66</v>
      </c>
      <c r="L775" s="119">
        <f t="shared" si="258"/>
        <v>0</v>
      </c>
      <c r="M775" s="108">
        <f t="shared" si="250"/>
        <v>1</v>
      </c>
      <c r="N775" s="841"/>
      <c r="P775" s="86" t="b">
        <f t="shared" si="256"/>
        <v>1</v>
      </c>
      <c r="Q775" s="224" t="b">
        <f t="shared" si="255"/>
        <v>1</v>
      </c>
      <c r="R775" s="728">
        <f t="shared" si="242"/>
        <v>0</v>
      </c>
    </row>
    <row r="776" spans="1:18" s="86" customFormat="1" ht="140.25" customHeight="1" x14ac:dyDescent="0.35">
      <c r="A776" s="1099" t="s">
        <v>182</v>
      </c>
      <c r="B776" s="96" t="s">
        <v>560</v>
      </c>
      <c r="C776" s="96" t="s">
        <v>285</v>
      </c>
      <c r="D776" s="99">
        <f>SUM(D777:D780)</f>
        <v>191275.48</v>
      </c>
      <c r="E776" s="99">
        <f>SUM(E777:E780)</f>
        <v>191325.48</v>
      </c>
      <c r="F776" s="99">
        <f>SUM(F777:F780)</f>
        <v>37175.71</v>
      </c>
      <c r="G776" s="177">
        <f t="shared" si="228"/>
        <v>0.19400000000000001</v>
      </c>
      <c r="H776" s="99">
        <f>SUM(H777:H780)</f>
        <v>37175.71</v>
      </c>
      <c r="I776" s="177">
        <f t="shared" si="249"/>
        <v>0.19400000000000001</v>
      </c>
      <c r="J776" s="177">
        <f t="shared" si="252"/>
        <v>1</v>
      </c>
      <c r="K776" s="99">
        <f t="shared" si="253"/>
        <v>191325.48</v>
      </c>
      <c r="L776" s="119">
        <f t="shared" si="254"/>
        <v>0</v>
      </c>
      <c r="M776" s="135">
        <f t="shared" si="250"/>
        <v>1</v>
      </c>
      <c r="N776" s="875" t="s">
        <v>698</v>
      </c>
      <c r="P776" s="86" t="b">
        <f t="shared" si="256"/>
        <v>0</v>
      </c>
      <c r="Q776" s="224" t="b">
        <f t="shared" si="255"/>
        <v>1</v>
      </c>
      <c r="R776" s="728">
        <f t="shared" si="242"/>
        <v>0</v>
      </c>
    </row>
    <row r="777" spans="1:18" s="86" customFormat="1" ht="18.75" customHeight="1" outlineLevel="1" x14ac:dyDescent="0.35">
      <c r="A777" s="1099"/>
      <c r="B777" s="715" t="s">
        <v>79</v>
      </c>
      <c r="C777" s="715"/>
      <c r="D777" s="119">
        <v>0</v>
      </c>
      <c r="E777" s="98">
        <v>0</v>
      </c>
      <c r="F777" s="119"/>
      <c r="G777" s="179" t="e">
        <f t="shared" si="228"/>
        <v>#DIV/0!</v>
      </c>
      <c r="H777" s="119"/>
      <c r="I777" s="153" t="e">
        <f t="shared" si="249"/>
        <v>#DIV/0!</v>
      </c>
      <c r="J777" s="153" t="e">
        <f t="shared" si="252"/>
        <v>#DIV/0!</v>
      </c>
      <c r="K777" s="119">
        <f t="shared" si="253"/>
        <v>0</v>
      </c>
      <c r="L777" s="119">
        <f t="shared" si="254"/>
        <v>0</v>
      </c>
      <c r="M777" s="109" t="e">
        <f t="shared" si="250"/>
        <v>#DIV/0!</v>
      </c>
      <c r="N777" s="875"/>
      <c r="P777" s="86" t="b">
        <f t="shared" si="256"/>
        <v>1</v>
      </c>
      <c r="Q777" s="224" t="b">
        <f t="shared" si="255"/>
        <v>1</v>
      </c>
      <c r="R777" s="728">
        <f t="shared" si="242"/>
        <v>0</v>
      </c>
    </row>
    <row r="778" spans="1:18" s="86" customFormat="1" ht="27.5" outlineLevel="1" x14ac:dyDescent="0.35">
      <c r="A778" s="1099"/>
      <c r="B778" s="715" t="s">
        <v>78</v>
      </c>
      <c r="C778" s="715"/>
      <c r="D778" s="119">
        <v>0</v>
      </c>
      <c r="E778" s="119">
        <v>50</v>
      </c>
      <c r="F778" s="119"/>
      <c r="G778" s="179">
        <f t="shared" si="228"/>
        <v>0</v>
      </c>
      <c r="H778" s="119"/>
      <c r="I778" s="153">
        <f t="shared" si="249"/>
        <v>0</v>
      </c>
      <c r="J778" s="153" t="e">
        <f t="shared" si="252"/>
        <v>#DIV/0!</v>
      </c>
      <c r="K778" s="119">
        <f t="shared" si="253"/>
        <v>50</v>
      </c>
      <c r="L778" s="119">
        <f t="shared" si="254"/>
        <v>0</v>
      </c>
      <c r="M778" s="108">
        <f t="shared" si="250"/>
        <v>1</v>
      </c>
      <c r="N778" s="875"/>
      <c r="P778" s="86" t="b">
        <f t="shared" si="256"/>
        <v>0</v>
      </c>
      <c r="Q778" s="224" t="b">
        <f t="shared" si="255"/>
        <v>1</v>
      </c>
      <c r="R778" s="728">
        <f t="shared" si="242"/>
        <v>0</v>
      </c>
    </row>
    <row r="779" spans="1:18" s="86" customFormat="1" ht="27.5" outlineLevel="1" x14ac:dyDescent="0.35">
      <c r="A779" s="1099"/>
      <c r="B779" s="715" t="s">
        <v>116</v>
      </c>
      <c r="C779" s="715"/>
      <c r="D779" s="119">
        <v>164742.15</v>
      </c>
      <c r="E779" s="119">
        <v>164742.15</v>
      </c>
      <c r="F779" s="119">
        <v>37175.71</v>
      </c>
      <c r="G779" s="148">
        <f t="shared" si="228"/>
        <v>0.22600000000000001</v>
      </c>
      <c r="H779" s="119">
        <v>37175.71</v>
      </c>
      <c r="I779" s="148">
        <f t="shared" si="249"/>
        <v>0.22600000000000001</v>
      </c>
      <c r="J779" s="148">
        <f t="shared" si="252"/>
        <v>1</v>
      </c>
      <c r="K779" s="119">
        <f t="shared" si="253"/>
        <v>164742.15</v>
      </c>
      <c r="L779" s="119">
        <f t="shared" si="254"/>
        <v>0</v>
      </c>
      <c r="M779" s="108">
        <f t="shared" si="250"/>
        <v>1</v>
      </c>
      <c r="N779" s="875"/>
      <c r="P779" s="86" t="b">
        <f t="shared" si="256"/>
        <v>1</v>
      </c>
      <c r="Q779" s="224" t="b">
        <f t="shared" si="255"/>
        <v>1</v>
      </c>
      <c r="R779" s="728">
        <f t="shared" ref="R779:R842" si="261">E779-K779-L779</f>
        <v>0</v>
      </c>
    </row>
    <row r="780" spans="1:18" s="86" customFormat="1" ht="27.5" outlineLevel="1" x14ac:dyDescent="0.35">
      <c r="A780" s="1099"/>
      <c r="B780" s="715" t="s">
        <v>80</v>
      </c>
      <c r="C780" s="715"/>
      <c r="D780" s="104">
        <v>26533.33</v>
      </c>
      <c r="E780" s="104">
        <v>26533.33</v>
      </c>
      <c r="F780" s="119"/>
      <c r="G780" s="118">
        <f t="shared" si="228"/>
        <v>0</v>
      </c>
      <c r="H780" s="119"/>
      <c r="I780" s="148">
        <f t="shared" si="249"/>
        <v>0</v>
      </c>
      <c r="J780" s="153" t="e">
        <f t="shared" si="252"/>
        <v>#DIV/0!</v>
      </c>
      <c r="K780" s="119">
        <f t="shared" si="253"/>
        <v>26533.33</v>
      </c>
      <c r="L780" s="119">
        <f t="shared" si="254"/>
        <v>0</v>
      </c>
      <c r="M780" s="108">
        <f t="shared" si="250"/>
        <v>1</v>
      </c>
      <c r="N780" s="875"/>
      <c r="P780" s="86" t="b">
        <f t="shared" si="256"/>
        <v>1</v>
      </c>
      <c r="Q780" s="224" t="b">
        <f t="shared" si="255"/>
        <v>1</v>
      </c>
      <c r="R780" s="728">
        <f t="shared" si="261"/>
        <v>0</v>
      </c>
    </row>
    <row r="781" spans="1:18" s="86" customFormat="1" ht="65.25" customHeight="1" outlineLevel="1" x14ac:dyDescent="0.35">
      <c r="A781" s="1104" t="s">
        <v>184</v>
      </c>
      <c r="B781" s="96" t="s">
        <v>1224</v>
      </c>
      <c r="C781" s="96" t="s">
        <v>285</v>
      </c>
      <c r="D781" s="99">
        <f>SUM(D782:D785)</f>
        <v>9387</v>
      </c>
      <c r="E781" s="99">
        <f>SUM(E782:E785)</f>
        <v>9387</v>
      </c>
      <c r="F781" s="99">
        <f>SUM(F782:F785)</f>
        <v>1562.92</v>
      </c>
      <c r="G781" s="177">
        <f t="shared" si="228"/>
        <v>0.16600000000000001</v>
      </c>
      <c r="H781" s="119">
        <f>SUM(H782:H785)</f>
        <v>1562.92</v>
      </c>
      <c r="I781" s="148">
        <f t="shared" si="249"/>
        <v>0.16600000000000001</v>
      </c>
      <c r="J781" s="148">
        <f t="shared" si="252"/>
        <v>1</v>
      </c>
      <c r="K781" s="99">
        <f t="shared" si="253"/>
        <v>9387</v>
      </c>
      <c r="L781" s="119">
        <f t="shared" si="254"/>
        <v>0</v>
      </c>
      <c r="M781" s="135">
        <f t="shared" si="250"/>
        <v>1</v>
      </c>
      <c r="N781" s="878"/>
      <c r="P781" s="86" t="b">
        <f t="shared" si="256"/>
        <v>0</v>
      </c>
      <c r="Q781" s="224" t="b">
        <f t="shared" si="255"/>
        <v>1</v>
      </c>
      <c r="R781" s="728">
        <f t="shared" si="261"/>
        <v>0</v>
      </c>
    </row>
    <row r="782" spans="1:18" s="86" customFormat="1" ht="27.5" outlineLevel="1" x14ac:dyDescent="0.35">
      <c r="A782" s="1105"/>
      <c r="B782" s="715" t="s">
        <v>79</v>
      </c>
      <c r="C782" s="715"/>
      <c r="D782" s="119">
        <v>0</v>
      </c>
      <c r="E782" s="98">
        <v>0</v>
      </c>
      <c r="F782" s="119"/>
      <c r="G782" s="179" t="e">
        <f t="shared" si="228"/>
        <v>#DIV/0!</v>
      </c>
      <c r="H782" s="119"/>
      <c r="I782" s="153" t="e">
        <f t="shared" si="249"/>
        <v>#DIV/0!</v>
      </c>
      <c r="J782" s="153" t="e">
        <f t="shared" si="252"/>
        <v>#DIV/0!</v>
      </c>
      <c r="K782" s="119">
        <f t="shared" si="253"/>
        <v>0</v>
      </c>
      <c r="L782" s="119">
        <f t="shared" si="254"/>
        <v>0</v>
      </c>
      <c r="M782" s="109" t="e">
        <f t="shared" si="250"/>
        <v>#DIV/0!</v>
      </c>
      <c r="N782" s="879"/>
      <c r="P782" s="86" t="b">
        <f t="shared" si="256"/>
        <v>1</v>
      </c>
      <c r="Q782" s="224" t="b">
        <f t="shared" si="255"/>
        <v>1</v>
      </c>
      <c r="R782" s="728">
        <f t="shared" si="261"/>
        <v>0</v>
      </c>
    </row>
    <row r="783" spans="1:18" s="86" customFormat="1" ht="27.5" outlineLevel="1" x14ac:dyDescent="0.35">
      <c r="A783" s="1105"/>
      <c r="B783" s="715" t="s">
        <v>78</v>
      </c>
      <c r="C783" s="715"/>
      <c r="D783" s="119">
        <v>6102.21</v>
      </c>
      <c r="E783" s="119">
        <v>6102.21</v>
      </c>
      <c r="F783" s="119">
        <v>1015.71</v>
      </c>
      <c r="G783" s="148">
        <f t="shared" si="228"/>
        <v>0.16600000000000001</v>
      </c>
      <c r="H783" s="119">
        <v>1015.71</v>
      </c>
      <c r="I783" s="148">
        <f t="shared" si="249"/>
        <v>0.16600000000000001</v>
      </c>
      <c r="J783" s="148">
        <f t="shared" si="252"/>
        <v>1</v>
      </c>
      <c r="K783" s="119">
        <f t="shared" si="253"/>
        <v>6102.21</v>
      </c>
      <c r="L783" s="119">
        <f t="shared" si="254"/>
        <v>0</v>
      </c>
      <c r="M783" s="108">
        <f t="shared" si="250"/>
        <v>1</v>
      </c>
      <c r="N783" s="879"/>
      <c r="P783" s="86" t="b">
        <f t="shared" si="256"/>
        <v>0</v>
      </c>
      <c r="Q783" s="224" t="b">
        <f t="shared" si="255"/>
        <v>1</v>
      </c>
      <c r="R783" s="728">
        <f t="shared" si="261"/>
        <v>0</v>
      </c>
    </row>
    <row r="784" spans="1:18" s="86" customFormat="1" ht="27.5" outlineLevel="1" x14ac:dyDescent="0.35">
      <c r="A784" s="1105"/>
      <c r="B784" s="715" t="s">
        <v>116</v>
      </c>
      <c r="C784" s="715"/>
      <c r="D784" s="119">
        <v>3284.79</v>
      </c>
      <c r="E784" s="119">
        <v>3284.79</v>
      </c>
      <c r="F784" s="119">
        <v>547.21</v>
      </c>
      <c r="G784" s="148">
        <f>F784/E784</f>
        <v>0.16700000000000001</v>
      </c>
      <c r="H784" s="119">
        <v>547.21</v>
      </c>
      <c r="I784" s="148">
        <f t="shared" si="249"/>
        <v>0.16700000000000001</v>
      </c>
      <c r="J784" s="148">
        <f t="shared" si="252"/>
        <v>1</v>
      </c>
      <c r="K784" s="119">
        <f t="shared" si="253"/>
        <v>3284.79</v>
      </c>
      <c r="L784" s="119">
        <f t="shared" si="254"/>
        <v>0</v>
      </c>
      <c r="M784" s="108">
        <f t="shared" si="250"/>
        <v>1</v>
      </c>
      <c r="N784" s="879"/>
      <c r="P784" s="86" t="b">
        <f t="shared" si="256"/>
        <v>1</v>
      </c>
      <c r="Q784" s="224" t="b">
        <f t="shared" si="255"/>
        <v>1</v>
      </c>
      <c r="R784" s="728">
        <f t="shared" si="261"/>
        <v>0</v>
      </c>
    </row>
    <row r="785" spans="1:18" s="86" customFormat="1" ht="27.5" outlineLevel="1" x14ac:dyDescent="0.35">
      <c r="A785" s="1106"/>
      <c r="B785" s="715" t="s">
        <v>80</v>
      </c>
      <c r="C785" s="715"/>
      <c r="D785" s="119">
        <v>0</v>
      </c>
      <c r="E785" s="98">
        <v>0</v>
      </c>
      <c r="F785" s="119"/>
      <c r="G785" s="179" t="e">
        <f t="shared" si="228"/>
        <v>#DIV/0!</v>
      </c>
      <c r="H785" s="119"/>
      <c r="I785" s="153" t="e">
        <f t="shared" si="249"/>
        <v>#DIV/0!</v>
      </c>
      <c r="J785" s="153" t="e">
        <f t="shared" si="252"/>
        <v>#DIV/0!</v>
      </c>
      <c r="K785" s="119">
        <f t="shared" si="253"/>
        <v>0</v>
      </c>
      <c r="L785" s="119">
        <f t="shared" si="254"/>
        <v>0</v>
      </c>
      <c r="M785" s="109" t="e">
        <f t="shared" si="250"/>
        <v>#DIV/0!</v>
      </c>
      <c r="N785" s="880"/>
      <c r="P785" s="86" t="b">
        <f t="shared" si="256"/>
        <v>1</v>
      </c>
      <c r="Q785" s="224" t="b">
        <f t="shared" si="255"/>
        <v>1</v>
      </c>
      <c r="R785" s="728">
        <f t="shared" si="261"/>
        <v>0</v>
      </c>
    </row>
    <row r="786" spans="1:18" s="86" customFormat="1" ht="120" customHeight="1" outlineLevel="1" x14ac:dyDescent="0.35">
      <c r="A786" s="1099" t="s">
        <v>185</v>
      </c>
      <c r="B786" s="96" t="s">
        <v>561</v>
      </c>
      <c r="C786" s="96" t="s">
        <v>285</v>
      </c>
      <c r="D786" s="99">
        <f>SUM(D787:D790)</f>
        <v>252298.7</v>
      </c>
      <c r="E786" s="99">
        <f>SUM(E787:E790)</f>
        <v>252298.7</v>
      </c>
      <c r="F786" s="99">
        <f>SUM(F787:F790)</f>
        <v>35351.449999999997</v>
      </c>
      <c r="G786" s="177">
        <f t="shared" si="228"/>
        <v>0.14000000000000001</v>
      </c>
      <c r="H786" s="99">
        <f>SUM(H787:H790)</f>
        <v>35351.449999999997</v>
      </c>
      <c r="I786" s="148">
        <f t="shared" si="249"/>
        <v>0.14000000000000001</v>
      </c>
      <c r="J786" s="177">
        <f t="shared" si="252"/>
        <v>1</v>
      </c>
      <c r="K786" s="99">
        <f t="shared" si="253"/>
        <v>252298.7</v>
      </c>
      <c r="L786" s="119">
        <f t="shared" si="254"/>
        <v>0</v>
      </c>
      <c r="M786" s="135">
        <f t="shared" si="250"/>
        <v>1</v>
      </c>
      <c r="N786" s="854" t="s">
        <v>697</v>
      </c>
      <c r="Q786" s="224"/>
      <c r="R786" s="728">
        <f t="shared" si="261"/>
        <v>0</v>
      </c>
    </row>
    <row r="787" spans="1:18" s="86" customFormat="1" ht="21.75" customHeight="1" outlineLevel="1" x14ac:dyDescent="0.35">
      <c r="A787" s="1099"/>
      <c r="B787" s="715" t="s">
        <v>79</v>
      </c>
      <c r="C787" s="715"/>
      <c r="D787" s="119">
        <v>0</v>
      </c>
      <c r="E787" s="98">
        <v>0</v>
      </c>
      <c r="F787" s="119"/>
      <c r="G787" s="179" t="e">
        <f t="shared" si="228"/>
        <v>#DIV/0!</v>
      </c>
      <c r="H787" s="101"/>
      <c r="I787" s="153" t="e">
        <f t="shared" si="249"/>
        <v>#DIV/0!</v>
      </c>
      <c r="J787" s="148"/>
      <c r="K787" s="119">
        <f t="shared" si="253"/>
        <v>0</v>
      </c>
      <c r="L787" s="119">
        <f t="shared" si="254"/>
        <v>0</v>
      </c>
      <c r="M787" s="109" t="e">
        <f t="shared" si="250"/>
        <v>#DIV/0!</v>
      </c>
      <c r="N787" s="854"/>
      <c r="Q787" s="224"/>
      <c r="R787" s="728">
        <f t="shared" si="261"/>
        <v>0</v>
      </c>
    </row>
    <row r="788" spans="1:18" s="86" customFormat="1" ht="21.75" customHeight="1" outlineLevel="1" x14ac:dyDescent="0.35">
      <c r="A788" s="1099"/>
      <c r="B788" s="715" t="s">
        <v>78</v>
      </c>
      <c r="C788" s="715"/>
      <c r="D788" s="119"/>
      <c r="E788" s="119"/>
      <c r="F788" s="119"/>
      <c r="G788" s="179" t="e">
        <f t="shared" si="228"/>
        <v>#DIV/0!</v>
      </c>
      <c r="H788" s="101"/>
      <c r="I788" s="153" t="e">
        <f t="shared" si="249"/>
        <v>#DIV/0!</v>
      </c>
      <c r="J788" s="148"/>
      <c r="K788" s="119">
        <f t="shared" si="253"/>
        <v>0</v>
      </c>
      <c r="L788" s="119">
        <f t="shared" si="254"/>
        <v>0</v>
      </c>
      <c r="M788" s="109" t="e">
        <f t="shared" si="250"/>
        <v>#DIV/0!</v>
      </c>
      <c r="N788" s="854"/>
      <c r="Q788" s="224"/>
      <c r="R788" s="728">
        <f t="shared" si="261"/>
        <v>0</v>
      </c>
    </row>
    <row r="789" spans="1:18" s="86" customFormat="1" ht="21.75" customHeight="1" outlineLevel="1" x14ac:dyDescent="0.35">
      <c r="A789" s="1099"/>
      <c r="B789" s="715" t="s">
        <v>116</v>
      </c>
      <c r="C789" s="715"/>
      <c r="D789" s="119">
        <v>207423.37</v>
      </c>
      <c r="E789" s="119">
        <v>207423.37</v>
      </c>
      <c r="F789" s="119">
        <v>35351.449999999997</v>
      </c>
      <c r="G789" s="148">
        <f t="shared" si="228"/>
        <v>0.17</v>
      </c>
      <c r="H789" s="119">
        <f>F789</f>
        <v>35351.449999999997</v>
      </c>
      <c r="I789" s="148">
        <f t="shared" si="249"/>
        <v>0.17</v>
      </c>
      <c r="J789" s="148">
        <f t="shared" si="252"/>
        <v>1</v>
      </c>
      <c r="K789" s="119">
        <f t="shared" si="253"/>
        <v>207423.37</v>
      </c>
      <c r="L789" s="119">
        <f t="shared" si="254"/>
        <v>0</v>
      </c>
      <c r="M789" s="108">
        <f t="shared" si="250"/>
        <v>1</v>
      </c>
      <c r="N789" s="854"/>
      <c r="Q789" s="224"/>
      <c r="R789" s="728">
        <f t="shared" si="261"/>
        <v>0</v>
      </c>
    </row>
    <row r="790" spans="1:18" s="86" customFormat="1" ht="21.75" customHeight="1" outlineLevel="1" x14ac:dyDescent="0.35">
      <c r="A790" s="1099"/>
      <c r="B790" s="715" t="s">
        <v>80</v>
      </c>
      <c r="C790" s="715"/>
      <c r="D790" s="104">
        <v>44875.33</v>
      </c>
      <c r="E790" s="104">
        <v>44875.33</v>
      </c>
      <c r="F790" s="119"/>
      <c r="G790" s="118">
        <f t="shared" si="228"/>
        <v>0</v>
      </c>
      <c r="H790" s="101"/>
      <c r="I790" s="148">
        <f t="shared" si="249"/>
        <v>0</v>
      </c>
      <c r="J790" s="148"/>
      <c r="K790" s="119">
        <f t="shared" si="253"/>
        <v>44875.33</v>
      </c>
      <c r="L790" s="119">
        <f t="shared" si="254"/>
        <v>0</v>
      </c>
      <c r="M790" s="108">
        <f t="shared" si="250"/>
        <v>1</v>
      </c>
      <c r="N790" s="854"/>
      <c r="Q790" s="224"/>
      <c r="R790" s="728">
        <f t="shared" si="261"/>
        <v>0</v>
      </c>
    </row>
    <row r="791" spans="1:18" s="86" customFormat="1" ht="87" customHeight="1" x14ac:dyDescent="0.35">
      <c r="A791" s="967" t="s">
        <v>296</v>
      </c>
      <c r="B791" s="96" t="s">
        <v>1224</v>
      </c>
      <c r="C791" s="96" t="s">
        <v>285</v>
      </c>
      <c r="D791" s="99">
        <f>SUM(D792:D795)</f>
        <v>2470.3000000000002</v>
      </c>
      <c r="E791" s="99">
        <f>SUM(E792:E795)</f>
        <v>2470.3000000000002</v>
      </c>
      <c r="F791" s="99">
        <f>SUM(F792:F795)</f>
        <v>411.63</v>
      </c>
      <c r="G791" s="177">
        <f t="shared" si="228"/>
        <v>0.16700000000000001</v>
      </c>
      <c r="H791" s="119">
        <f>SUM(H792:H795)</f>
        <v>411.63</v>
      </c>
      <c r="I791" s="148">
        <f t="shared" si="249"/>
        <v>0.16700000000000001</v>
      </c>
      <c r="J791" s="148">
        <f t="shared" ref="J791:J805" si="262">H791/F791</f>
        <v>1</v>
      </c>
      <c r="K791" s="99">
        <f t="shared" si="253"/>
        <v>2470.3000000000002</v>
      </c>
      <c r="L791" s="119">
        <f t="shared" si="254"/>
        <v>0</v>
      </c>
      <c r="M791" s="135">
        <f t="shared" si="250"/>
        <v>1</v>
      </c>
      <c r="N791" s="924"/>
      <c r="P791" s="86" t="b">
        <f t="shared" si="256"/>
        <v>1</v>
      </c>
      <c r="Q791" s="224" t="b">
        <f t="shared" si="255"/>
        <v>1</v>
      </c>
      <c r="R791" s="728">
        <f t="shared" si="261"/>
        <v>0</v>
      </c>
    </row>
    <row r="792" spans="1:18" s="86" customFormat="1" ht="18.75" customHeight="1" outlineLevel="1" x14ac:dyDescent="0.35">
      <c r="A792" s="967"/>
      <c r="B792" s="715" t="s">
        <v>79</v>
      </c>
      <c r="C792" s="715"/>
      <c r="D792" s="119">
        <v>0</v>
      </c>
      <c r="E792" s="98">
        <v>0</v>
      </c>
      <c r="F792" s="119"/>
      <c r="G792" s="179" t="e">
        <f t="shared" si="228"/>
        <v>#DIV/0!</v>
      </c>
      <c r="H792" s="119"/>
      <c r="I792" s="153" t="e">
        <f t="shared" si="249"/>
        <v>#DIV/0!</v>
      </c>
      <c r="J792" s="153" t="e">
        <f t="shared" si="262"/>
        <v>#DIV/0!</v>
      </c>
      <c r="K792" s="119">
        <f t="shared" si="253"/>
        <v>0</v>
      </c>
      <c r="L792" s="119">
        <f t="shared" si="254"/>
        <v>0</v>
      </c>
      <c r="M792" s="109" t="e">
        <f t="shared" si="250"/>
        <v>#DIV/0!</v>
      </c>
      <c r="N792" s="925"/>
      <c r="P792" s="86" t="b">
        <f t="shared" si="256"/>
        <v>1</v>
      </c>
      <c r="Q792" s="224" t="b">
        <f t="shared" si="255"/>
        <v>1</v>
      </c>
      <c r="R792" s="728">
        <f t="shared" si="261"/>
        <v>0</v>
      </c>
    </row>
    <row r="793" spans="1:18" s="86" customFormat="1" ht="18.75" customHeight="1" outlineLevel="1" x14ac:dyDescent="0.35">
      <c r="A793" s="967"/>
      <c r="B793" s="715" t="s">
        <v>78</v>
      </c>
      <c r="C793" s="715"/>
      <c r="D793" s="119">
        <v>1605.84</v>
      </c>
      <c r="E793" s="119">
        <v>1605.84</v>
      </c>
      <c r="F793" s="119">
        <v>267.63</v>
      </c>
      <c r="G793" s="148">
        <f t="shared" si="228"/>
        <v>0.16700000000000001</v>
      </c>
      <c r="H793" s="119">
        <v>267.63</v>
      </c>
      <c r="I793" s="148">
        <f t="shared" si="249"/>
        <v>0.16700000000000001</v>
      </c>
      <c r="J793" s="148">
        <f t="shared" si="262"/>
        <v>1</v>
      </c>
      <c r="K793" s="119">
        <f t="shared" si="253"/>
        <v>1605.84</v>
      </c>
      <c r="L793" s="119">
        <f t="shared" si="254"/>
        <v>0</v>
      </c>
      <c r="M793" s="108">
        <f t="shared" si="250"/>
        <v>1</v>
      </c>
      <c r="N793" s="925"/>
      <c r="P793" s="86" t="b">
        <f t="shared" si="256"/>
        <v>1</v>
      </c>
      <c r="Q793" s="224" t="b">
        <f t="shared" si="255"/>
        <v>1</v>
      </c>
      <c r="R793" s="728">
        <f t="shared" si="261"/>
        <v>0</v>
      </c>
    </row>
    <row r="794" spans="1:18" s="86" customFormat="1" ht="18.75" customHeight="1" outlineLevel="1" x14ac:dyDescent="0.35">
      <c r="A794" s="967"/>
      <c r="B794" s="715" t="s">
        <v>116</v>
      </c>
      <c r="C794" s="715"/>
      <c r="D794" s="119">
        <v>864.46</v>
      </c>
      <c r="E794" s="119">
        <v>864.46</v>
      </c>
      <c r="F794" s="119">
        <v>144</v>
      </c>
      <c r="G794" s="148">
        <f>F794/E794</f>
        <v>0.16700000000000001</v>
      </c>
      <c r="H794" s="119">
        <v>144</v>
      </c>
      <c r="I794" s="148">
        <f t="shared" si="249"/>
        <v>0.16700000000000001</v>
      </c>
      <c r="J794" s="148">
        <f t="shared" si="262"/>
        <v>1</v>
      </c>
      <c r="K794" s="119">
        <f t="shared" si="253"/>
        <v>864.46</v>
      </c>
      <c r="L794" s="119">
        <f t="shared" si="254"/>
        <v>0</v>
      </c>
      <c r="M794" s="108">
        <f t="shared" si="250"/>
        <v>1</v>
      </c>
      <c r="N794" s="925"/>
      <c r="P794" s="86" t="b">
        <f t="shared" si="256"/>
        <v>1</v>
      </c>
      <c r="Q794" s="224" t="b">
        <f t="shared" si="255"/>
        <v>1</v>
      </c>
      <c r="R794" s="728">
        <f t="shared" si="261"/>
        <v>0</v>
      </c>
    </row>
    <row r="795" spans="1:18" s="86" customFormat="1" ht="18.75" customHeight="1" outlineLevel="1" x14ac:dyDescent="0.35">
      <c r="A795" s="967"/>
      <c r="B795" s="715" t="s">
        <v>80</v>
      </c>
      <c r="C795" s="715"/>
      <c r="D795" s="119">
        <v>0</v>
      </c>
      <c r="E795" s="98">
        <v>0</v>
      </c>
      <c r="F795" s="119"/>
      <c r="G795" s="179" t="e">
        <f t="shared" ref="G795" si="263">F795/E795</f>
        <v>#DIV/0!</v>
      </c>
      <c r="H795" s="119"/>
      <c r="I795" s="153" t="e">
        <f t="shared" si="249"/>
        <v>#DIV/0!</v>
      </c>
      <c r="J795" s="153" t="e">
        <f t="shared" si="262"/>
        <v>#DIV/0!</v>
      </c>
      <c r="K795" s="119">
        <f t="shared" si="253"/>
        <v>0</v>
      </c>
      <c r="L795" s="119">
        <f t="shared" si="254"/>
        <v>0</v>
      </c>
      <c r="M795" s="109" t="e">
        <f t="shared" si="250"/>
        <v>#DIV/0!</v>
      </c>
      <c r="N795" s="926"/>
      <c r="P795" s="86" t="b">
        <f t="shared" si="256"/>
        <v>1</v>
      </c>
      <c r="Q795" s="224" t="b">
        <f t="shared" si="255"/>
        <v>1</v>
      </c>
      <c r="R795" s="728">
        <f t="shared" si="261"/>
        <v>0</v>
      </c>
    </row>
    <row r="796" spans="1:18" s="86" customFormat="1" ht="173.25" customHeight="1" x14ac:dyDescent="0.35">
      <c r="A796" s="789" t="s">
        <v>869</v>
      </c>
      <c r="B796" s="96" t="s">
        <v>785</v>
      </c>
      <c r="C796" s="96" t="s">
        <v>285</v>
      </c>
      <c r="D796" s="99">
        <f>SUM(D797:D800)</f>
        <v>6478.3</v>
      </c>
      <c r="E796" s="99">
        <f>SUM(E797:E800)</f>
        <v>6478.3</v>
      </c>
      <c r="F796" s="99">
        <f>SUM(F797:F800)</f>
        <v>1111.1500000000001</v>
      </c>
      <c r="G796" s="177">
        <f t="shared" si="228"/>
        <v>0.17199999999999999</v>
      </c>
      <c r="H796" s="99">
        <f>SUM(H797:H800)</f>
        <v>1111.1500000000001</v>
      </c>
      <c r="I796" s="148">
        <f t="shared" si="249"/>
        <v>0.17199999999999999</v>
      </c>
      <c r="J796" s="177">
        <f t="shared" si="262"/>
        <v>1</v>
      </c>
      <c r="K796" s="99">
        <f>SUM(K797:K800)</f>
        <v>6208.3</v>
      </c>
      <c r="L796" s="99">
        <f>SUM(L797:L800)</f>
        <v>270</v>
      </c>
      <c r="M796" s="135">
        <f t="shared" si="250"/>
        <v>0.96</v>
      </c>
      <c r="N796" s="932" t="s">
        <v>1564</v>
      </c>
      <c r="P796" s="86" t="b">
        <f t="shared" si="256"/>
        <v>1</v>
      </c>
      <c r="Q796" s="224" t="b">
        <f t="shared" si="255"/>
        <v>1</v>
      </c>
      <c r="R796" s="728">
        <f t="shared" si="261"/>
        <v>0</v>
      </c>
    </row>
    <row r="797" spans="1:18" s="86" customFormat="1" ht="18.75" customHeight="1" outlineLevel="1" x14ac:dyDescent="0.35">
      <c r="A797" s="790"/>
      <c r="B797" s="715" t="s">
        <v>79</v>
      </c>
      <c r="C797" s="715"/>
      <c r="D797" s="119"/>
      <c r="E797" s="119"/>
      <c r="F797" s="119"/>
      <c r="G797" s="153" t="e">
        <f t="shared" si="228"/>
        <v>#DIV/0!</v>
      </c>
      <c r="H797" s="101"/>
      <c r="I797" s="153" t="e">
        <f t="shared" si="249"/>
        <v>#DIV/0!</v>
      </c>
      <c r="J797" s="153" t="e">
        <f t="shared" si="262"/>
        <v>#DIV/0!</v>
      </c>
      <c r="K797" s="119">
        <f t="shared" si="253"/>
        <v>0</v>
      </c>
      <c r="L797" s="119">
        <f t="shared" si="254"/>
        <v>0</v>
      </c>
      <c r="M797" s="109" t="e">
        <f t="shared" si="250"/>
        <v>#DIV/0!</v>
      </c>
      <c r="N797" s="932"/>
      <c r="P797" s="86" t="b">
        <f t="shared" si="256"/>
        <v>1</v>
      </c>
      <c r="Q797" s="224" t="b">
        <f t="shared" si="255"/>
        <v>1</v>
      </c>
      <c r="R797" s="728">
        <f t="shared" si="261"/>
        <v>0</v>
      </c>
    </row>
    <row r="798" spans="1:18" s="86" customFormat="1" ht="27.5" outlineLevel="1" x14ac:dyDescent="0.35">
      <c r="A798" s="790"/>
      <c r="B798" s="715" t="s">
        <v>78</v>
      </c>
      <c r="C798" s="715"/>
      <c r="D798" s="119"/>
      <c r="E798" s="119"/>
      <c r="F798" s="119"/>
      <c r="G798" s="153" t="e">
        <f t="shared" si="228"/>
        <v>#DIV/0!</v>
      </c>
      <c r="H798" s="101"/>
      <c r="I798" s="153" t="e">
        <f t="shared" si="249"/>
        <v>#DIV/0!</v>
      </c>
      <c r="J798" s="153" t="e">
        <f t="shared" si="262"/>
        <v>#DIV/0!</v>
      </c>
      <c r="K798" s="119">
        <f t="shared" si="253"/>
        <v>0</v>
      </c>
      <c r="L798" s="119">
        <f t="shared" si="254"/>
        <v>0</v>
      </c>
      <c r="M798" s="109" t="e">
        <f t="shared" si="250"/>
        <v>#DIV/0!</v>
      </c>
      <c r="N798" s="932"/>
      <c r="P798" s="86" t="b">
        <f t="shared" si="256"/>
        <v>1</v>
      </c>
      <c r="Q798" s="224" t="b">
        <f t="shared" si="255"/>
        <v>1</v>
      </c>
      <c r="R798" s="728">
        <f t="shared" si="261"/>
        <v>0</v>
      </c>
    </row>
    <row r="799" spans="1:18" s="86" customFormat="1" ht="27.5" outlineLevel="1" x14ac:dyDescent="0.35">
      <c r="A799" s="790"/>
      <c r="B799" s="715" t="s">
        <v>116</v>
      </c>
      <c r="C799" s="715"/>
      <c r="D799" s="119">
        <v>6478.3</v>
      </c>
      <c r="E799" s="119">
        <v>6478.3</v>
      </c>
      <c r="F799" s="119">
        <v>1111.1500000000001</v>
      </c>
      <c r="G799" s="148">
        <f t="shared" si="228"/>
        <v>0.17199999999999999</v>
      </c>
      <c r="H799" s="119">
        <v>1111.1500000000001</v>
      </c>
      <c r="I799" s="148">
        <f t="shared" si="249"/>
        <v>0.17199999999999999</v>
      </c>
      <c r="J799" s="148">
        <f t="shared" si="262"/>
        <v>1</v>
      </c>
      <c r="K799" s="104">
        <v>6208.3</v>
      </c>
      <c r="L799" s="119">
        <f t="shared" si="254"/>
        <v>270</v>
      </c>
      <c r="M799" s="108">
        <f t="shared" si="250"/>
        <v>0.96</v>
      </c>
      <c r="N799" s="932"/>
      <c r="P799" s="86" t="b">
        <f t="shared" si="256"/>
        <v>1</v>
      </c>
      <c r="Q799" s="224" t="b">
        <f t="shared" si="255"/>
        <v>1</v>
      </c>
      <c r="R799" s="728">
        <f t="shared" si="261"/>
        <v>0</v>
      </c>
    </row>
    <row r="800" spans="1:18" s="86" customFormat="1" ht="27.5" outlineLevel="1" x14ac:dyDescent="0.35">
      <c r="A800" s="791"/>
      <c r="B800" s="715" t="s">
        <v>80</v>
      </c>
      <c r="C800" s="715"/>
      <c r="D800" s="119"/>
      <c r="E800" s="119"/>
      <c r="F800" s="119"/>
      <c r="G800" s="179" t="e">
        <f t="shared" si="228"/>
        <v>#DIV/0!</v>
      </c>
      <c r="H800" s="101"/>
      <c r="I800" s="153" t="e">
        <f t="shared" si="249"/>
        <v>#DIV/0!</v>
      </c>
      <c r="J800" s="153" t="e">
        <f t="shared" si="262"/>
        <v>#DIV/0!</v>
      </c>
      <c r="K800" s="119">
        <f t="shared" si="253"/>
        <v>0</v>
      </c>
      <c r="L800" s="119">
        <f t="shared" si="254"/>
        <v>0</v>
      </c>
      <c r="M800" s="109" t="e">
        <f t="shared" si="250"/>
        <v>#DIV/0!</v>
      </c>
      <c r="N800" s="932"/>
      <c r="P800" s="86" t="b">
        <f t="shared" si="256"/>
        <v>1</v>
      </c>
      <c r="Q800" s="224" t="b">
        <f t="shared" si="255"/>
        <v>1</v>
      </c>
      <c r="R800" s="728">
        <f t="shared" si="261"/>
        <v>0</v>
      </c>
    </row>
    <row r="801" spans="1:18" s="86" customFormat="1" ht="136.5" customHeight="1" outlineLevel="1" x14ac:dyDescent="0.35">
      <c r="A801" s="789" t="s">
        <v>1230</v>
      </c>
      <c r="B801" s="96" t="s">
        <v>786</v>
      </c>
      <c r="C801" s="96" t="s">
        <v>285</v>
      </c>
      <c r="D801" s="99">
        <f>SUM(D802:D805)</f>
        <v>192.98</v>
      </c>
      <c r="E801" s="99">
        <f>SUM(E802:E805)</f>
        <v>192.98</v>
      </c>
      <c r="F801" s="99">
        <f>SUM(F802:F805)</f>
        <v>0</v>
      </c>
      <c r="G801" s="177">
        <f t="shared" si="228"/>
        <v>0</v>
      </c>
      <c r="H801" s="99">
        <f>SUM(H802:H805)</f>
        <v>0</v>
      </c>
      <c r="I801" s="177">
        <f t="shared" si="249"/>
        <v>0</v>
      </c>
      <c r="J801" s="451" t="e">
        <f t="shared" si="262"/>
        <v>#DIV/0!</v>
      </c>
      <c r="K801" s="443">
        <f>SUM(K802:K805)</f>
        <v>192.01</v>
      </c>
      <c r="L801" s="443">
        <f>SUM(L802:L805)</f>
        <v>0.97</v>
      </c>
      <c r="M801" s="108">
        <f t="shared" si="250"/>
        <v>0.99</v>
      </c>
      <c r="N801" s="932" t="s">
        <v>1563</v>
      </c>
      <c r="P801" s="86" t="b">
        <f t="shared" si="256"/>
        <v>1</v>
      </c>
      <c r="Q801" s="224" t="b">
        <f t="shared" si="255"/>
        <v>1</v>
      </c>
      <c r="R801" s="728">
        <f t="shared" si="261"/>
        <v>0</v>
      </c>
    </row>
    <row r="802" spans="1:18" s="86" customFormat="1" ht="18.75" customHeight="1" outlineLevel="1" x14ac:dyDescent="0.35">
      <c r="A802" s="790"/>
      <c r="B802" s="715" t="s">
        <v>79</v>
      </c>
      <c r="C802" s="715"/>
      <c r="D802" s="119"/>
      <c r="E802" s="119"/>
      <c r="F802" s="119"/>
      <c r="G802" s="179" t="e">
        <f t="shared" si="228"/>
        <v>#DIV/0!</v>
      </c>
      <c r="H802" s="101"/>
      <c r="I802" s="153" t="e">
        <f t="shared" si="249"/>
        <v>#DIV/0!</v>
      </c>
      <c r="J802" s="153" t="e">
        <f t="shared" si="262"/>
        <v>#DIV/0!</v>
      </c>
      <c r="K802" s="119">
        <f>E802</f>
        <v>0</v>
      </c>
      <c r="L802" s="119"/>
      <c r="M802" s="109" t="e">
        <f t="shared" si="250"/>
        <v>#DIV/0!</v>
      </c>
      <c r="N802" s="932"/>
      <c r="P802" s="86" t="b">
        <f t="shared" si="256"/>
        <v>1</v>
      </c>
      <c r="Q802" s="224" t="b">
        <f t="shared" si="255"/>
        <v>1</v>
      </c>
      <c r="R802" s="728">
        <f t="shared" si="261"/>
        <v>0</v>
      </c>
    </row>
    <row r="803" spans="1:18" s="86" customFormat="1" ht="18.75" customHeight="1" outlineLevel="1" x14ac:dyDescent="0.35">
      <c r="A803" s="790"/>
      <c r="B803" s="715" t="s">
        <v>78</v>
      </c>
      <c r="C803" s="715"/>
      <c r="D803" s="119"/>
      <c r="E803" s="119"/>
      <c r="F803" s="119"/>
      <c r="G803" s="179" t="e">
        <f t="shared" si="228"/>
        <v>#DIV/0!</v>
      </c>
      <c r="H803" s="101"/>
      <c r="I803" s="153" t="e">
        <f t="shared" si="249"/>
        <v>#DIV/0!</v>
      </c>
      <c r="J803" s="153" t="e">
        <f t="shared" si="262"/>
        <v>#DIV/0!</v>
      </c>
      <c r="K803" s="119">
        <f>E803</f>
        <v>0</v>
      </c>
      <c r="L803" s="119"/>
      <c r="M803" s="109" t="e">
        <f t="shared" si="250"/>
        <v>#DIV/0!</v>
      </c>
      <c r="N803" s="932"/>
      <c r="P803" s="86" t="b">
        <f t="shared" si="256"/>
        <v>1</v>
      </c>
      <c r="Q803" s="224" t="b">
        <f t="shared" si="255"/>
        <v>1</v>
      </c>
      <c r="R803" s="728">
        <f t="shared" si="261"/>
        <v>0</v>
      </c>
    </row>
    <row r="804" spans="1:18" s="86" customFormat="1" ht="18.75" customHeight="1" outlineLevel="1" x14ac:dyDescent="0.35">
      <c r="A804" s="790"/>
      <c r="B804" s="715" t="s">
        <v>116</v>
      </c>
      <c r="C804" s="715"/>
      <c r="D804" s="119">
        <v>192.98</v>
      </c>
      <c r="E804" s="119">
        <v>192.98</v>
      </c>
      <c r="F804" s="119"/>
      <c r="G804" s="148">
        <f t="shared" si="228"/>
        <v>0</v>
      </c>
      <c r="H804" s="119"/>
      <c r="I804" s="148">
        <f t="shared" si="249"/>
        <v>0</v>
      </c>
      <c r="J804" s="153" t="e">
        <f t="shared" si="262"/>
        <v>#DIV/0!</v>
      </c>
      <c r="K804" s="119">
        <v>192.01</v>
      </c>
      <c r="L804" s="119">
        <v>0.97</v>
      </c>
      <c r="M804" s="108">
        <f t="shared" si="250"/>
        <v>0.99</v>
      </c>
      <c r="N804" s="932"/>
      <c r="P804" s="86" t="b">
        <f t="shared" si="256"/>
        <v>1</v>
      </c>
      <c r="Q804" s="224" t="b">
        <f t="shared" si="255"/>
        <v>1</v>
      </c>
      <c r="R804" s="728">
        <f t="shared" si="261"/>
        <v>0</v>
      </c>
    </row>
    <row r="805" spans="1:18" s="86" customFormat="1" ht="18.75" customHeight="1" outlineLevel="1" x14ac:dyDescent="0.35">
      <c r="A805" s="791"/>
      <c r="B805" s="715" t="s">
        <v>80</v>
      </c>
      <c r="C805" s="715"/>
      <c r="D805" s="119"/>
      <c r="E805" s="119"/>
      <c r="F805" s="119"/>
      <c r="G805" s="179" t="e">
        <f t="shared" si="228"/>
        <v>#DIV/0!</v>
      </c>
      <c r="H805" s="101"/>
      <c r="I805" s="153" t="e">
        <f t="shared" si="249"/>
        <v>#DIV/0!</v>
      </c>
      <c r="J805" s="153" t="e">
        <f t="shared" si="262"/>
        <v>#DIV/0!</v>
      </c>
      <c r="K805" s="119">
        <f>E805</f>
        <v>0</v>
      </c>
      <c r="L805" s="119"/>
      <c r="M805" s="109" t="e">
        <f t="shared" si="250"/>
        <v>#DIV/0!</v>
      </c>
      <c r="N805" s="932"/>
      <c r="P805" s="86" t="b">
        <f t="shared" si="256"/>
        <v>1</v>
      </c>
      <c r="Q805" s="224" t="b">
        <f t="shared" si="255"/>
        <v>1</v>
      </c>
      <c r="R805" s="728">
        <f t="shared" si="261"/>
        <v>0</v>
      </c>
    </row>
    <row r="806" spans="1:18" s="86" customFormat="1" ht="71.25" customHeight="1" x14ac:dyDescent="0.35">
      <c r="A806" s="1100" t="s">
        <v>187</v>
      </c>
      <c r="B806" s="170" t="s">
        <v>166</v>
      </c>
      <c r="C806" s="170" t="s">
        <v>229</v>
      </c>
      <c r="D806" s="141">
        <f>SUM(D807:D810)</f>
        <v>25399.24</v>
      </c>
      <c r="E806" s="141">
        <f>SUM(E807:E810)</f>
        <v>25399.24</v>
      </c>
      <c r="F806" s="141">
        <f>SUM(F807:F810)</f>
        <v>5315.76</v>
      </c>
      <c r="G806" s="178">
        <f t="shared" si="228"/>
        <v>0.20899999999999999</v>
      </c>
      <c r="H806" s="141">
        <f>SUM(H807:H810)</f>
        <v>5315.76</v>
      </c>
      <c r="I806" s="178">
        <f t="shared" si="249"/>
        <v>0.20899999999999999</v>
      </c>
      <c r="J806" s="178">
        <f t="shared" si="252"/>
        <v>1</v>
      </c>
      <c r="K806" s="141">
        <f t="shared" si="253"/>
        <v>25399.24</v>
      </c>
      <c r="L806" s="119">
        <f t="shared" si="254"/>
        <v>0</v>
      </c>
      <c r="M806" s="138">
        <f t="shared" si="250"/>
        <v>1</v>
      </c>
      <c r="N806" s="841"/>
      <c r="P806" s="86" t="e">
        <f>#REF!=#REF!</f>
        <v>#REF!</v>
      </c>
      <c r="Q806" s="224" t="e">
        <f>IF(#REF!=#REF!,TRUE,FALSE)</f>
        <v>#REF!</v>
      </c>
      <c r="R806" s="728">
        <f t="shared" si="261"/>
        <v>0</v>
      </c>
    </row>
    <row r="807" spans="1:18" s="86" customFormat="1" ht="27.5" outlineLevel="1" x14ac:dyDescent="0.35">
      <c r="A807" s="1100"/>
      <c r="B807" s="715" t="s">
        <v>79</v>
      </c>
      <c r="C807" s="715"/>
      <c r="D807" s="119">
        <f>D812+D817</f>
        <v>0</v>
      </c>
      <c r="E807" s="119">
        <f>E812+E817</f>
        <v>0</v>
      </c>
      <c r="F807" s="119">
        <f>F812+F817</f>
        <v>0</v>
      </c>
      <c r="G807" s="153" t="e">
        <f t="shared" si="228"/>
        <v>#DIV/0!</v>
      </c>
      <c r="H807" s="119">
        <f>H812+H817</f>
        <v>0</v>
      </c>
      <c r="I807" s="153" t="e">
        <f t="shared" si="249"/>
        <v>#DIV/0!</v>
      </c>
      <c r="J807" s="153" t="e">
        <f t="shared" si="252"/>
        <v>#DIV/0!</v>
      </c>
      <c r="K807" s="119">
        <f t="shared" si="253"/>
        <v>0</v>
      </c>
      <c r="L807" s="119">
        <f t="shared" si="254"/>
        <v>0</v>
      </c>
      <c r="M807" s="109" t="e">
        <f t="shared" si="250"/>
        <v>#DIV/0!</v>
      </c>
      <c r="N807" s="841"/>
      <c r="P807" s="86" t="e">
        <f>#REF!=#REF!</f>
        <v>#REF!</v>
      </c>
      <c r="Q807" s="224" t="e">
        <f>IF(#REF!=#REF!,TRUE,FALSE)</f>
        <v>#REF!</v>
      </c>
      <c r="R807" s="728">
        <f t="shared" si="261"/>
        <v>0</v>
      </c>
    </row>
    <row r="808" spans="1:18" s="86" customFormat="1" ht="27.5" outlineLevel="1" x14ac:dyDescent="0.35">
      <c r="A808" s="1100"/>
      <c r="B808" s="715" t="s">
        <v>78</v>
      </c>
      <c r="C808" s="715"/>
      <c r="D808" s="119">
        <f t="shared" ref="D808:F810" si="264">D813+D818</f>
        <v>0</v>
      </c>
      <c r="E808" s="119">
        <f t="shared" si="264"/>
        <v>0</v>
      </c>
      <c r="F808" s="119">
        <f t="shared" si="264"/>
        <v>0</v>
      </c>
      <c r="G808" s="153" t="e">
        <f t="shared" si="228"/>
        <v>#DIV/0!</v>
      </c>
      <c r="H808" s="119">
        <f>H813+H818</f>
        <v>0</v>
      </c>
      <c r="I808" s="153" t="e">
        <f t="shared" si="249"/>
        <v>#DIV/0!</v>
      </c>
      <c r="J808" s="153" t="e">
        <f t="shared" si="252"/>
        <v>#DIV/0!</v>
      </c>
      <c r="K808" s="119">
        <f t="shared" si="253"/>
        <v>0</v>
      </c>
      <c r="L808" s="119">
        <f t="shared" si="254"/>
        <v>0</v>
      </c>
      <c r="M808" s="109" t="e">
        <f t="shared" si="250"/>
        <v>#DIV/0!</v>
      </c>
      <c r="N808" s="841"/>
      <c r="P808" s="86" t="e">
        <f>#REF!=#REF!</f>
        <v>#REF!</v>
      </c>
      <c r="Q808" s="224" t="e">
        <f>IF(#REF!=#REF!,TRUE,FALSE)</f>
        <v>#REF!</v>
      </c>
      <c r="R808" s="728">
        <f t="shared" si="261"/>
        <v>0</v>
      </c>
    </row>
    <row r="809" spans="1:18" s="86" customFormat="1" ht="27.5" outlineLevel="1" x14ac:dyDescent="0.35">
      <c r="A809" s="1100"/>
      <c r="B809" s="715" t="s">
        <v>116</v>
      </c>
      <c r="C809" s="715"/>
      <c r="D809" s="119">
        <f t="shared" si="264"/>
        <v>25399.24</v>
      </c>
      <c r="E809" s="119">
        <f t="shared" si="264"/>
        <v>25399.24</v>
      </c>
      <c r="F809" s="119">
        <f t="shared" si="264"/>
        <v>5315.76</v>
      </c>
      <c r="G809" s="148">
        <f t="shared" si="228"/>
        <v>0.20899999999999999</v>
      </c>
      <c r="H809" s="119">
        <f>H814+H819</f>
        <v>5315.76</v>
      </c>
      <c r="I809" s="148">
        <f t="shared" si="249"/>
        <v>0.20899999999999999</v>
      </c>
      <c r="J809" s="148">
        <f t="shared" si="252"/>
        <v>1</v>
      </c>
      <c r="K809" s="119">
        <f t="shared" si="253"/>
        <v>25399.24</v>
      </c>
      <c r="L809" s="119">
        <f t="shared" si="254"/>
        <v>0</v>
      </c>
      <c r="M809" s="108">
        <f t="shared" si="250"/>
        <v>1</v>
      </c>
      <c r="N809" s="841"/>
      <c r="P809" s="86" t="e">
        <f>#REF!=#REF!</f>
        <v>#REF!</v>
      </c>
      <c r="Q809" s="224" t="e">
        <f>IF(#REF!=#REF!,TRUE,FALSE)</f>
        <v>#REF!</v>
      </c>
      <c r="R809" s="728">
        <f t="shared" si="261"/>
        <v>0</v>
      </c>
    </row>
    <row r="810" spans="1:18" s="86" customFormat="1" ht="27.5" outlineLevel="1" x14ac:dyDescent="0.35">
      <c r="A810" s="1100"/>
      <c r="B810" s="715" t="s">
        <v>80</v>
      </c>
      <c r="C810" s="715"/>
      <c r="D810" s="119">
        <f t="shared" si="264"/>
        <v>0</v>
      </c>
      <c r="E810" s="119">
        <f t="shared" si="264"/>
        <v>0</v>
      </c>
      <c r="F810" s="119">
        <f t="shared" si="264"/>
        <v>0</v>
      </c>
      <c r="G810" s="179" t="e">
        <f t="shared" ref="G810:G875" si="265">F810/E810</f>
        <v>#DIV/0!</v>
      </c>
      <c r="H810" s="119">
        <f>H815+H820</f>
        <v>0</v>
      </c>
      <c r="I810" s="153" t="e">
        <f t="shared" si="249"/>
        <v>#DIV/0!</v>
      </c>
      <c r="J810" s="153" t="e">
        <f t="shared" si="252"/>
        <v>#DIV/0!</v>
      </c>
      <c r="K810" s="119">
        <f t="shared" si="253"/>
        <v>0</v>
      </c>
      <c r="L810" s="119">
        <f t="shared" si="254"/>
        <v>0</v>
      </c>
      <c r="M810" s="109" t="e">
        <f t="shared" si="250"/>
        <v>#DIV/0!</v>
      </c>
      <c r="N810" s="841"/>
      <c r="P810" s="86" t="e">
        <f>#REF!=#REF!</f>
        <v>#REF!</v>
      </c>
      <c r="Q810" s="224" t="e">
        <f>IF(#REF!=#REF!,TRUE,FALSE)</f>
        <v>#REF!</v>
      </c>
      <c r="R810" s="728">
        <f t="shared" si="261"/>
        <v>0</v>
      </c>
    </row>
    <row r="811" spans="1:18" s="86" customFormat="1" ht="93" customHeight="1" outlineLevel="1" x14ac:dyDescent="0.35">
      <c r="A811" s="1099" t="s">
        <v>186</v>
      </c>
      <c r="B811" s="96" t="s">
        <v>562</v>
      </c>
      <c r="C811" s="96" t="s">
        <v>285</v>
      </c>
      <c r="D811" s="99">
        <f>SUM(D812:D815)</f>
        <v>25009.32</v>
      </c>
      <c r="E811" s="99">
        <f>SUM(E812:E815)</f>
        <v>25009.32</v>
      </c>
      <c r="F811" s="99">
        <f>SUM(F812:F815)</f>
        <v>5315.76</v>
      </c>
      <c r="G811" s="177">
        <f t="shared" si="265"/>
        <v>0.21299999999999999</v>
      </c>
      <c r="H811" s="99">
        <f>SUM(H812:H815)</f>
        <v>5315.76</v>
      </c>
      <c r="I811" s="148">
        <f t="shared" si="249"/>
        <v>0.21299999999999999</v>
      </c>
      <c r="J811" s="177">
        <f t="shared" si="252"/>
        <v>1</v>
      </c>
      <c r="K811" s="99">
        <f t="shared" si="253"/>
        <v>25009.32</v>
      </c>
      <c r="L811" s="119">
        <f t="shared" si="254"/>
        <v>0</v>
      </c>
      <c r="M811" s="135">
        <f t="shared" si="250"/>
        <v>1</v>
      </c>
      <c r="N811" s="854" t="s">
        <v>696</v>
      </c>
      <c r="P811" s="86" t="b">
        <f t="shared" si="256"/>
        <v>1</v>
      </c>
      <c r="Q811" s="224" t="b">
        <f t="shared" si="255"/>
        <v>1</v>
      </c>
      <c r="R811" s="728">
        <f t="shared" si="261"/>
        <v>0</v>
      </c>
    </row>
    <row r="812" spans="1:18" s="86" customFormat="1" ht="18.75" customHeight="1" outlineLevel="1" x14ac:dyDescent="0.35">
      <c r="A812" s="1099"/>
      <c r="B812" s="715" t="s">
        <v>79</v>
      </c>
      <c r="C812" s="715"/>
      <c r="D812" s="119">
        <v>0</v>
      </c>
      <c r="E812" s="98">
        <v>0</v>
      </c>
      <c r="F812" s="119"/>
      <c r="G812" s="179" t="e">
        <f t="shared" si="265"/>
        <v>#DIV/0!</v>
      </c>
      <c r="H812" s="101"/>
      <c r="I812" s="153" t="e">
        <f t="shared" si="249"/>
        <v>#DIV/0!</v>
      </c>
      <c r="J812" s="153" t="e">
        <f t="shared" si="252"/>
        <v>#DIV/0!</v>
      </c>
      <c r="K812" s="119">
        <f t="shared" si="253"/>
        <v>0</v>
      </c>
      <c r="L812" s="119">
        <f t="shared" si="254"/>
        <v>0</v>
      </c>
      <c r="M812" s="109" t="e">
        <f t="shared" si="250"/>
        <v>#DIV/0!</v>
      </c>
      <c r="N812" s="854"/>
      <c r="P812" s="86" t="b">
        <f t="shared" si="256"/>
        <v>1</v>
      </c>
      <c r="Q812" s="224" t="b">
        <f t="shared" si="255"/>
        <v>1</v>
      </c>
      <c r="R812" s="728">
        <f t="shared" si="261"/>
        <v>0</v>
      </c>
    </row>
    <row r="813" spans="1:18" s="86" customFormat="1" ht="18.75" customHeight="1" outlineLevel="1" x14ac:dyDescent="0.35">
      <c r="A813" s="1099"/>
      <c r="B813" s="715" t="s">
        <v>78</v>
      </c>
      <c r="C813" s="715"/>
      <c r="D813" s="119">
        <v>0</v>
      </c>
      <c r="E813" s="98">
        <v>0</v>
      </c>
      <c r="F813" s="119"/>
      <c r="G813" s="179" t="e">
        <f t="shared" si="265"/>
        <v>#DIV/0!</v>
      </c>
      <c r="H813" s="101"/>
      <c r="I813" s="153" t="e">
        <f t="shared" si="249"/>
        <v>#DIV/0!</v>
      </c>
      <c r="J813" s="153" t="e">
        <f t="shared" si="252"/>
        <v>#DIV/0!</v>
      </c>
      <c r="K813" s="119">
        <f t="shared" si="253"/>
        <v>0</v>
      </c>
      <c r="L813" s="119">
        <f t="shared" si="254"/>
        <v>0</v>
      </c>
      <c r="M813" s="109" t="e">
        <f t="shared" si="250"/>
        <v>#DIV/0!</v>
      </c>
      <c r="N813" s="854"/>
      <c r="P813" s="86" t="b">
        <f t="shared" si="256"/>
        <v>1</v>
      </c>
      <c r="Q813" s="224" t="b">
        <f t="shared" si="255"/>
        <v>1</v>
      </c>
      <c r="R813" s="728">
        <f t="shared" si="261"/>
        <v>0</v>
      </c>
    </row>
    <row r="814" spans="1:18" s="86" customFormat="1" ht="18.75" customHeight="1" outlineLevel="1" x14ac:dyDescent="0.35">
      <c r="A814" s="1099"/>
      <c r="B814" s="715" t="s">
        <v>116</v>
      </c>
      <c r="C814" s="715"/>
      <c r="D814" s="119">
        <v>25009.32</v>
      </c>
      <c r="E814" s="119">
        <v>25009.32</v>
      </c>
      <c r="F814" s="119">
        <v>5315.76</v>
      </c>
      <c r="G814" s="148">
        <f t="shared" si="265"/>
        <v>0.21299999999999999</v>
      </c>
      <c r="H814" s="119">
        <f>F814</f>
        <v>5315.76</v>
      </c>
      <c r="I814" s="148">
        <f t="shared" si="249"/>
        <v>0.21299999999999999</v>
      </c>
      <c r="J814" s="148">
        <f t="shared" si="252"/>
        <v>1</v>
      </c>
      <c r="K814" s="119">
        <f t="shared" si="253"/>
        <v>25009.32</v>
      </c>
      <c r="L814" s="119">
        <f t="shared" si="254"/>
        <v>0</v>
      </c>
      <c r="M814" s="108">
        <f t="shared" si="250"/>
        <v>1</v>
      </c>
      <c r="N814" s="854"/>
      <c r="P814" s="86" t="b">
        <f t="shared" si="256"/>
        <v>1</v>
      </c>
      <c r="Q814" s="224" t="b">
        <f t="shared" si="255"/>
        <v>1</v>
      </c>
      <c r="R814" s="728">
        <f t="shared" si="261"/>
        <v>0</v>
      </c>
    </row>
    <row r="815" spans="1:18" s="86" customFormat="1" ht="18.75" customHeight="1" outlineLevel="1" x14ac:dyDescent="0.35">
      <c r="A815" s="1099"/>
      <c r="B815" s="715" t="s">
        <v>80</v>
      </c>
      <c r="C815" s="715"/>
      <c r="D815" s="119">
        <v>0</v>
      </c>
      <c r="E815" s="98">
        <v>0</v>
      </c>
      <c r="F815" s="119"/>
      <c r="G815" s="179" t="e">
        <f t="shared" si="265"/>
        <v>#DIV/0!</v>
      </c>
      <c r="H815" s="101"/>
      <c r="I815" s="153" t="e">
        <f t="shared" si="249"/>
        <v>#DIV/0!</v>
      </c>
      <c r="J815" s="153" t="e">
        <f t="shared" si="252"/>
        <v>#DIV/0!</v>
      </c>
      <c r="K815" s="119">
        <f t="shared" si="253"/>
        <v>0</v>
      </c>
      <c r="L815" s="119">
        <f t="shared" si="254"/>
        <v>0</v>
      </c>
      <c r="M815" s="109" t="e">
        <f t="shared" si="250"/>
        <v>#DIV/0!</v>
      </c>
      <c r="N815" s="854"/>
      <c r="P815" s="86" t="b">
        <f t="shared" si="256"/>
        <v>1</v>
      </c>
      <c r="Q815" s="224" t="b">
        <f t="shared" si="255"/>
        <v>1</v>
      </c>
      <c r="R815" s="728">
        <f t="shared" si="261"/>
        <v>0</v>
      </c>
    </row>
    <row r="816" spans="1:18" s="86" customFormat="1" ht="142.5" customHeight="1" x14ac:dyDescent="0.35">
      <c r="A816" s="1099" t="s">
        <v>297</v>
      </c>
      <c r="B816" s="96" t="s">
        <v>736</v>
      </c>
      <c r="C816" s="96" t="s">
        <v>285</v>
      </c>
      <c r="D816" s="99">
        <f>SUM(D817:D820)</f>
        <v>389.92</v>
      </c>
      <c r="E816" s="99">
        <f>SUM(E817:E820)</f>
        <v>389.92</v>
      </c>
      <c r="F816" s="119">
        <f>SUM(F817:F820)</f>
        <v>0</v>
      </c>
      <c r="G816" s="177">
        <f t="shared" si="265"/>
        <v>0</v>
      </c>
      <c r="H816" s="119">
        <f>SUM(H817:H820)</f>
        <v>0</v>
      </c>
      <c r="I816" s="148">
        <f t="shared" si="249"/>
        <v>0</v>
      </c>
      <c r="J816" s="153" t="e">
        <f t="shared" si="252"/>
        <v>#DIV/0!</v>
      </c>
      <c r="K816" s="99">
        <f>SUM(K817:K820)</f>
        <v>389.92</v>
      </c>
      <c r="L816" s="99">
        <f>SUM(L817:L820)</f>
        <v>0</v>
      </c>
      <c r="M816" s="135">
        <f t="shared" si="250"/>
        <v>1</v>
      </c>
      <c r="N816" s="854" t="s">
        <v>1562</v>
      </c>
      <c r="P816" s="86" t="b">
        <f t="shared" si="256"/>
        <v>1</v>
      </c>
      <c r="Q816" s="224" t="b">
        <f t="shared" si="255"/>
        <v>1</v>
      </c>
      <c r="R816" s="728">
        <f t="shared" si="261"/>
        <v>0</v>
      </c>
    </row>
    <row r="817" spans="1:102" s="86" customFormat="1" ht="23.25" customHeight="1" outlineLevel="1" x14ac:dyDescent="0.35">
      <c r="A817" s="1099"/>
      <c r="B817" s="715" t="s">
        <v>79</v>
      </c>
      <c r="C817" s="715"/>
      <c r="D817" s="119"/>
      <c r="E817" s="98"/>
      <c r="F817" s="119"/>
      <c r="G817" s="153" t="e">
        <f t="shared" si="265"/>
        <v>#DIV/0!</v>
      </c>
      <c r="H817" s="101"/>
      <c r="I817" s="153" t="e">
        <f t="shared" si="249"/>
        <v>#DIV/0!</v>
      </c>
      <c r="J817" s="153" t="e">
        <f t="shared" si="252"/>
        <v>#DIV/0!</v>
      </c>
      <c r="K817" s="119">
        <f t="shared" si="253"/>
        <v>0</v>
      </c>
      <c r="L817" s="119">
        <f t="shared" si="254"/>
        <v>0</v>
      </c>
      <c r="M817" s="109" t="e">
        <f t="shared" si="250"/>
        <v>#DIV/0!</v>
      </c>
      <c r="N817" s="854"/>
      <c r="P817" s="86" t="b">
        <f t="shared" si="256"/>
        <v>1</v>
      </c>
      <c r="Q817" s="224" t="b">
        <f t="shared" si="255"/>
        <v>1</v>
      </c>
      <c r="R817" s="728">
        <f t="shared" si="261"/>
        <v>0</v>
      </c>
    </row>
    <row r="818" spans="1:102" s="86" customFormat="1" ht="27.75" customHeight="1" outlineLevel="1" x14ac:dyDescent="0.35">
      <c r="A818" s="1099"/>
      <c r="B818" s="715" t="s">
        <v>78</v>
      </c>
      <c r="C818" s="715"/>
      <c r="D818" s="119"/>
      <c r="E818" s="98"/>
      <c r="F818" s="119"/>
      <c r="G818" s="153" t="e">
        <f t="shared" si="265"/>
        <v>#DIV/0!</v>
      </c>
      <c r="H818" s="101"/>
      <c r="I818" s="153" t="e">
        <f t="shared" si="249"/>
        <v>#DIV/0!</v>
      </c>
      <c r="J818" s="153" t="e">
        <f t="shared" si="252"/>
        <v>#DIV/0!</v>
      </c>
      <c r="K818" s="119">
        <f t="shared" si="253"/>
        <v>0</v>
      </c>
      <c r="L818" s="119">
        <f t="shared" si="254"/>
        <v>0</v>
      </c>
      <c r="M818" s="109" t="e">
        <f t="shared" si="250"/>
        <v>#DIV/0!</v>
      </c>
      <c r="N818" s="854"/>
      <c r="P818" s="86" t="b">
        <f t="shared" si="256"/>
        <v>1</v>
      </c>
      <c r="Q818" s="224" t="b">
        <f t="shared" si="255"/>
        <v>1</v>
      </c>
      <c r="R818" s="728">
        <f t="shared" si="261"/>
        <v>0</v>
      </c>
    </row>
    <row r="819" spans="1:102" s="86" customFormat="1" ht="23.25" customHeight="1" outlineLevel="1" x14ac:dyDescent="0.35">
      <c r="A819" s="1099"/>
      <c r="B819" s="715" t="s">
        <v>116</v>
      </c>
      <c r="C819" s="715"/>
      <c r="D819" s="119">
        <v>389.92</v>
      </c>
      <c r="E819" s="119">
        <v>389.92</v>
      </c>
      <c r="F819" s="119"/>
      <c r="G819" s="148">
        <f t="shared" si="265"/>
        <v>0</v>
      </c>
      <c r="H819" s="119"/>
      <c r="I819" s="148">
        <f t="shared" ref="I819:I892" si="266">H819/E819</f>
        <v>0</v>
      </c>
      <c r="J819" s="153" t="e">
        <f t="shared" si="252"/>
        <v>#DIV/0!</v>
      </c>
      <c r="K819" s="119">
        <v>389.92</v>
      </c>
      <c r="L819" s="119">
        <f t="shared" si="254"/>
        <v>0</v>
      </c>
      <c r="M819" s="108">
        <f t="shared" si="250"/>
        <v>1</v>
      </c>
      <c r="N819" s="854"/>
      <c r="P819" s="86" t="b">
        <f t="shared" si="256"/>
        <v>1</v>
      </c>
      <c r="Q819" s="224" t="b">
        <f t="shared" si="255"/>
        <v>1</v>
      </c>
      <c r="R819" s="728">
        <f t="shared" si="261"/>
        <v>0</v>
      </c>
    </row>
    <row r="820" spans="1:102" s="86" customFormat="1" ht="27.75" customHeight="1" outlineLevel="1" x14ac:dyDescent="0.35">
      <c r="A820" s="1099"/>
      <c r="B820" s="715" t="s">
        <v>80</v>
      </c>
      <c r="C820" s="715"/>
      <c r="D820" s="119"/>
      <c r="E820" s="98"/>
      <c r="F820" s="119"/>
      <c r="G820" s="153" t="e">
        <f t="shared" si="265"/>
        <v>#DIV/0!</v>
      </c>
      <c r="H820" s="101"/>
      <c r="I820" s="153" t="e">
        <f t="shared" si="266"/>
        <v>#DIV/0!</v>
      </c>
      <c r="J820" s="153" t="e">
        <f t="shared" si="252"/>
        <v>#DIV/0!</v>
      </c>
      <c r="K820" s="119">
        <f t="shared" si="253"/>
        <v>0</v>
      </c>
      <c r="L820" s="119">
        <f t="shared" si="254"/>
        <v>0</v>
      </c>
      <c r="M820" s="109" t="e">
        <f t="shared" si="250"/>
        <v>#DIV/0!</v>
      </c>
      <c r="N820" s="854"/>
      <c r="P820" s="86" t="b">
        <f t="shared" si="256"/>
        <v>1</v>
      </c>
      <c r="Q820" s="224" t="b">
        <f t="shared" si="255"/>
        <v>1</v>
      </c>
      <c r="R820" s="728">
        <f t="shared" si="261"/>
        <v>0</v>
      </c>
    </row>
    <row r="821" spans="1:102" s="85" customFormat="1" ht="106.5" customHeight="1" x14ac:dyDescent="0.35">
      <c r="A821" s="1100" t="s">
        <v>188</v>
      </c>
      <c r="B821" s="137" t="s">
        <v>167</v>
      </c>
      <c r="C821" s="170" t="s">
        <v>229</v>
      </c>
      <c r="D821" s="141">
        <f>SUM(D822:D825)</f>
        <v>221656.68</v>
      </c>
      <c r="E821" s="141">
        <f>SUM(E822:E825)</f>
        <v>221656.68</v>
      </c>
      <c r="F821" s="141">
        <f>SUM(F822:F825)</f>
        <v>4260.6400000000003</v>
      </c>
      <c r="G821" s="178">
        <f t="shared" si="265"/>
        <v>1.9E-2</v>
      </c>
      <c r="H821" s="141">
        <f>SUM(H822:H825)</f>
        <v>4260.6400000000003</v>
      </c>
      <c r="I821" s="178">
        <f t="shared" si="266"/>
        <v>1.9E-2</v>
      </c>
      <c r="J821" s="178">
        <f t="shared" si="252"/>
        <v>1</v>
      </c>
      <c r="K821" s="141">
        <f>SUM(K822:K825)</f>
        <v>221656.65</v>
      </c>
      <c r="L821" s="141">
        <f t="shared" si="254"/>
        <v>0.03</v>
      </c>
      <c r="M821" s="138">
        <f t="shared" si="250"/>
        <v>1</v>
      </c>
      <c r="N821" s="841"/>
      <c r="P821" s="86" t="b">
        <f t="shared" ref="P821:P833" si="267">E816=D816</f>
        <v>1</v>
      </c>
      <c r="Q821" s="224" t="b">
        <f t="shared" ref="Q821:Q831" si="268">IF(F816=H816,TRUE,FALSE)</f>
        <v>1</v>
      </c>
      <c r="R821" s="728">
        <f t="shared" si="261"/>
        <v>0</v>
      </c>
      <c r="S821" s="86"/>
      <c r="T821" s="86"/>
      <c r="U821" s="86"/>
      <c r="V821" s="86"/>
      <c r="W821" s="86"/>
      <c r="X821" s="86"/>
      <c r="Y821" s="86"/>
      <c r="Z821" s="86"/>
      <c r="AA821" s="86"/>
      <c r="AB821" s="86"/>
      <c r="AC821" s="86"/>
      <c r="AD821" s="86"/>
      <c r="AE821" s="86"/>
      <c r="AF821" s="86"/>
      <c r="AG821" s="86"/>
      <c r="AH821" s="86"/>
      <c r="AI821" s="86"/>
      <c r="AJ821" s="86"/>
      <c r="AK821" s="86"/>
      <c r="AL821" s="86"/>
      <c r="AM821" s="86"/>
      <c r="AN821" s="86"/>
      <c r="AO821" s="86"/>
      <c r="AP821" s="86"/>
      <c r="AQ821" s="86"/>
      <c r="AR821" s="86"/>
      <c r="AS821" s="86"/>
      <c r="AT821" s="86"/>
      <c r="AU821" s="86"/>
      <c r="AV821" s="86"/>
      <c r="AW821" s="86"/>
      <c r="AX821" s="86"/>
      <c r="AY821" s="86"/>
      <c r="AZ821" s="86"/>
      <c r="BA821" s="86"/>
      <c r="BB821" s="86"/>
      <c r="BC821" s="86"/>
      <c r="BD821" s="86"/>
      <c r="BE821" s="86"/>
      <c r="BF821" s="86"/>
      <c r="BG821" s="86"/>
      <c r="BH821" s="86"/>
      <c r="BI821" s="86"/>
      <c r="BJ821" s="86"/>
      <c r="BK821" s="86"/>
      <c r="BL821" s="86"/>
      <c r="BM821" s="86"/>
      <c r="BN821" s="86"/>
      <c r="BO821" s="86"/>
      <c r="BP821" s="86"/>
      <c r="BQ821" s="86"/>
      <c r="BR821" s="86"/>
      <c r="BS821" s="86"/>
      <c r="BT821" s="86"/>
      <c r="BU821" s="86"/>
      <c r="BV821" s="86"/>
      <c r="BW821" s="86"/>
      <c r="BX821" s="86"/>
      <c r="BY821" s="86"/>
      <c r="BZ821" s="86"/>
      <c r="CA821" s="86"/>
      <c r="CB821" s="86"/>
      <c r="CC821" s="86"/>
      <c r="CD821" s="86"/>
      <c r="CE821" s="86"/>
      <c r="CF821" s="86"/>
      <c r="CG821" s="86"/>
      <c r="CH821" s="86"/>
      <c r="CI821" s="86"/>
      <c r="CJ821" s="86"/>
      <c r="CK821" s="86"/>
      <c r="CL821" s="86"/>
      <c r="CM821" s="86"/>
      <c r="CN821" s="86"/>
      <c r="CO821" s="86"/>
      <c r="CP821" s="86"/>
      <c r="CQ821" s="86"/>
      <c r="CR821" s="86"/>
      <c r="CS821" s="86"/>
      <c r="CT821" s="86"/>
      <c r="CU821" s="86"/>
      <c r="CV821" s="86"/>
      <c r="CW821" s="86"/>
      <c r="CX821" s="86"/>
    </row>
    <row r="822" spans="1:102" s="85" customFormat="1" ht="18.75" customHeight="1" outlineLevel="1" x14ac:dyDescent="0.35">
      <c r="A822" s="1100"/>
      <c r="B822" s="715" t="s">
        <v>79</v>
      </c>
      <c r="C822" s="715"/>
      <c r="D822" s="119">
        <f>D827+D842</f>
        <v>0</v>
      </c>
      <c r="E822" s="119">
        <f t="shared" ref="E822:L825" si="269">E827+E842</f>
        <v>0</v>
      </c>
      <c r="F822" s="119">
        <f t="shared" si="269"/>
        <v>0</v>
      </c>
      <c r="G822" s="153" t="e">
        <f t="shared" si="265"/>
        <v>#DIV/0!</v>
      </c>
      <c r="H822" s="119">
        <f t="shared" si="269"/>
        <v>0</v>
      </c>
      <c r="I822" s="153" t="e">
        <f t="shared" si="266"/>
        <v>#DIV/0!</v>
      </c>
      <c r="J822" s="153" t="e">
        <f t="shared" si="252"/>
        <v>#DIV/0!</v>
      </c>
      <c r="K822" s="119">
        <f t="shared" si="269"/>
        <v>0</v>
      </c>
      <c r="L822" s="119">
        <f t="shared" si="269"/>
        <v>0</v>
      </c>
      <c r="M822" s="109" t="e">
        <f t="shared" si="250"/>
        <v>#DIV/0!</v>
      </c>
      <c r="N822" s="841"/>
      <c r="P822" s="86" t="b">
        <f t="shared" si="267"/>
        <v>1</v>
      </c>
      <c r="Q822" s="224" t="b">
        <f t="shared" si="268"/>
        <v>1</v>
      </c>
      <c r="R822" s="728">
        <f t="shared" si="261"/>
        <v>0</v>
      </c>
      <c r="S822" s="86"/>
      <c r="T822" s="86"/>
      <c r="U822" s="86"/>
      <c r="V822" s="86"/>
      <c r="W822" s="86"/>
      <c r="X822" s="86"/>
      <c r="Y822" s="86"/>
      <c r="Z822" s="86"/>
      <c r="AA822" s="86"/>
      <c r="AB822" s="86"/>
      <c r="AC822" s="86"/>
      <c r="AD822" s="86"/>
      <c r="AE822" s="86"/>
      <c r="AF822" s="86"/>
      <c r="AG822" s="86"/>
      <c r="AH822" s="86"/>
      <c r="AI822" s="86"/>
      <c r="AJ822" s="86"/>
      <c r="AK822" s="86"/>
      <c r="AL822" s="86"/>
      <c r="AM822" s="86"/>
      <c r="AN822" s="86"/>
      <c r="AO822" s="86"/>
      <c r="AP822" s="86"/>
      <c r="AQ822" s="86"/>
      <c r="AR822" s="86"/>
      <c r="AS822" s="86"/>
      <c r="AT822" s="86"/>
      <c r="AU822" s="86"/>
      <c r="AV822" s="86"/>
      <c r="AW822" s="86"/>
      <c r="AX822" s="86"/>
      <c r="AY822" s="86"/>
      <c r="AZ822" s="86"/>
      <c r="BA822" s="86"/>
      <c r="BB822" s="86"/>
      <c r="BC822" s="86"/>
      <c r="BD822" s="86"/>
      <c r="BE822" s="86"/>
      <c r="BF822" s="86"/>
      <c r="BG822" s="86"/>
      <c r="BH822" s="86"/>
      <c r="BI822" s="86"/>
      <c r="BJ822" s="86"/>
      <c r="BK822" s="86"/>
      <c r="BL822" s="86"/>
      <c r="BM822" s="86"/>
      <c r="BN822" s="86"/>
      <c r="BO822" s="86"/>
      <c r="BP822" s="86"/>
      <c r="BQ822" s="86"/>
      <c r="BR822" s="86"/>
      <c r="BS822" s="86"/>
      <c r="BT822" s="86"/>
      <c r="BU822" s="86"/>
      <c r="BV822" s="86"/>
      <c r="BW822" s="86"/>
      <c r="BX822" s="86"/>
      <c r="BY822" s="86"/>
      <c r="BZ822" s="86"/>
      <c r="CA822" s="86"/>
      <c r="CB822" s="86"/>
      <c r="CC822" s="86"/>
      <c r="CD822" s="86"/>
      <c r="CE822" s="86"/>
      <c r="CF822" s="86"/>
      <c r="CG822" s="86"/>
      <c r="CH822" s="86"/>
      <c r="CI822" s="86"/>
      <c r="CJ822" s="86"/>
      <c r="CK822" s="86"/>
      <c r="CL822" s="86"/>
      <c r="CM822" s="86"/>
      <c r="CN822" s="86"/>
      <c r="CO822" s="86"/>
      <c r="CP822" s="86"/>
      <c r="CQ822" s="86"/>
      <c r="CR822" s="86"/>
      <c r="CS822" s="86"/>
      <c r="CT822" s="86"/>
      <c r="CU822" s="86"/>
      <c r="CV822" s="86"/>
      <c r="CW822" s="86"/>
      <c r="CX822" s="86"/>
    </row>
    <row r="823" spans="1:102" s="85" customFormat="1" ht="18.75" customHeight="1" outlineLevel="1" x14ac:dyDescent="0.35">
      <c r="A823" s="1100"/>
      <c r="B823" s="715" t="s">
        <v>78</v>
      </c>
      <c r="C823" s="715"/>
      <c r="D823" s="119">
        <f t="shared" ref="D823:F825" si="270">D828+D843</f>
        <v>100884</v>
      </c>
      <c r="E823" s="119">
        <f t="shared" si="270"/>
        <v>100884</v>
      </c>
      <c r="F823" s="119">
        <f t="shared" si="270"/>
        <v>3131.3</v>
      </c>
      <c r="G823" s="148">
        <f t="shared" si="265"/>
        <v>3.1E-2</v>
      </c>
      <c r="H823" s="119">
        <f t="shared" si="269"/>
        <v>3131.3</v>
      </c>
      <c r="I823" s="148">
        <f t="shared" si="266"/>
        <v>3.1E-2</v>
      </c>
      <c r="J823" s="148">
        <f t="shared" si="252"/>
        <v>1</v>
      </c>
      <c r="K823" s="119">
        <f t="shared" si="269"/>
        <v>100884</v>
      </c>
      <c r="L823" s="119">
        <f t="shared" si="269"/>
        <v>0</v>
      </c>
      <c r="M823" s="108">
        <f t="shared" si="250"/>
        <v>1</v>
      </c>
      <c r="N823" s="841"/>
      <c r="P823" s="86" t="b">
        <f t="shared" si="267"/>
        <v>1</v>
      </c>
      <c r="Q823" s="224" t="b">
        <f t="shared" si="268"/>
        <v>1</v>
      </c>
      <c r="R823" s="728">
        <f t="shared" si="261"/>
        <v>0</v>
      </c>
      <c r="S823" s="86"/>
      <c r="T823" s="86"/>
      <c r="U823" s="86"/>
      <c r="V823" s="86"/>
      <c r="W823" s="86"/>
      <c r="X823" s="86"/>
      <c r="Y823" s="86"/>
      <c r="Z823" s="86"/>
      <c r="AA823" s="86"/>
      <c r="AB823" s="86"/>
      <c r="AC823" s="86"/>
      <c r="AD823" s="86"/>
      <c r="AE823" s="86"/>
      <c r="AF823" s="86"/>
      <c r="AG823" s="86"/>
      <c r="AH823" s="86"/>
      <c r="AI823" s="86"/>
      <c r="AJ823" s="86"/>
      <c r="AK823" s="86"/>
      <c r="AL823" s="86"/>
      <c r="AM823" s="86"/>
      <c r="AN823" s="86"/>
      <c r="AO823" s="86"/>
      <c r="AP823" s="86"/>
      <c r="AQ823" s="86"/>
      <c r="AR823" s="86"/>
      <c r="AS823" s="86"/>
      <c r="AT823" s="86"/>
      <c r="AU823" s="86"/>
      <c r="AV823" s="86"/>
      <c r="AW823" s="86"/>
      <c r="AX823" s="86"/>
      <c r="AY823" s="86"/>
      <c r="AZ823" s="86"/>
      <c r="BA823" s="86"/>
      <c r="BB823" s="86"/>
      <c r="BC823" s="86"/>
      <c r="BD823" s="86"/>
      <c r="BE823" s="86"/>
      <c r="BF823" s="86"/>
      <c r="BG823" s="86"/>
      <c r="BH823" s="86"/>
      <c r="BI823" s="86"/>
      <c r="BJ823" s="86"/>
      <c r="BK823" s="86"/>
      <c r="BL823" s="86"/>
      <c r="BM823" s="86"/>
      <c r="BN823" s="86"/>
      <c r="BO823" s="86"/>
      <c r="BP823" s="86"/>
      <c r="BQ823" s="86"/>
      <c r="BR823" s="86"/>
      <c r="BS823" s="86"/>
      <c r="BT823" s="86"/>
      <c r="BU823" s="86"/>
      <c r="BV823" s="86"/>
      <c r="BW823" s="86"/>
      <c r="BX823" s="86"/>
      <c r="BY823" s="86"/>
      <c r="BZ823" s="86"/>
      <c r="CA823" s="86"/>
      <c r="CB823" s="86"/>
      <c r="CC823" s="86"/>
      <c r="CD823" s="86"/>
      <c r="CE823" s="86"/>
      <c r="CF823" s="86"/>
      <c r="CG823" s="86"/>
      <c r="CH823" s="86"/>
      <c r="CI823" s="86"/>
      <c r="CJ823" s="86"/>
      <c r="CK823" s="86"/>
      <c r="CL823" s="86"/>
      <c r="CM823" s="86"/>
      <c r="CN823" s="86"/>
      <c r="CO823" s="86"/>
      <c r="CP823" s="86"/>
      <c r="CQ823" s="86"/>
      <c r="CR823" s="86"/>
      <c r="CS823" s="86"/>
      <c r="CT823" s="86"/>
      <c r="CU823" s="86"/>
      <c r="CV823" s="86"/>
      <c r="CW823" s="86"/>
      <c r="CX823" s="86"/>
    </row>
    <row r="824" spans="1:102" s="85" customFormat="1" ht="18.75" customHeight="1" outlineLevel="1" x14ac:dyDescent="0.35">
      <c r="A824" s="1100"/>
      <c r="B824" s="715" t="s">
        <v>116</v>
      </c>
      <c r="C824" s="715"/>
      <c r="D824" s="119">
        <f t="shared" si="270"/>
        <v>120772.68</v>
      </c>
      <c r="E824" s="119">
        <f t="shared" si="270"/>
        <v>120772.68</v>
      </c>
      <c r="F824" s="119">
        <f t="shared" si="270"/>
        <v>1129.3399999999999</v>
      </c>
      <c r="G824" s="148">
        <f t="shared" si="265"/>
        <v>8.9999999999999993E-3</v>
      </c>
      <c r="H824" s="119">
        <f t="shared" si="269"/>
        <v>1129.3399999999999</v>
      </c>
      <c r="I824" s="148">
        <f t="shared" si="266"/>
        <v>8.9999999999999993E-3</v>
      </c>
      <c r="J824" s="148">
        <f t="shared" si="252"/>
        <v>1</v>
      </c>
      <c r="K824" s="119">
        <f t="shared" si="269"/>
        <v>120772.65</v>
      </c>
      <c r="L824" s="119">
        <f t="shared" si="269"/>
        <v>0.03</v>
      </c>
      <c r="M824" s="108">
        <f t="shared" si="250"/>
        <v>1</v>
      </c>
      <c r="N824" s="841"/>
      <c r="P824" s="86" t="b">
        <f t="shared" si="267"/>
        <v>1</v>
      </c>
      <c r="Q824" s="224" t="b">
        <f t="shared" si="268"/>
        <v>1</v>
      </c>
      <c r="R824" s="728">
        <f t="shared" si="261"/>
        <v>0</v>
      </c>
      <c r="S824" s="86"/>
      <c r="T824" s="86"/>
      <c r="U824" s="86"/>
      <c r="V824" s="86"/>
      <c r="W824" s="86"/>
      <c r="X824" s="86"/>
      <c r="Y824" s="86"/>
      <c r="Z824" s="86"/>
      <c r="AA824" s="86"/>
      <c r="AB824" s="86"/>
      <c r="AC824" s="86"/>
      <c r="AD824" s="86"/>
      <c r="AE824" s="86"/>
      <c r="AF824" s="86"/>
      <c r="AG824" s="86"/>
      <c r="AH824" s="86"/>
      <c r="AI824" s="86"/>
      <c r="AJ824" s="86"/>
      <c r="AK824" s="86"/>
      <c r="AL824" s="86"/>
      <c r="AM824" s="86"/>
      <c r="AN824" s="86"/>
      <c r="AO824" s="86"/>
      <c r="AP824" s="86"/>
      <c r="AQ824" s="86"/>
      <c r="AR824" s="86"/>
      <c r="AS824" s="86"/>
      <c r="AT824" s="86"/>
      <c r="AU824" s="86"/>
      <c r="AV824" s="86"/>
      <c r="AW824" s="86"/>
      <c r="AX824" s="86"/>
      <c r="AY824" s="86"/>
      <c r="AZ824" s="86"/>
      <c r="BA824" s="86"/>
      <c r="BB824" s="86"/>
      <c r="BC824" s="86"/>
      <c r="BD824" s="86"/>
      <c r="BE824" s="86"/>
      <c r="BF824" s="86"/>
      <c r="BG824" s="86"/>
      <c r="BH824" s="86"/>
      <c r="BI824" s="86"/>
      <c r="BJ824" s="86"/>
      <c r="BK824" s="86"/>
      <c r="BL824" s="86"/>
      <c r="BM824" s="86"/>
      <c r="BN824" s="86"/>
      <c r="BO824" s="86"/>
      <c r="BP824" s="86"/>
      <c r="BQ824" s="86"/>
      <c r="BR824" s="86"/>
      <c r="BS824" s="86"/>
      <c r="BT824" s="86"/>
      <c r="BU824" s="86"/>
      <c r="BV824" s="86"/>
      <c r="BW824" s="86"/>
      <c r="BX824" s="86"/>
      <c r="BY824" s="86"/>
      <c r="BZ824" s="86"/>
      <c r="CA824" s="86"/>
      <c r="CB824" s="86"/>
      <c r="CC824" s="86"/>
      <c r="CD824" s="86"/>
      <c r="CE824" s="86"/>
      <c r="CF824" s="86"/>
      <c r="CG824" s="86"/>
      <c r="CH824" s="86"/>
      <c r="CI824" s="86"/>
      <c r="CJ824" s="86"/>
      <c r="CK824" s="86"/>
      <c r="CL824" s="86"/>
      <c r="CM824" s="86"/>
      <c r="CN824" s="86"/>
      <c r="CO824" s="86"/>
      <c r="CP824" s="86"/>
      <c r="CQ824" s="86"/>
      <c r="CR824" s="86"/>
      <c r="CS824" s="86"/>
      <c r="CT824" s="86"/>
      <c r="CU824" s="86"/>
      <c r="CV824" s="86"/>
      <c r="CW824" s="86"/>
      <c r="CX824" s="86"/>
    </row>
    <row r="825" spans="1:102" s="85" customFormat="1" ht="18.75" customHeight="1" outlineLevel="1" x14ac:dyDescent="0.35">
      <c r="A825" s="1100"/>
      <c r="B825" s="715" t="s">
        <v>80</v>
      </c>
      <c r="C825" s="715"/>
      <c r="D825" s="119">
        <f t="shared" si="270"/>
        <v>0</v>
      </c>
      <c r="E825" s="119">
        <f t="shared" si="270"/>
        <v>0</v>
      </c>
      <c r="F825" s="119">
        <f t="shared" si="270"/>
        <v>0</v>
      </c>
      <c r="G825" s="153" t="e">
        <f t="shared" si="265"/>
        <v>#DIV/0!</v>
      </c>
      <c r="H825" s="119">
        <f t="shared" si="269"/>
        <v>0</v>
      </c>
      <c r="I825" s="153" t="e">
        <f t="shared" si="266"/>
        <v>#DIV/0!</v>
      </c>
      <c r="J825" s="153" t="e">
        <f t="shared" ref="J825:J886" si="271">H825/F825</f>
        <v>#DIV/0!</v>
      </c>
      <c r="K825" s="119">
        <f t="shared" si="269"/>
        <v>0</v>
      </c>
      <c r="L825" s="119">
        <f t="shared" si="269"/>
        <v>0</v>
      </c>
      <c r="M825" s="109" t="e">
        <f t="shared" si="250"/>
        <v>#DIV/0!</v>
      </c>
      <c r="N825" s="841"/>
      <c r="P825" s="86" t="b">
        <f t="shared" si="267"/>
        <v>1</v>
      </c>
      <c r="Q825" s="224" t="b">
        <f t="shared" si="268"/>
        <v>1</v>
      </c>
      <c r="R825" s="728">
        <f t="shared" si="261"/>
        <v>0</v>
      </c>
      <c r="S825" s="86"/>
      <c r="T825" s="86"/>
      <c r="U825" s="86"/>
      <c r="V825" s="86"/>
      <c r="W825" s="86"/>
      <c r="X825" s="86"/>
      <c r="Y825" s="86"/>
      <c r="Z825" s="86"/>
      <c r="AA825" s="86"/>
      <c r="AB825" s="86"/>
      <c r="AC825" s="86"/>
      <c r="AD825" s="86"/>
      <c r="AE825" s="86"/>
      <c r="AF825" s="86"/>
      <c r="AG825" s="86"/>
      <c r="AH825" s="86"/>
      <c r="AI825" s="86"/>
      <c r="AJ825" s="86"/>
      <c r="AK825" s="86"/>
      <c r="AL825" s="86"/>
      <c r="AM825" s="86"/>
      <c r="AN825" s="86"/>
      <c r="AO825" s="86"/>
      <c r="AP825" s="86"/>
      <c r="AQ825" s="86"/>
      <c r="AR825" s="86"/>
      <c r="AS825" s="86"/>
      <c r="AT825" s="86"/>
      <c r="AU825" s="86"/>
      <c r="AV825" s="86"/>
      <c r="AW825" s="86"/>
      <c r="AX825" s="86"/>
      <c r="AY825" s="86"/>
      <c r="AZ825" s="86"/>
      <c r="BA825" s="86"/>
      <c r="BB825" s="86"/>
      <c r="BC825" s="86"/>
      <c r="BD825" s="86"/>
      <c r="BE825" s="86"/>
      <c r="BF825" s="86"/>
      <c r="BG825" s="86"/>
      <c r="BH825" s="86"/>
      <c r="BI825" s="86"/>
      <c r="BJ825" s="86"/>
      <c r="BK825" s="86"/>
      <c r="BL825" s="86"/>
      <c r="BM825" s="86"/>
      <c r="BN825" s="86"/>
      <c r="BO825" s="86"/>
      <c r="BP825" s="86"/>
      <c r="BQ825" s="86"/>
      <c r="BR825" s="86"/>
      <c r="BS825" s="86"/>
      <c r="BT825" s="86"/>
      <c r="BU825" s="86"/>
      <c r="BV825" s="86"/>
      <c r="BW825" s="86"/>
      <c r="BX825" s="86"/>
      <c r="BY825" s="86"/>
      <c r="BZ825" s="86"/>
      <c r="CA825" s="86"/>
      <c r="CB825" s="86"/>
      <c r="CC825" s="86"/>
      <c r="CD825" s="86"/>
      <c r="CE825" s="86"/>
      <c r="CF825" s="86"/>
      <c r="CG825" s="86"/>
      <c r="CH825" s="86"/>
      <c r="CI825" s="86"/>
      <c r="CJ825" s="86"/>
      <c r="CK825" s="86"/>
      <c r="CL825" s="86"/>
      <c r="CM825" s="86"/>
      <c r="CN825" s="86"/>
      <c r="CO825" s="86"/>
      <c r="CP825" s="86"/>
      <c r="CQ825" s="86"/>
      <c r="CR825" s="86"/>
      <c r="CS825" s="86"/>
      <c r="CT825" s="86"/>
      <c r="CU825" s="86"/>
      <c r="CV825" s="86"/>
      <c r="CW825" s="86"/>
      <c r="CX825" s="86"/>
    </row>
    <row r="826" spans="1:102" s="85" customFormat="1" ht="68.25" customHeight="1" x14ac:dyDescent="0.35">
      <c r="A826" s="1099" t="s">
        <v>189</v>
      </c>
      <c r="B826" s="96" t="s">
        <v>1231</v>
      </c>
      <c r="C826" s="96" t="s">
        <v>285</v>
      </c>
      <c r="D826" s="99">
        <f>SUM(D827:D830)</f>
        <v>216643.15</v>
      </c>
      <c r="E826" s="99">
        <f t="shared" ref="E826:F826" si="272">SUM(E827:E830)</f>
        <v>216643.15</v>
      </c>
      <c r="F826" s="99">
        <f t="shared" si="272"/>
        <v>4260.6400000000003</v>
      </c>
      <c r="G826" s="177">
        <f t="shared" si="265"/>
        <v>0.02</v>
      </c>
      <c r="H826" s="99">
        <f>SUM(H827:H830)</f>
        <v>4260.6400000000003</v>
      </c>
      <c r="I826" s="177">
        <f t="shared" si="266"/>
        <v>0.02</v>
      </c>
      <c r="J826" s="177">
        <f t="shared" si="271"/>
        <v>1</v>
      </c>
      <c r="K826" s="99">
        <f>SUM(K827:K830)</f>
        <v>216643.12</v>
      </c>
      <c r="L826" s="99">
        <f>SUM(L827:L830)</f>
        <v>0.03</v>
      </c>
      <c r="M826" s="135">
        <f t="shared" si="250"/>
        <v>1</v>
      </c>
      <c r="N826" s="805"/>
      <c r="P826" s="86" t="b">
        <f t="shared" si="267"/>
        <v>1</v>
      </c>
      <c r="Q826" s="224" t="b">
        <f t="shared" si="268"/>
        <v>1</v>
      </c>
      <c r="R826" s="728">
        <f t="shared" si="261"/>
        <v>0</v>
      </c>
      <c r="S826" s="86"/>
      <c r="T826" s="86"/>
      <c r="U826" s="86"/>
      <c r="V826" s="86"/>
      <c r="W826" s="86"/>
      <c r="X826" s="86"/>
      <c r="Y826" s="86"/>
      <c r="Z826" s="86"/>
      <c r="AA826" s="86"/>
      <c r="AB826" s="86"/>
      <c r="AC826" s="86"/>
      <c r="AD826" s="86"/>
      <c r="AE826" s="86"/>
      <c r="AF826" s="86"/>
      <c r="AG826" s="86"/>
      <c r="AH826" s="86"/>
      <c r="AI826" s="86"/>
      <c r="AJ826" s="86"/>
      <c r="AK826" s="86"/>
      <c r="AL826" s="86"/>
      <c r="AM826" s="86"/>
      <c r="AN826" s="86"/>
      <c r="AO826" s="86"/>
      <c r="AP826" s="86"/>
      <c r="AQ826" s="86"/>
      <c r="AR826" s="86"/>
      <c r="AS826" s="86"/>
      <c r="AT826" s="86"/>
      <c r="AU826" s="86"/>
      <c r="AV826" s="86"/>
      <c r="AW826" s="86"/>
      <c r="AX826" s="86"/>
      <c r="AY826" s="86"/>
      <c r="AZ826" s="86"/>
      <c r="BA826" s="86"/>
      <c r="BB826" s="86"/>
      <c r="BC826" s="86"/>
      <c r="BD826" s="86"/>
      <c r="BE826" s="86"/>
      <c r="BF826" s="86"/>
      <c r="BG826" s="86"/>
      <c r="BH826" s="86"/>
      <c r="BI826" s="86"/>
      <c r="BJ826" s="86"/>
      <c r="BK826" s="86"/>
      <c r="BL826" s="86"/>
      <c r="BM826" s="86"/>
      <c r="BN826" s="86"/>
      <c r="BO826" s="86"/>
      <c r="BP826" s="86"/>
      <c r="BQ826" s="86"/>
      <c r="BR826" s="86"/>
      <c r="BS826" s="86"/>
      <c r="BT826" s="86"/>
      <c r="BU826" s="86"/>
      <c r="BV826" s="86"/>
      <c r="BW826" s="86"/>
      <c r="BX826" s="86"/>
      <c r="BY826" s="86"/>
      <c r="BZ826" s="86"/>
      <c r="CA826" s="86"/>
      <c r="CB826" s="86"/>
      <c r="CC826" s="86"/>
      <c r="CD826" s="86"/>
      <c r="CE826" s="86"/>
      <c r="CF826" s="86"/>
      <c r="CG826" s="86"/>
      <c r="CH826" s="86"/>
      <c r="CI826" s="86"/>
      <c r="CJ826" s="86"/>
      <c r="CK826" s="86"/>
      <c r="CL826" s="86"/>
      <c r="CM826" s="86"/>
      <c r="CN826" s="86"/>
      <c r="CO826" s="86"/>
      <c r="CP826" s="86"/>
      <c r="CQ826" s="86"/>
      <c r="CR826" s="86"/>
      <c r="CS826" s="86"/>
      <c r="CT826" s="86"/>
      <c r="CU826" s="86"/>
      <c r="CV826" s="86"/>
      <c r="CW826" s="86"/>
      <c r="CX826" s="86"/>
    </row>
    <row r="827" spans="1:102" s="85" customFormat="1" ht="18.75" customHeight="1" outlineLevel="1" x14ac:dyDescent="0.35">
      <c r="A827" s="1099"/>
      <c r="B827" s="715" t="s">
        <v>79</v>
      </c>
      <c r="C827" s="715"/>
      <c r="D827" s="119">
        <f>D832+D837</f>
        <v>0</v>
      </c>
      <c r="E827" s="119">
        <f t="shared" ref="E827:F827" si="273">E832+E837</f>
        <v>0</v>
      </c>
      <c r="F827" s="119">
        <f t="shared" si="273"/>
        <v>0</v>
      </c>
      <c r="G827" s="153" t="e">
        <f t="shared" si="265"/>
        <v>#DIV/0!</v>
      </c>
      <c r="H827" s="119">
        <f>H832+H837</f>
        <v>0</v>
      </c>
      <c r="I827" s="153" t="e">
        <f t="shared" si="266"/>
        <v>#DIV/0!</v>
      </c>
      <c r="J827" s="153" t="e">
        <f t="shared" si="271"/>
        <v>#DIV/0!</v>
      </c>
      <c r="K827" s="119">
        <f>K832+K837</f>
        <v>0</v>
      </c>
      <c r="L827" s="119">
        <f t="shared" si="254"/>
        <v>0</v>
      </c>
      <c r="M827" s="109" t="e">
        <f t="shared" si="250"/>
        <v>#DIV/0!</v>
      </c>
      <c r="N827" s="806"/>
      <c r="P827" s="86" t="b">
        <f t="shared" si="267"/>
        <v>1</v>
      </c>
      <c r="Q827" s="224" t="b">
        <f t="shared" si="268"/>
        <v>1</v>
      </c>
      <c r="R827" s="728">
        <f t="shared" si="261"/>
        <v>0</v>
      </c>
      <c r="S827" s="86"/>
      <c r="T827" s="86"/>
      <c r="U827" s="86"/>
      <c r="V827" s="86"/>
      <c r="W827" s="86"/>
      <c r="X827" s="86"/>
      <c r="Y827" s="86"/>
      <c r="Z827" s="86"/>
      <c r="AA827" s="86"/>
      <c r="AB827" s="86"/>
      <c r="AC827" s="86"/>
      <c r="AD827" s="86"/>
      <c r="AE827" s="86"/>
      <c r="AF827" s="86"/>
      <c r="AG827" s="86"/>
      <c r="AH827" s="86"/>
      <c r="AI827" s="86"/>
      <c r="AJ827" s="86"/>
      <c r="AK827" s="86"/>
      <c r="AL827" s="86"/>
      <c r="AM827" s="86"/>
      <c r="AN827" s="86"/>
      <c r="AO827" s="86"/>
      <c r="AP827" s="86"/>
      <c r="AQ827" s="86"/>
      <c r="AR827" s="86"/>
      <c r="AS827" s="86"/>
      <c r="AT827" s="86"/>
      <c r="AU827" s="86"/>
      <c r="AV827" s="86"/>
      <c r="AW827" s="86"/>
      <c r="AX827" s="86"/>
      <c r="AY827" s="86"/>
      <c r="AZ827" s="86"/>
      <c r="BA827" s="86"/>
      <c r="BB827" s="86"/>
      <c r="BC827" s="86"/>
      <c r="BD827" s="86"/>
      <c r="BE827" s="86"/>
      <c r="BF827" s="86"/>
      <c r="BG827" s="86"/>
      <c r="BH827" s="86"/>
      <c r="BI827" s="86"/>
      <c r="BJ827" s="86"/>
      <c r="BK827" s="86"/>
      <c r="BL827" s="86"/>
      <c r="BM827" s="86"/>
      <c r="BN827" s="86"/>
      <c r="BO827" s="86"/>
      <c r="BP827" s="86"/>
      <c r="BQ827" s="86"/>
      <c r="BR827" s="86"/>
      <c r="BS827" s="86"/>
      <c r="BT827" s="86"/>
      <c r="BU827" s="86"/>
      <c r="BV827" s="86"/>
      <c r="BW827" s="86"/>
      <c r="BX827" s="86"/>
      <c r="BY827" s="86"/>
      <c r="BZ827" s="86"/>
      <c r="CA827" s="86"/>
      <c r="CB827" s="86"/>
      <c r="CC827" s="86"/>
      <c r="CD827" s="86"/>
      <c r="CE827" s="86"/>
      <c r="CF827" s="86"/>
      <c r="CG827" s="86"/>
      <c r="CH827" s="86"/>
      <c r="CI827" s="86"/>
      <c r="CJ827" s="86"/>
      <c r="CK827" s="86"/>
      <c r="CL827" s="86"/>
      <c r="CM827" s="86"/>
      <c r="CN827" s="86"/>
      <c r="CO827" s="86"/>
      <c r="CP827" s="86"/>
      <c r="CQ827" s="86"/>
      <c r="CR827" s="86"/>
      <c r="CS827" s="86"/>
      <c r="CT827" s="86"/>
      <c r="CU827" s="86"/>
      <c r="CV827" s="86"/>
      <c r="CW827" s="86"/>
      <c r="CX827" s="86"/>
    </row>
    <row r="828" spans="1:102" s="85" customFormat="1" ht="18.75" customHeight="1" outlineLevel="1" x14ac:dyDescent="0.35">
      <c r="A828" s="1099"/>
      <c r="B828" s="715" t="s">
        <v>78</v>
      </c>
      <c r="C828" s="715"/>
      <c r="D828" s="119">
        <f t="shared" ref="D828:F830" si="274">D833+D838</f>
        <v>100884</v>
      </c>
      <c r="E828" s="119">
        <f t="shared" si="274"/>
        <v>100884</v>
      </c>
      <c r="F828" s="119">
        <f t="shared" si="274"/>
        <v>3131.3</v>
      </c>
      <c r="G828" s="148">
        <f t="shared" si="265"/>
        <v>3.1E-2</v>
      </c>
      <c r="H828" s="119">
        <f t="shared" ref="H828:H830" si="275">H833+H838</f>
        <v>3131.3</v>
      </c>
      <c r="I828" s="148">
        <f t="shared" si="266"/>
        <v>3.1E-2</v>
      </c>
      <c r="J828" s="148">
        <f t="shared" si="271"/>
        <v>1</v>
      </c>
      <c r="K828" s="119">
        <f t="shared" ref="K828:L830" si="276">K833+K838</f>
        <v>100884</v>
      </c>
      <c r="L828" s="119">
        <f t="shared" si="276"/>
        <v>0</v>
      </c>
      <c r="M828" s="108">
        <f t="shared" si="250"/>
        <v>1</v>
      </c>
      <c r="N828" s="806"/>
      <c r="P828" s="86" t="b">
        <f t="shared" si="267"/>
        <v>1</v>
      </c>
      <c r="Q828" s="224" t="b">
        <f t="shared" si="268"/>
        <v>1</v>
      </c>
      <c r="R828" s="728">
        <f t="shared" si="261"/>
        <v>0</v>
      </c>
      <c r="S828" s="86"/>
      <c r="T828" s="86"/>
      <c r="U828" s="86"/>
      <c r="V828" s="86"/>
      <c r="W828" s="86"/>
      <c r="X828" s="86"/>
      <c r="Y828" s="86"/>
      <c r="Z828" s="86"/>
      <c r="AA828" s="86"/>
      <c r="AB828" s="86"/>
      <c r="AC828" s="86"/>
      <c r="AD828" s="86"/>
      <c r="AE828" s="86"/>
      <c r="AF828" s="86"/>
      <c r="AG828" s="86"/>
      <c r="AH828" s="86"/>
      <c r="AI828" s="86"/>
      <c r="AJ828" s="86"/>
      <c r="AK828" s="86"/>
      <c r="AL828" s="86"/>
      <c r="AM828" s="86"/>
      <c r="AN828" s="86"/>
      <c r="AO828" s="86"/>
      <c r="AP828" s="86"/>
      <c r="AQ828" s="86"/>
      <c r="AR828" s="86"/>
      <c r="AS828" s="86"/>
      <c r="AT828" s="86"/>
      <c r="AU828" s="86"/>
      <c r="AV828" s="86"/>
      <c r="AW828" s="86"/>
      <c r="AX828" s="86"/>
      <c r="AY828" s="86"/>
      <c r="AZ828" s="86"/>
      <c r="BA828" s="86"/>
      <c r="BB828" s="86"/>
      <c r="BC828" s="86"/>
      <c r="BD828" s="86"/>
      <c r="BE828" s="86"/>
      <c r="BF828" s="86"/>
      <c r="BG828" s="86"/>
      <c r="BH828" s="86"/>
      <c r="BI828" s="86"/>
      <c r="BJ828" s="86"/>
      <c r="BK828" s="86"/>
      <c r="BL828" s="86"/>
      <c r="BM828" s="86"/>
      <c r="BN828" s="86"/>
      <c r="BO828" s="86"/>
      <c r="BP828" s="86"/>
      <c r="BQ828" s="86"/>
      <c r="BR828" s="86"/>
      <c r="BS828" s="86"/>
      <c r="BT828" s="86"/>
      <c r="BU828" s="86"/>
      <c r="BV828" s="86"/>
      <c r="BW828" s="86"/>
      <c r="BX828" s="86"/>
      <c r="BY828" s="86"/>
      <c r="BZ828" s="86"/>
      <c r="CA828" s="86"/>
      <c r="CB828" s="86"/>
      <c r="CC828" s="86"/>
      <c r="CD828" s="86"/>
      <c r="CE828" s="86"/>
      <c r="CF828" s="86"/>
      <c r="CG828" s="86"/>
      <c r="CH828" s="86"/>
      <c r="CI828" s="86"/>
      <c r="CJ828" s="86"/>
      <c r="CK828" s="86"/>
      <c r="CL828" s="86"/>
      <c r="CM828" s="86"/>
      <c r="CN828" s="86"/>
      <c r="CO828" s="86"/>
      <c r="CP828" s="86"/>
      <c r="CQ828" s="86"/>
      <c r="CR828" s="86"/>
      <c r="CS828" s="86"/>
      <c r="CT828" s="86"/>
      <c r="CU828" s="86"/>
      <c r="CV828" s="86"/>
      <c r="CW828" s="86"/>
      <c r="CX828" s="86"/>
    </row>
    <row r="829" spans="1:102" s="85" customFormat="1" ht="17.25" customHeight="1" outlineLevel="1" x14ac:dyDescent="0.35">
      <c r="A829" s="1099"/>
      <c r="B829" s="715" t="s">
        <v>116</v>
      </c>
      <c r="C829" s="715"/>
      <c r="D829" s="119">
        <f t="shared" si="274"/>
        <v>115759.15</v>
      </c>
      <c r="E829" s="119">
        <f t="shared" si="274"/>
        <v>115759.15</v>
      </c>
      <c r="F829" s="119">
        <f t="shared" si="274"/>
        <v>1129.3399999999999</v>
      </c>
      <c r="G829" s="148">
        <f t="shared" si="265"/>
        <v>0.01</v>
      </c>
      <c r="H829" s="119">
        <f t="shared" si="275"/>
        <v>1129.3399999999999</v>
      </c>
      <c r="I829" s="148">
        <f t="shared" si="266"/>
        <v>0.01</v>
      </c>
      <c r="J829" s="148">
        <f t="shared" si="271"/>
        <v>1</v>
      </c>
      <c r="K829" s="119">
        <f t="shared" si="276"/>
        <v>115759.12</v>
      </c>
      <c r="L829" s="119">
        <f t="shared" si="276"/>
        <v>0.03</v>
      </c>
      <c r="M829" s="108">
        <f t="shared" si="250"/>
        <v>1</v>
      </c>
      <c r="N829" s="806"/>
      <c r="P829" s="86" t="b">
        <f t="shared" si="267"/>
        <v>1</v>
      </c>
      <c r="Q829" s="224" t="b">
        <f t="shared" si="268"/>
        <v>1</v>
      </c>
      <c r="R829" s="728">
        <f t="shared" si="261"/>
        <v>0</v>
      </c>
      <c r="S829" s="86"/>
      <c r="T829" s="86"/>
      <c r="U829" s="86"/>
      <c r="V829" s="86"/>
      <c r="W829" s="86"/>
      <c r="X829" s="86"/>
      <c r="Y829" s="86"/>
      <c r="Z829" s="86"/>
      <c r="AA829" s="86"/>
      <c r="AB829" s="86"/>
      <c r="AC829" s="86"/>
      <c r="AD829" s="86"/>
      <c r="AE829" s="86"/>
      <c r="AF829" s="86"/>
      <c r="AG829" s="86"/>
      <c r="AH829" s="86"/>
      <c r="AI829" s="86"/>
      <c r="AJ829" s="86"/>
      <c r="AK829" s="86"/>
      <c r="AL829" s="86"/>
      <c r="AM829" s="86"/>
      <c r="AN829" s="86"/>
      <c r="AO829" s="86"/>
      <c r="AP829" s="86"/>
      <c r="AQ829" s="86"/>
      <c r="AR829" s="86"/>
      <c r="AS829" s="86"/>
      <c r="AT829" s="86"/>
      <c r="AU829" s="86"/>
      <c r="AV829" s="86"/>
      <c r="AW829" s="86"/>
      <c r="AX829" s="86"/>
      <c r="AY829" s="86"/>
      <c r="AZ829" s="86"/>
      <c r="BA829" s="86"/>
      <c r="BB829" s="86"/>
      <c r="BC829" s="86"/>
      <c r="BD829" s="86"/>
      <c r="BE829" s="86"/>
      <c r="BF829" s="86"/>
      <c r="BG829" s="86"/>
      <c r="BH829" s="86"/>
      <c r="BI829" s="86"/>
      <c r="BJ829" s="86"/>
      <c r="BK829" s="86"/>
      <c r="BL829" s="86"/>
      <c r="BM829" s="86"/>
      <c r="BN829" s="86"/>
      <c r="BO829" s="86"/>
      <c r="BP829" s="86"/>
      <c r="BQ829" s="86"/>
      <c r="BR829" s="86"/>
      <c r="BS829" s="86"/>
      <c r="BT829" s="86"/>
      <c r="BU829" s="86"/>
      <c r="BV829" s="86"/>
      <c r="BW829" s="86"/>
      <c r="BX829" s="86"/>
      <c r="BY829" s="86"/>
      <c r="BZ829" s="86"/>
      <c r="CA829" s="86"/>
      <c r="CB829" s="86"/>
      <c r="CC829" s="86"/>
      <c r="CD829" s="86"/>
      <c r="CE829" s="86"/>
      <c r="CF829" s="86"/>
      <c r="CG829" s="86"/>
      <c r="CH829" s="86"/>
      <c r="CI829" s="86"/>
      <c r="CJ829" s="86"/>
      <c r="CK829" s="86"/>
      <c r="CL829" s="86"/>
      <c r="CM829" s="86"/>
      <c r="CN829" s="86"/>
      <c r="CO829" s="86"/>
      <c r="CP829" s="86"/>
      <c r="CQ829" s="86"/>
      <c r="CR829" s="86"/>
      <c r="CS829" s="86"/>
      <c r="CT829" s="86"/>
      <c r="CU829" s="86"/>
      <c r="CV829" s="86"/>
      <c r="CW829" s="86"/>
      <c r="CX829" s="86"/>
    </row>
    <row r="830" spans="1:102" s="85" customFormat="1" ht="17.25" customHeight="1" outlineLevel="1" x14ac:dyDescent="0.35">
      <c r="A830" s="1099"/>
      <c r="B830" s="715" t="s">
        <v>80</v>
      </c>
      <c r="C830" s="715"/>
      <c r="D830" s="119">
        <f t="shared" si="274"/>
        <v>0</v>
      </c>
      <c r="E830" s="119">
        <f t="shared" si="274"/>
        <v>0</v>
      </c>
      <c r="F830" s="119">
        <f t="shared" si="274"/>
        <v>0</v>
      </c>
      <c r="G830" s="153" t="e">
        <f t="shared" si="265"/>
        <v>#DIV/0!</v>
      </c>
      <c r="H830" s="119">
        <f t="shared" si="275"/>
        <v>0</v>
      </c>
      <c r="I830" s="153" t="e">
        <f t="shared" si="266"/>
        <v>#DIV/0!</v>
      </c>
      <c r="J830" s="153" t="e">
        <f t="shared" si="271"/>
        <v>#DIV/0!</v>
      </c>
      <c r="K830" s="119">
        <f t="shared" si="276"/>
        <v>0</v>
      </c>
      <c r="L830" s="119"/>
      <c r="M830" s="109" t="e">
        <f t="shared" si="250"/>
        <v>#DIV/0!</v>
      </c>
      <c r="N830" s="807"/>
      <c r="P830" s="86" t="b">
        <f t="shared" si="267"/>
        <v>1</v>
      </c>
      <c r="Q830" s="224" t="b">
        <f t="shared" si="268"/>
        <v>1</v>
      </c>
      <c r="R830" s="728">
        <f t="shared" si="261"/>
        <v>0</v>
      </c>
      <c r="S830" s="86"/>
      <c r="T830" s="86"/>
      <c r="U830" s="86"/>
      <c r="V830" s="86"/>
      <c r="W830" s="86"/>
      <c r="X830" s="86"/>
      <c r="Y830" s="86"/>
      <c r="Z830" s="86"/>
      <c r="AA830" s="86"/>
      <c r="AB830" s="86"/>
      <c r="AC830" s="86"/>
      <c r="AD830" s="86"/>
      <c r="AE830" s="86"/>
      <c r="AF830" s="86"/>
      <c r="AG830" s="86"/>
      <c r="AH830" s="86"/>
      <c r="AI830" s="86"/>
      <c r="AJ830" s="86"/>
      <c r="AK830" s="86"/>
      <c r="AL830" s="86"/>
      <c r="AM830" s="86"/>
      <c r="AN830" s="86"/>
      <c r="AO830" s="86"/>
      <c r="AP830" s="86"/>
      <c r="AQ830" s="86"/>
      <c r="AR830" s="86"/>
      <c r="AS830" s="86"/>
      <c r="AT830" s="86"/>
      <c r="AU830" s="86"/>
      <c r="AV830" s="86"/>
      <c r="AW830" s="86"/>
      <c r="AX830" s="86"/>
      <c r="AY830" s="86"/>
      <c r="AZ830" s="86"/>
      <c r="BA830" s="86"/>
      <c r="BB830" s="86"/>
      <c r="BC830" s="86"/>
      <c r="BD830" s="86"/>
      <c r="BE830" s="86"/>
      <c r="BF830" s="86"/>
      <c r="BG830" s="86"/>
      <c r="BH830" s="86"/>
      <c r="BI830" s="86"/>
      <c r="BJ830" s="86"/>
      <c r="BK830" s="86"/>
      <c r="BL830" s="86"/>
      <c r="BM830" s="86"/>
      <c r="BN830" s="86"/>
      <c r="BO830" s="86"/>
      <c r="BP830" s="86"/>
      <c r="BQ830" s="86"/>
      <c r="BR830" s="86"/>
      <c r="BS830" s="86"/>
      <c r="BT830" s="86"/>
      <c r="BU830" s="86"/>
      <c r="BV830" s="86"/>
      <c r="BW830" s="86"/>
      <c r="BX830" s="86"/>
      <c r="BY830" s="86"/>
      <c r="BZ830" s="86"/>
      <c r="CA830" s="86"/>
      <c r="CB830" s="86"/>
      <c r="CC830" s="86"/>
      <c r="CD830" s="86"/>
      <c r="CE830" s="86"/>
      <c r="CF830" s="86"/>
      <c r="CG830" s="86"/>
      <c r="CH830" s="86"/>
      <c r="CI830" s="86"/>
      <c r="CJ830" s="86"/>
      <c r="CK830" s="86"/>
      <c r="CL830" s="86"/>
      <c r="CM830" s="86"/>
      <c r="CN830" s="86"/>
      <c r="CO830" s="86"/>
      <c r="CP830" s="86"/>
      <c r="CQ830" s="86"/>
      <c r="CR830" s="86"/>
      <c r="CS830" s="86"/>
      <c r="CT830" s="86"/>
      <c r="CU830" s="86"/>
      <c r="CV830" s="86"/>
      <c r="CW830" s="86"/>
      <c r="CX830" s="86"/>
    </row>
    <row r="831" spans="1:102" s="85" customFormat="1" ht="87" customHeight="1" x14ac:dyDescent="0.35">
      <c r="A831" s="1099" t="s">
        <v>1232</v>
      </c>
      <c r="B831" s="96" t="s">
        <v>1233</v>
      </c>
      <c r="C831" s="96" t="s">
        <v>650</v>
      </c>
      <c r="D831" s="99">
        <f>SUM(D832:D835)</f>
        <v>104542.28</v>
      </c>
      <c r="E831" s="99">
        <f t="shared" ref="E831:F831" si="277">SUM(E832:E835)</f>
        <v>104542.28</v>
      </c>
      <c r="F831" s="99">
        <f t="shared" si="277"/>
        <v>0</v>
      </c>
      <c r="G831" s="451">
        <f t="shared" si="265"/>
        <v>0</v>
      </c>
      <c r="H831" s="99"/>
      <c r="I831" s="451">
        <f t="shared" si="266"/>
        <v>0</v>
      </c>
      <c r="J831" s="451" t="e">
        <f t="shared" si="271"/>
        <v>#DIV/0!</v>
      </c>
      <c r="K831" s="99">
        <f>SUM(K832:K835)</f>
        <v>104542.28</v>
      </c>
      <c r="L831" s="99">
        <f>SUM(L832:L835)</f>
        <v>0</v>
      </c>
      <c r="M831" s="108">
        <f t="shared" si="250"/>
        <v>1</v>
      </c>
      <c r="N831" s="855" t="s">
        <v>1234</v>
      </c>
      <c r="P831" s="86" t="b">
        <f t="shared" si="267"/>
        <v>1</v>
      </c>
      <c r="Q831" s="224" t="b">
        <f t="shared" si="268"/>
        <v>1</v>
      </c>
      <c r="R831" s="728">
        <f t="shared" si="261"/>
        <v>0</v>
      </c>
      <c r="S831" s="86"/>
      <c r="T831" s="86"/>
      <c r="U831" s="86"/>
      <c r="V831" s="86"/>
      <c r="W831" s="86"/>
      <c r="X831" s="86"/>
      <c r="Y831" s="86"/>
      <c r="Z831" s="86"/>
      <c r="AA831" s="86"/>
      <c r="AB831" s="86"/>
      <c r="AC831" s="86"/>
      <c r="AD831" s="86"/>
      <c r="AE831" s="86"/>
      <c r="AF831" s="86"/>
      <c r="AG831" s="86"/>
      <c r="AH831" s="86"/>
      <c r="AI831" s="86"/>
      <c r="AJ831" s="86"/>
      <c r="AK831" s="86"/>
      <c r="AL831" s="86"/>
      <c r="AM831" s="86"/>
      <c r="AN831" s="86"/>
      <c r="AO831" s="86"/>
      <c r="AP831" s="86"/>
      <c r="AQ831" s="86"/>
      <c r="AR831" s="86"/>
      <c r="AS831" s="86"/>
      <c r="AT831" s="86"/>
      <c r="AU831" s="86"/>
      <c r="AV831" s="86"/>
      <c r="AW831" s="86"/>
      <c r="AX831" s="86"/>
      <c r="AY831" s="86"/>
      <c r="AZ831" s="86"/>
      <c r="BA831" s="86"/>
      <c r="BB831" s="86"/>
      <c r="BC831" s="86"/>
      <c r="BD831" s="86"/>
      <c r="BE831" s="86"/>
      <c r="BF831" s="86"/>
      <c r="BG831" s="86"/>
      <c r="BH831" s="86"/>
      <c r="BI831" s="86"/>
      <c r="BJ831" s="86"/>
      <c r="BK831" s="86"/>
      <c r="BL831" s="86"/>
      <c r="BM831" s="86"/>
      <c r="BN831" s="86"/>
      <c r="BO831" s="86"/>
      <c r="BP831" s="86"/>
      <c r="BQ831" s="86"/>
      <c r="BR831" s="86"/>
      <c r="BS831" s="86"/>
      <c r="BT831" s="86"/>
      <c r="BU831" s="86"/>
      <c r="BV831" s="86"/>
      <c r="BW831" s="86"/>
      <c r="BX831" s="86"/>
      <c r="BY831" s="86"/>
      <c r="BZ831" s="86"/>
      <c r="CA831" s="86"/>
      <c r="CB831" s="86"/>
      <c r="CC831" s="86"/>
      <c r="CD831" s="86"/>
      <c r="CE831" s="86"/>
      <c r="CF831" s="86"/>
      <c r="CG831" s="86"/>
      <c r="CH831" s="86"/>
      <c r="CI831" s="86"/>
      <c r="CJ831" s="86"/>
      <c r="CK831" s="86"/>
      <c r="CL831" s="86"/>
      <c r="CM831" s="86"/>
      <c r="CN831" s="86"/>
      <c r="CO831" s="86"/>
      <c r="CP831" s="86"/>
      <c r="CQ831" s="86"/>
      <c r="CR831" s="86"/>
      <c r="CS831" s="86"/>
      <c r="CT831" s="86"/>
      <c r="CU831" s="86"/>
      <c r="CV831" s="86"/>
      <c r="CW831" s="86"/>
      <c r="CX831" s="86"/>
    </row>
    <row r="832" spans="1:102" s="85" customFormat="1" ht="18.75" customHeight="1" outlineLevel="1" x14ac:dyDescent="0.35">
      <c r="A832" s="1099"/>
      <c r="B832" s="715" t="s">
        <v>79</v>
      </c>
      <c r="C832" s="715"/>
      <c r="D832" s="119"/>
      <c r="E832" s="119"/>
      <c r="F832" s="119"/>
      <c r="G832" s="153" t="e">
        <f t="shared" si="265"/>
        <v>#DIV/0!</v>
      </c>
      <c r="H832" s="119"/>
      <c r="I832" s="153" t="e">
        <f t="shared" si="266"/>
        <v>#DIV/0!</v>
      </c>
      <c r="J832" s="153" t="e">
        <f t="shared" si="271"/>
        <v>#DIV/0!</v>
      </c>
      <c r="K832" s="119"/>
      <c r="L832" s="119"/>
      <c r="M832" s="109" t="e">
        <f t="shared" si="250"/>
        <v>#DIV/0!</v>
      </c>
      <c r="N832" s="856"/>
      <c r="P832" s="86" t="b">
        <f t="shared" si="267"/>
        <v>1</v>
      </c>
      <c r="Q832" s="224" t="b">
        <f t="shared" ref="Q832:Q885" si="278">IF(F827=H827,TRUE,FALSE)</f>
        <v>1</v>
      </c>
      <c r="R832" s="728">
        <f t="shared" si="261"/>
        <v>0</v>
      </c>
      <c r="S832" s="86"/>
      <c r="T832" s="86"/>
      <c r="U832" s="86"/>
      <c r="V832" s="86"/>
      <c r="W832" s="86"/>
      <c r="X832" s="86"/>
      <c r="Y832" s="86"/>
      <c r="Z832" s="86"/>
      <c r="AA832" s="86"/>
      <c r="AB832" s="86"/>
      <c r="AC832" s="86"/>
      <c r="AD832" s="86"/>
      <c r="AE832" s="86"/>
      <c r="AF832" s="86"/>
      <c r="AG832" s="86"/>
      <c r="AH832" s="86"/>
      <c r="AI832" s="86"/>
      <c r="AJ832" s="86"/>
      <c r="AK832" s="86"/>
      <c r="AL832" s="86"/>
      <c r="AM832" s="86"/>
      <c r="AN832" s="86"/>
      <c r="AO832" s="86"/>
      <c r="AP832" s="86"/>
      <c r="AQ832" s="86"/>
      <c r="AR832" s="86"/>
      <c r="AS832" s="86"/>
      <c r="AT832" s="86"/>
      <c r="AU832" s="86"/>
      <c r="AV832" s="86"/>
      <c r="AW832" s="86"/>
      <c r="AX832" s="86"/>
      <c r="AY832" s="86"/>
      <c r="AZ832" s="86"/>
      <c r="BA832" s="86"/>
      <c r="BB832" s="86"/>
      <c r="BC832" s="86"/>
      <c r="BD832" s="86"/>
      <c r="BE832" s="86"/>
      <c r="BF832" s="86"/>
      <c r="BG832" s="86"/>
      <c r="BH832" s="86"/>
      <c r="BI832" s="86"/>
      <c r="BJ832" s="86"/>
      <c r="BK832" s="86"/>
      <c r="BL832" s="86"/>
      <c r="BM832" s="86"/>
      <c r="BN832" s="86"/>
      <c r="BO832" s="86"/>
      <c r="BP832" s="86"/>
      <c r="BQ832" s="86"/>
      <c r="BR832" s="86"/>
      <c r="BS832" s="86"/>
      <c r="BT832" s="86"/>
      <c r="BU832" s="86"/>
      <c r="BV832" s="86"/>
      <c r="BW832" s="86"/>
      <c r="BX832" s="86"/>
      <c r="BY832" s="86"/>
      <c r="BZ832" s="86"/>
      <c r="CA832" s="86"/>
      <c r="CB832" s="86"/>
      <c r="CC832" s="86"/>
      <c r="CD832" s="86"/>
      <c r="CE832" s="86"/>
      <c r="CF832" s="86"/>
      <c r="CG832" s="86"/>
      <c r="CH832" s="86"/>
      <c r="CI832" s="86"/>
      <c r="CJ832" s="86"/>
      <c r="CK832" s="86"/>
      <c r="CL832" s="86"/>
      <c r="CM832" s="86"/>
      <c r="CN832" s="86"/>
      <c r="CO832" s="86"/>
      <c r="CP832" s="86"/>
      <c r="CQ832" s="86"/>
      <c r="CR832" s="86"/>
      <c r="CS832" s="86"/>
      <c r="CT832" s="86"/>
      <c r="CU832" s="86"/>
      <c r="CV832" s="86"/>
      <c r="CW832" s="86"/>
      <c r="CX832" s="86"/>
    </row>
    <row r="833" spans="1:102" s="85" customFormat="1" ht="18.75" customHeight="1" outlineLevel="1" x14ac:dyDescent="0.35">
      <c r="A833" s="1099"/>
      <c r="B833" s="715" t="s">
        <v>78</v>
      </c>
      <c r="C833" s="715"/>
      <c r="D833" s="119"/>
      <c r="E833" s="119"/>
      <c r="F833" s="119"/>
      <c r="G833" s="153" t="e">
        <f t="shared" si="265"/>
        <v>#DIV/0!</v>
      </c>
      <c r="H833" s="119"/>
      <c r="I833" s="153" t="e">
        <f t="shared" si="266"/>
        <v>#DIV/0!</v>
      </c>
      <c r="J833" s="153" t="e">
        <f t="shared" si="271"/>
        <v>#DIV/0!</v>
      </c>
      <c r="K833" s="119"/>
      <c r="L833" s="119"/>
      <c r="M833" s="109" t="e">
        <f t="shared" si="250"/>
        <v>#DIV/0!</v>
      </c>
      <c r="N833" s="856"/>
      <c r="P833" s="86" t="b">
        <f t="shared" si="267"/>
        <v>1</v>
      </c>
      <c r="Q833" s="224" t="b">
        <f t="shared" si="278"/>
        <v>1</v>
      </c>
      <c r="R833" s="728">
        <f t="shared" si="261"/>
        <v>0</v>
      </c>
      <c r="S833" s="86"/>
      <c r="T833" s="86"/>
      <c r="U833" s="86"/>
      <c r="V833" s="86"/>
      <c r="W833" s="86"/>
      <c r="X833" s="86"/>
      <c r="Y833" s="86"/>
      <c r="Z833" s="86"/>
      <c r="AA833" s="86"/>
      <c r="AB833" s="86"/>
      <c r="AC833" s="86"/>
      <c r="AD833" s="86"/>
      <c r="AE833" s="86"/>
      <c r="AF833" s="86"/>
      <c r="AG833" s="86"/>
      <c r="AH833" s="86"/>
      <c r="AI833" s="86"/>
      <c r="AJ833" s="86"/>
      <c r="AK833" s="86"/>
      <c r="AL833" s="86"/>
      <c r="AM833" s="86"/>
      <c r="AN833" s="86"/>
      <c r="AO833" s="86"/>
      <c r="AP833" s="86"/>
      <c r="AQ833" s="86"/>
      <c r="AR833" s="86"/>
      <c r="AS833" s="86"/>
      <c r="AT833" s="86"/>
      <c r="AU833" s="86"/>
      <c r="AV833" s="86"/>
      <c r="AW833" s="86"/>
      <c r="AX833" s="86"/>
      <c r="AY833" s="86"/>
      <c r="AZ833" s="86"/>
      <c r="BA833" s="86"/>
      <c r="BB833" s="86"/>
      <c r="BC833" s="86"/>
      <c r="BD833" s="86"/>
      <c r="BE833" s="86"/>
      <c r="BF833" s="86"/>
      <c r="BG833" s="86"/>
      <c r="BH833" s="86"/>
      <c r="BI833" s="86"/>
      <c r="BJ833" s="86"/>
      <c r="BK833" s="86"/>
      <c r="BL833" s="86"/>
      <c r="BM833" s="86"/>
      <c r="BN833" s="86"/>
      <c r="BO833" s="86"/>
      <c r="BP833" s="86"/>
      <c r="BQ833" s="86"/>
      <c r="BR833" s="86"/>
      <c r="BS833" s="86"/>
      <c r="BT833" s="86"/>
      <c r="BU833" s="86"/>
      <c r="BV833" s="86"/>
      <c r="BW833" s="86"/>
      <c r="BX833" s="86"/>
      <c r="BY833" s="86"/>
      <c r="BZ833" s="86"/>
      <c r="CA833" s="86"/>
      <c r="CB833" s="86"/>
      <c r="CC833" s="86"/>
      <c r="CD833" s="86"/>
      <c r="CE833" s="86"/>
      <c r="CF833" s="86"/>
      <c r="CG833" s="86"/>
      <c r="CH833" s="86"/>
      <c r="CI833" s="86"/>
      <c r="CJ833" s="86"/>
      <c r="CK833" s="86"/>
      <c r="CL833" s="86"/>
      <c r="CM833" s="86"/>
      <c r="CN833" s="86"/>
      <c r="CO833" s="86"/>
      <c r="CP833" s="86"/>
      <c r="CQ833" s="86"/>
      <c r="CR833" s="86"/>
      <c r="CS833" s="86"/>
      <c r="CT833" s="86"/>
      <c r="CU833" s="86"/>
      <c r="CV833" s="86"/>
      <c r="CW833" s="86"/>
      <c r="CX833" s="86"/>
    </row>
    <row r="834" spans="1:102" s="85" customFormat="1" ht="18.75" customHeight="1" outlineLevel="1" x14ac:dyDescent="0.35">
      <c r="A834" s="1099"/>
      <c r="B834" s="715" t="s">
        <v>116</v>
      </c>
      <c r="C834" s="715"/>
      <c r="D834" s="119">
        <v>104542.28</v>
      </c>
      <c r="E834" s="119">
        <v>104542.28</v>
      </c>
      <c r="F834" s="119"/>
      <c r="G834" s="153">
        <f t="shared" si="265"/>
        <v>0</v>
      </c>
      <c r="H834" s="119"/>
      <c r="I834" s="153">
        <f t="shared" si="266"/>
        <v>0</v>
      </c>
      <c r="J834" s="153" t="e">
        <f t="shared" si="271"/>
        <v>#DIV/0!</v>
      </c>
      <c r="K834" s="119">
        <v>104542.28</v>
      </c>
      <c r="L834" s="119"/>
      <c r="M834" s="108">
        <f t="shared" si="250"/>
        <v>1</v>
      </c>
      <c r="N834" s="856"/>
      <c r="P834" s="86" t="b">
        <f t="shared" ref="P834:P896" si="279">E829=D829</f>
        <v>1</v>
      </c>
      <c r="Q834" s="224" t="b">
        <f t="shared" si="278"/>
        <v>1</v>
      </c>
      <c r="R834" s="728">
        <f t="shared" si="261"/>
        <v>0</v>
      </c>
      <c r="S834" s="86"/>
      <c r="T834" s="86"/>
      <c r="U834" s="86"/>
      <c r="V834" s="86"/>
      <c r="W834" s="86"/>
      <c r="X834" s="86"/>
      <c r="Y834" s="86"/>
      <c r="Z834" s="86"/>
      <c r="AA834" s="86"/>
      <c r="AB834" s="86"/>
      <c r="AC834" s="86"/>
      <c r="AD834" s="86"/>
      <c r="AE834" s="86"/>
      <c r="AF834" s="86"/>
      <c r="AG834" s="86"/>
      <c r="AH834" s="86"/>
      <c r="AI834" s="86"/>
      <c r="AJ834" s="86"/>
      <c r="AK834" s="86"/>
      <c r="AL834" s="86"/>
      <c r="AM834" s="86"/>
      <c r="AN834" s="86"/>
      <c r="AO834" s="86"/>
      <c r="AP834" s="86"/>
      <c r="AQ834" s="86"/>
      <c r="AR834" s="86"/>
      <c r="AS834" s="86"/>
      <c r="AT834" s="86"/>
      <c r="AU834" s="86"/>
      <c r="AV834" s="86"/>
      <c r="AW834" s="86"/>
      <c r="AX834" s="86"/>
      <c r="AY834" s="86"/>
      <c r="AZ834" s="86"/>
      <c r="BA834" s="86"/>
      <c r="BB834" s="86"/>
      <c r="BC834" s="86"/>
      <c r="BD834" s="86"/>
      <c r="BE834" s="86"/>
      <c r="BF834" s="86"/>
      <c r="BG834" s="86"/>
      <c r="BH834" s="86"/>
      <c r="BI834" s="86"/>
      <c r="BJ834" s="86"/>
      <c r="BK834" s="86"/>
      <c r="BL834" s="86"/>
      <c r="BM834" s="86"/>
      <c r="BN834" s="86"/>
      <c r="BO834" s="86"/>
      <c r="BP834" s="86"/>
      <c r="BQ834" s="86"/>
      <c r="BR834" s="86"/>
      <c r="BS834" s="86"/>
      <c r="BT834" s="86"/>
      <c r="BU834" s="86"/>
      <c r="BV834" s="86"/>
      <c r="BW834" s="86"/>
      <c r="BX834" s="86"/>
      <c r="BY834" s="86"/>
      <c r="BZ834" s="86"/>
      <c r="CA834" s="86"/>
      <c r="CB834" s="86"/>
      <c r="CC834" s="86"/>
      <c r="CD834" s="86"/>
      <c r="CE834" s="86"/>
      <c r="CF834" s="86"/>
      <c r="CG834" s="86"/>
      <c r="CH834" s="86"/>
      <c r="CI834" s="86"/>
      <c r="CJ834" s="86"/>
      <c r="CK834" s="86"/>
      <c r="CL834" s="86"/>
      <c r="CM834" s="86"/>
      <c r="CN834" s="86"/>
      <c r="CO834" s="86"/>
      <c r="CP834" s="86"/>
      <c r="CQ834" s="86"/>
      <c r="CR834" s="86"/>
      <c r="CS834" s="86"/>
      <c r="CT834" s="86"/>
      <c r="CU834" s="86"/>
      <c r="CV834" s="86"/>
      <c r="CW834" s="86"/>
      <c r="CX834" s="86"/>
    </row>
    <row r="835" spans="1:102" s="85" customFormat="1" ht="18.75" customHeight="1" outlineLevel="1" x14ac:dyDescent="0.35">
      <c r="A835" s="1099"/>
      <c r="B835" s="715" t="s">
        <v>80</v>
      </c>
      <c r="C835" s="715"/>
      <c r="D835" s="119"/>
      <c r="E835" s="119"/>
      <c r="F835" s="119"/>
      <c r="G835" s="153" t="e">
        <f t="shared" si="265"/>
        <v>#DIV/0!</v>
      </c>
      <c r="H835" s="119"/>
      <c r="I835" s="153" t="e">
        <f t="shared" si="266"/>
        <v>#DIV/0!</v>
      </c>
      <c r="J835" s="153" t="e">
        <f t="shared" si="271"/>
        <v>#DIV/0!</v>
      </c>
      <c r="K835" s="119"/>
      <c r="L835" s="119"/>
      <c r="M835" s="109" t="e">
        <f t="shared" si="250"/>
        <v>#DIV/0!</v>
      </c>
      <c r="N835" s="857"/>
      <c r="P835" s="86" t="b">
        <f t="shared" si="279"/>
        <v>1</v>
      </c>
      <c r="Q835" s="224" t="b">
        <f t="shared" si="278"/>
        <v>1</v>
      </c>
      <c r="R835" s="728">
        <f t="shared" si="261"/>
        <v>0</v>
      </c>
      <c r="S835" s="86"/>
      <c r="T835" s="86"/>
      <c r="U835" s="86"/>
      <c r="V835" s="86"/>
      <c r="W835" s="86"/>
      <c r="X835" s="86"/>
      <c r="Y835" s="86"/>
      <c r="Z835" s="86"/>
      <c r="AA835" s="86"/>
      <c r="AB835" s="86"/>
      <c r="AC835" s="86"/>
      <c r="AD835" s="86"/>
      <c r="AE835" s="86"/>
      <c r="AF835" s="86"/>
      <c r="AG835" s="86"/>
      <c r="AH835" s="86"/>
      <c r="AI835" s="86"/>
      <c r="AJ835" s="86"/>
      <c r="AK835" s="86"/>
      <c r="AL835" s="86"/>
      <c r="AM835" s="86"/>
      <c r="AN835" s="86"/>
      <c r="AO835" s="86"/>
      <c r="AP835" s="86"/>
      <c r="AQ835" s="86"/>
      <c r="AR835" s="86"/>
      <c r="AS835" s="86"/>
      <c r="AT835" s="86"/>
      <c r="AU835" s="86"/>
      <c r="AV835" s="86"/>
      <c r="AW835" s="86"/>
      <c r="AX835" s="86"/>
      <c r="AY835" s="86"/>
      <c r="AZ835" s="86"/>
      <c r="BA835" s="86"/>
      <c r="BB835" s="86"/>
      <c r="BC835" s="86"/>
      <c r="BD835" s="86"/>
      <c r="BE835" s="86"/>
      <c r="BF835" s="86"/>
      <c r="BG835" s="86"/>
      <c r="BH835" s="86"/>
      <c r="BI835" s="86"/>
      <c r="BJ835" s="86"/>
      <c r="BK835" s="86"/>
      <c r="BL835" s="86"/>
      <c r="BM835" s="86"/>
      <c r="BN835" s="86"/>
      <c r="BO835" s="86"/>
      <c r="BP835" s="86"/>
      <c r="BQ835" s="86"/>
      <c r="BR835" s="86"/>
      <c r="BS835" s="86"/>
      <c r="BT835" s="86"/>
      <c r="BU835" s="86"/>
      <c r="BV835" s="86"/>
      <c r="BW835" s="86"/>
      <c r="BX835" s="86"/>
      <c r="BY835" s="86"/>
      <c r="BZ835" s="86"/>
      <c r="CA835" s="86"/>
      <c r="CB835" s="86"/>
      <c r="CC835" s="86"/>
      <c r="CD835" s="86"/>
      <c r="CE835" s="86"/>
      <c r="CF835" s="86"/>
      <c r="CG835" s="86"/>
      <c r="CH835" s="86"/>
      <c r="CI835" s="86"/>
      <c r="CJ835" s="86"/>
      <c r="CK835" s="86"/>
      <c r="CL835" s="86"/>
      <c r="CM835" s="86"/>
      <c r="CN835" s="86"/>
      <c r="CO835" s="86"/>
      <c r="CP835" s="86"/>
      <c r="CQ835" s="86"/>
      <c r="CR835" s="86"/>
      <c r="CS835" s="86"/>
      <c r="CT835" s="86"/>
      <c r="CU835" s="86"/>
      <c r="CV835" s="86"/>
      <c r="CW835" s="86"/>
      <c r="CX835" s="86"/>
    </row>
    <row r="836" spans="1:102" s="85" customFormat="1" ht="145.5" customHeight="1" x14ac:dyDescent="0.35">
      <c r="A836" s="1099" t="s">
        <v>1235</v>
      </c>
      <c r="B836" s="96" t="s">
        <v>1236</v>
      </c>
      <c r="C836" s="96" t="s">
        <v>650</v>
      </c>
      <c r="D836" s="99">
        <f>SUM(D837:D840)</f>
        <v>112100.87</v>
      </c>
      <c r="E836" s="99">
        <f>SUM(E837:E840)</f>
        <v>112100.87</v>
      </c>
      <c r="F836" s="99">
        <f>SUM(F837:F840)</f>
        <v>4260.6400000000003</v>
      </c>
      <c r="G836" s="148">
        <f t="shared" si="265"/>
        <v>3.7999999999999999E-2</v>
      </c>
      <c r="H836" s="119">
        <f>SUM(H837:H840)</f>
        <v>4260.6400000000003</v>
      </c>
      <c r="I836" s="148">
        <f t="shared" si="266"/>
        <v>3.7999999999999999E-2</v>
      </c>
      <c r="J836" s="148">
        <f t="shared" si="271"/>
        <v>1</v>
      </c>
      <c r="K836" s="99">
        <f>SUM(K837:K840)</f>
        <v>112100.84</v>
      </c>
      <c r="L836" s="119">
        <f t="shared" si="254"/>
        <v>0.03</v>
      </c>
      <c r="M836" s="135">
        <f t="shared" si="250"/>
        <v>1</v>
      </c>
      <c r="N836" s="875" t="s">
        <v>1237</v>
      </c>
      <c r="P836" s="86" t="b">
        <f t="shared" si="279"/>
        <v>1</v>
      </c>
      <c r="Q836" s="224" t="b">
        <f t="shared" si="278"/>
        <v>1</v>
      </c>
      <c r="R836" s="728">
        <f t="shared" si="261"/>
        <v>0</v>
      </c>
      <c r="S836" s="86"/>
      <c r="T836" s="86"/>
      <c r="U836" s="86"/>
      <c r="V836" s="86"/>
      <c r="W836" s="86"/>
      <c r="X836" s="86"/>
      <c r="Y836" s="86"/>
      <c r="Z836" s="86"/>
      <c r="AA836" s="86"/>
      <c r="AB836" s="86"/>
      <c r="AC836" s="86"/>
      <c r="AD836" s="86"/>
      <c r="AE836" s="86"/>
      <c r="AF836" s="86"/>
      <c r="AG836" s="86"/>
      <c r="AH836" s="86"/>
      <c r="AI836" s="86"/>
      <c r="AJ836" s="86"/>
      <c r="AK836" s="86"/>
      <c r="AL836" s="86"/>
      <c r="AM836" s="86"/>
      <c r="AN836" s="86"/>
      <c r="AO836" s="86"/>
      <c r="AP836" s="86"/>
      <c r="AQ836" s="86"/>
      <c r="AR836" s="86"/>
      <c r="AS836" s="86"/>
      <c r="AT836" s="86"/>
      <c r="AU836" s="86"/>
      <c r="AV836" s="86"/>
      <c r="AW836" s="86"/>
      <c r="AX836" s="86"/>
      <c r="AY836" s="86"/>
      <c r="AZ836" s="86"/>
      <c r="BA836" s="86"/>
      <c r="BB836" s="86"/>
      <c r="BC836" s="86"/>
      <c r="BD836" s="86"/>
      <c r="BE836" s="86"/>
      <c r="BF836" s="86"/>
      <c r="BG836" s="86"/>
      <c r="BH836" s="86"/>
      <c r="BI836" s="86"/>
      <c r="BJ836" s="86"/>
      <c r="BK836" s="86"/>
      <c r="BL836" s="86"/>
      <c r="BM836" s="86"/>
      <c r="BN836" s="86"/>
      <c r="BO836" s="86"/>
      <c r="BP836" s="86"/>
      <c r="BQ836" s="86"/>
      <c r="BR836" s="86"/>
      <c r="BS836" s="86"/>
      <c r="BT836" s="86"/>
      <c r="BU836" s="86"/>
      <c r="BV836" s="86"/>
      <c r="BW836" s="86"/>
      <c r="BX836" s="86"/>
      <c r="BY836" s="86"/>
      <c r="BZ836" s="86"/>
      <c r="CA836" s="86"/>
      <c r="CB836" s="86"/>
      <c r="CC836" s="86"/>
      <c r="CD836" s="86"/>
      <c r="CE836" s="86"/>
      <c r="CF836" s="86"/>
      <c r="CG836" s="86"/>
      <c r="CH836" s="86"/>
      <c r="CI836" s="86"/>
      <c r="CJ836" s="86"/>
      <c r="CK836" s="86"/>
      <c r="CL836" s="86"/>
      <c r="CM836" s="86"/>
      <c r="CN836" s="86"/>
      <c r="CO836" s="86"/>
      <c r="CP836" s="86"/>
      <c r="CQ836" s="86"/>
      <c r="CR836" s="86"/>
      <c r="CS836" s="86"/>
      <c r="CT836" s="86"/>
      <c r="CU836" s="86"/>
      <c r="CV836" s="86"/>
      <c r="CW836" s="86"/>
      <c r="CX836" s="86"/>
    </row>
    <row r="837" spans="1:102" s="85" customFormat="1" ht="18.75" customHeight="1" outlineLevel="1" x14ac:dyDescent="0.35">
      <c r="A837" s="1099"/>
      <c r="B837" s="715" t="s">
        <v>79</v>
      </c>
      <c r="C837" s="715"/>
      <c r="D837" s="119"/>
      <c r="E837" s="98"/>
      <c r="F837" s="119"/>
      <c r="G837" s="153" t="e">
        <f t="shared" si="265"/>
        <v>#DIV/0!</v>
      </c>
      <c r="H837" s="101"/>
      <c r="I837" s="153" t="e">
        <f t="shared" si="266"/>
        <v>#DIV/0!</v>
      </c>
      <c r="J837" s="153" t="e">
        <f t="shared" si="271"/>
        <v>#DIV/0!</v>
      </c>
      <c r="K837" s="119"/>
      <c r="L837" s="119">
        <f t="shared" si="254"/>
        <v>0</v>
      </c>
      <c r="M837" s="109" t="e">
        <f t="shared" si="250"/>
        <v>#DIV/0!</v>
      </c>
      <c r="N837" s="875"/>
      <c r="P837" s="86" t="b">
        <f t="shared" si="279"/>
        <v>1</v>
      </c>
      <c r="Q837" s="224" t="b">
        <f t="shared" si="278"/>
        <v>1</v>
      </c>
      <c r="R837" s="728">
        <f t="shared" si="261"/>
        <v>0</v>
      </c>
      <c r="S837" s="86"/>
      <c r="T837" s="86"/>
      <c r="U837" s="86"/>
      <c r="V837" s="86"/>
      <c r="W837" s="86"/>
      <c r="X837" s="86"/>
      <c r="Y837" s="86"/>
      <c r="Z837" s="86"/>
      <c r="AA837" s="86"/>
      <c r="AB837" s="86"/>
      <c r="AC837" s="86"/>
      <c r="AD837" s="86"/>
      <c r="AE837" s="86"/>
      <c r="AF837" s="86"/>
      <c r="AG837" s="86"/>
      <c r="AH837" s="86"/>
      <c r="AI837" s="86"/>
      <c r="AJ837" s="86"/>
      <c r="AK837" s="86"/>
      <c r="AL837" s="86"/>
      <c r="AM837" s="86"/>
      <c r="AN837" s="86"/>
      <c r="AO837" s="86"/>
      <c r="AP837" s="86"/>
      <c r="AQ837" s="86"/>
      <c r="AR837" s="86"/>
      <c r="AS837" s="86"/>
      <c r="AT837" s="86"/>
      <c r="AU837" s="86"/>
      <c r="AV837" s="86"/>
      <c r="AW837" s="86"/>
      <c r="AX837" s="86"/>
      <c r="AY837" s="86"/>
      <c r="AZ837" s="86"/>
      <c r="BA837" s="86"/>
      <c r="BB837" s="86"/>
      <c r="BC837" s="86"/>
      <c r="BD837" s="86"/>
      <c r="BE837" s="86"/>
      <c r="BF837" s="86"/>
      <c r="BG837" s="86"/>
      <c r="BH837" s="86"/>
      <c r="BI837" s="86"/>
      <c r="BJ837" s="86"/>
      <c r="BK837" s="86"/>
      <c r="BL837" s="86"/>
      <c r="BM837" s="86"/>
      <c r="BN837" s="86"/>
      <c r="BO837" s="86"/>
      <c r="BP837" s="86"/>
      <c r="BQ837" s="86"/>
      <c r="BR837" s="86"/>
      <c r="BS837" s="86"/>
      <c r="BT837" s="86"/>
      <c r="BU837" s="86"/>
      <c r="BV837" s="86"/>
      <c r="BW837" s="86"/>
      <c r="BX837" s="86"/>
      <c r="BY837" s="86"/>
      <c r="BZ837" s="86"/>
      <c r="CA837" s="86"/>
      <c r="CB837" s="86"/>
      <c r="CC837" s="86"/>
      <c r="CD837" s="86"/>
      <c r="CE837" s="86"/>
      <c r="CF837" s="86"/>
      <c r="CG837" s="86"/>
      <c r="CH837" s="86"/>
      <c r="CI837" s="86"/>
      <c r="CJ837" s="86"/>
      <c r="CK837" s="86"/>
      <c r="CL837" s="86"/>
      <c r="CM837" s="86"/>
      <c r="CN837" s="86"/>
      <c r="CO837" s="86"/>
      <c r="CP837" s="86"/>
      <c r="CQ837" s="86"/>
      <c r="CR837" s="86"/>
      <c r="CS837" s="86"/>
      <c r="CT837" s="86"/>
      <c r="CU837" s="86"/>
      <c r="CV837" s="86"/>
      <c r="CW837" s="86"/>
      <c r="CX837" s="86"/>
    </row>
    <row r="838" spans="1:102" s="85" customFormat="1" ht="27.5" outlineLevel="1" x14ac:dyDescent="0.35">
      <c r="A838" s="1099"/>
      <c r="B838" s="715" t="s">
        <v>78</v>
      </c>
      <c r="C838" s="715"/>
      <c r="D838" s="119">
        <v>100884</v>
      </c>
      <c r="E838" s="119">
        <v>100884</v>
      </c>
      <c r="F838" s="119">
        <v>3131.3</v>
      </c>
      <c r="G838" s="148">
        <f t="shared" si="265"/>
        <v>3.1E-2</v>
      </c>
      <c r="H838" s="119">
        <v>3131.3</v>
      </c>
      <c r="I838" s="148">
        <f t="shared" si="266"/>
        <v>3.1E-2</v>
      </c>
      <c r="J838" s="148">
        <f t="shared" si="271"/>
        <v>1</v>
      </c>
      <c r="K838" s="119">
        <f>E838</f>
        <v>100884</v>
      </c>
      <c r="L838" s="119">
        <f t="shared" si="254"/>
        <v>0</v>
      </c>
      <c r="M838" s="108">
        <f t="shared" si="250"/>
        <v>1</v>
      </c>
      <c r="N838" s="875"/>
      <c r="P838" s="86" t="b">
        <f t="shared" si="279"/>
        <v>1</v>
      </c>
      <c r="Q838" s="224" t="b">
        <f t="shared" si="278"/>
        <v>1</v>
      </c>
      <c r="R838" s="728">
        <f t="shared" si="261"/>
        <v>0</v>
      </c>
      <c r="S838" s="86"/>
      <c r="T838" s="86"/>
      <c r="U838" s="86"/>
      <c r="V838" s="86"/>
      <c r="W838" s="86"/>
      <c r="X838" s="86"/>
      <c r="Y838" s="86"/>
      <c r="Z838" s="86"/>
      <c r="AA838" s="86"/>
      <c r="AB838" s="86"/>
      <c r="AC838" s="86"/>
      <c r="AD838" s="86"/>
      <c r="AE838" s="86"/>
      <c r="AF838" s="86"/>
      <c r="AG838" s="86"/>
      <c r="AH838" s="86"/>
      <c r="AI838" s="86"/>
      <c r="AJ838" s="86"/>
      <c r="AK838" s="86"/>
      <c r="AL838" s="86"/>
      <c r="AM838" s="86"/>
      <c r="AN838" s="86"/>
      <c r="AO838" s="86"/>
      <c r="AP838" s="86"/>
      <c r="AQ838" s="86"/>
      <c r="AR838" s="86"/>
      <c r="AS838" s="86"/>
      <c r="AT838" s="86"/>
      <c r="AU838" s="86"/>
      <c r="AV838" s="86"/>
      <c r="AW838" s="86"/>
      <c r="AX838" s="86"/>
      <c r="AY838" s="86"/>
      <c r="AZ838" s="86"/>
      <c r="BA838" s="86"/>
      <c r="BB838" s="86"/>
      <c r="BC838" s="86"/>
      <c r="BD838" s="86"/>
      <c r="BE838" s="86"/>
      <c r="BF838" s="86"/>
      <c r="BG838" s="86"/>
      <c r="BH838" s="86"/>
      <c r="BI838" s="86"/>
      <c r="BJ838" s="86"/>
      <c r="BK838" s="86"/>
      <c r="BL838" s="86"/>
      <c r="BM838" s="86"/>
      <c r="BN838" s="86"/>
      <c r="BO838" s="86"/>
      <c r="BP838" s="86"/>
      <c r="BQ838" s="86"/>
      <c r="BR838" s="86"/>
      <c r="BS838" s="86"/>
      <c r="BT838" s="86"/>
      <c r="BU838" s="86"/>
      <c r="BV838" s="86"/>
      <c r="BW838" s="86"/>
      <c r="BX838" s="86"/>
      <c r="BY838" s="86"/>
      <c r="BZ838" s="86"/>
      <c r="CA838" s="86"/>
      <c r="CB838" s="86"/>
      <c r="CC838" s="86"/>
      <c r="CD838" s="86"/>
      <c r="CE838" s="86"/>
      <c r="CF838" s="86"/>
      <c r="CG838" s="86"/>
      <c r="CH838" s="86"/>
      <c r="CI838" s="86"/>
      <c r="CJ838" s="86"/>
      <c r="CK838" s="86"/>
      <c r="CL838" s="86"/>
      <c r="CM838" s="86"/>
      <c r="CN838" s="86"/>
      <c r="CO838" s="86"/>
      <c r="CP838" s="86"/>
      <c r="CQ838" s="86"/>
      <c r="CR838" s="86"/>
      <c r="CS838" s="86"/>
      <c r="CT838" s="86"/>
      <c r="CU838" s="86"/>
      <c r="CV838" s="86"/>
      <c r="CW838" s="86"/>
      <c r="CX838" s="86"/>
    </row>
    <row r="839" spans="1:102" s="85" customFormat="1" ht="27.5" outlineLevel="1" x14ac:dyDescent="0.35">
      <c r="A839" s="1099"/>
      <c r="B839" s="715" t="s">
        <v>116</v>
      </c>
      <c r="C839" s="715"/>
      <c r="D839" s="119">
        <v>11216.87</v>
      </c>
      <c r="E839" s="119">
        <v>11216.87</v>
      </c>
      <c r="F839" s="119">
        <v>1129.3399999999999</v>
      </c>
      <c r="G839" s="148">
        <f t="shared" si="265"/>
        <v>0.10100000000000001</v>
      </c>
      <c r="H839" s="119">
        <v>1129.3399999999999</v>
      </c>
      <c r="I839" s="148">
        <f t="shared" si="266"/>
        <v>0.10100000000000001</v>
      </c>
      <c r="J839" s="148">
        <f t="shared" si="271"/>
        <v>1</v>
      </c>
      <c r="K839" s="119">
        <v>11216.84</v>
      </c>
      <c r="L839" s="119">
        <f t="shared" si="254"/>
        <v>0.03</v>
      </c>
      <c r="M839" s="108">
        <f t="shared" ref="M839:M902" si="280">K839/E839</f>
        <v>1</v>
      </c>
      <c r="N839" s="875"/>
      <c r="P839" s="86" t="b">
        <f t="shared" si="279"/>
        <v>1</v>
      </c>
      <c r="Q839" s="224" t="b">
        <f t="shared" si="278"/>
        <v>1</v>
      </c>
      <c r="R839" s="728">
        <f t="shared" si="261"/>
        <v>0</v>
      </c>
      <c r="S839" s="86"/>
      <c r="T839" s="86"/>
      <c r="U839" s="86"/>
      <c r="V839" s="86"/>
      <c r="W839" s="86"/>
      <c r="X839" s="86"/>
      <c r="Y839" s="86"/>
      <c r="Z839" s="86"/>
      <c r="AA839" s="86"/>
      <c r="AB839" s="86"/>
      <c r="AC839" s="86"/>
      <c r="AD839" s="86"/>
      <c r="AE839" s="86"/>
      <c r="AF839" s="86"/>
      <c r="AG839" s="86"/>
      <c r="AH839" s="86"/>
      <c r="AI839" s="86"/>
      <c r="AJ839" s="86"/>
      <c r="AK839" s="86"/>
      <c r="AL839" s="86"/>
      <c r="AM839" s="86"/>
      <c r="AN839" s="86"/>
      <c r="AO839" s="86"/>
      <c r="AP839" s="86"/>
      <c r="AQ839" s="86"/>
      <c r="AR839" s="86"/>
      <c r="AS839" s="86"/>
      <c r="AT839" s="86"/>
      <c r="AU839" s="86"/>
      <c r="AV839" s="86"/>
      <c r="AW839" s="86"/>
      <c r="AX839" s="86"/>
      <c r="AY839" s="86"/>
      <c r="AZ839" s="86"/>
      <c r="BA839" s="86"/>
      <c r="BB839" s="86"/>
      <c r="BC839" s="86"/>
      <c r="BD839" s="86"/>
      <c r="BE839" s="86"/>
      <c r="BF839" s="86"/>
      <c r="BG839" s="86"/>
      <c r="BH839" s="86"/>
      <c r="BI839" s="86"/>
      <c r="BJ839" s="86"/>
      <c r="BK839" s="86"/>
      <c r="BL839" s="86"/>
      <c r="BM839" s="86"/>
      <c r="BN839" s="86"/>
      <c r="BO839" s="86"/>
      <c r="BP839" s="86"/>
      <c r="BQ839" s="86"/>
      <c r="BR839" s="86"/>
      <c r="BS839" s="86"/>
      <c r="BT839" s="86"/>
      <c r="BU839" s="86"/>
      <c r="BV839" s="86"/>
      <c r="BW839" s="86"/>
      <c r="BX839" s="86"/>
      <c r="BY839" s="86"/>
      <c r="BZ839" s="86"/>
      <c r="CA839" s="86"/>
      <c r="CB839" s="86"/>
      <c r="CC839" s="86"/>
      <c r="CD839" s="86"/>
      <c r="CE839" s="86"/>
      <c r="CF839" s="86"/>
      <c r="CG839" s="86"/>
      <c r="CH839" s="86"/>
      <c r="CI839" s="86"/>
      <c r="CJ839" s="86"/>
      <c r="CK839" s="86"/>
      <c r="CL839" s="86"/>
      <c r="CM839" s="86"/>
      <c r="CN839" s="86"/>
      <c r="CO839" s="86"/>
      <c r="CP839" s="86"/>
      <c r="CQ839" s="86"/>
      <c r="CR839" s="86"/>
      <c r="CS839" s="86"/>
      <c r="CT839" s="86"/>
      <c r="CU839" s="86"/>
      <c r="CV839" s="86"/>
      <c r="CW839" s="86"/>
      <c r="CX839" s="86"/>
    </row>
    <row r="840" spans="1:102" s="85" customFormat="1" ht="27.5" outlineLevel="1" x14ac:dyDescent="0.35">
      <c r="A840" s="1099"/>
      <c r="B840" s="715" t="s">
        <v>80</v>
      </c>
      <c r="C840" s="715"/>
      <c r="D840" s="119"/>
      <c r="E840" s="98"/>
      <c r="F840" s="119"/>
      <c r="G840" s="153" t="e">
        <f t="shared" si="265"/>
        <v>#DIV/0!</v>
      </c>
      <c r="H840" s="101"/>
      <c r="I840" s="153" t="e">
        <f t="shared" si="266"/>
        <v>#DIV/0!</v>
      </c>
      <c r="J840" s="153" t="e">
        <f t="shared" si="271"/>
        <v>#DIV/0!</v>
      </c>
      <c r="K840" s="119"/>
      <c r="L840" s="119">
        <f t="shared" si="254"/>
        <v>0</v>
      </c>
      <c r="M840" s="109" t="e">
        <f t="shared" si="280"/>
        <v>#DIV/0!</v>
      </c>
      <c r="N840" s="875"/>
      <c r="P840" s="86" t="b">
        <f t="shared" si="279"/>
        <v>1</v>
      </c>
      <c r="Q840" s="224" t="b">
        <f t="shared" si="278"/>
        <v>1</v>
      </c>
      <c r="R840" s="728">
        <f t="shared" si="261"/>
        <v>0</v>
      </c>
      <c r="S840" s="86"/>
      <c r="T840" s="86"/>
      <c r="U840" s="86"/>
      <c r="V840" s="86"/>
      <c r="W840" s="86"/>
      <c r="X840" s="86"/>
      <c r="Y840" s="86"/>
      <c r="Z840" s="86"/>
      <c r="AA840" s="86"/>
      <c r="AB840" s="86"/>
      <c r="AC840" s="86"/>
      <c r="AD840" s="86"/>
      <c r="AE840" s="86"/>
      <c r="AF840" s="86"/>
      <c r="AG840" s="86"/>
      <c r="AH840" s="86"/>
      <c r="AI840" s="86"/>
      <c r="AJ840" s="86"/>
      <c r="AK840" s="86"/>
      <c r="AL840" s="86"/>
      <c r="AM840" s="86"/>
      <c r="AN840" s="86"/>
      <c r="AO840" s="86"/>
      <c r="AP840" s="86"/>
      <c r="AQ840" s="86"/>
      <c r="AR840" s="86"/>
      <c r="AS840" s="86"/>
      <c r="AT840" s="86"/>
      <c r="AU840" s="86"/>
      <c r="AV840" s="86"/>
      <c r="AW840" s="86"/>
      <c r="AX840" s="86"/>
      <c r="AY840" s="86"/>
      <c r="AZ840" s="86"/>
      <c r="BA840" s="86"/>
      <c r="BB840" s="86"/>
      <c r="BC840" s="86"/>
      <c r="BD840" s="86"/>
      <c r="BE840" s="86"/>
      <c r="BF840" s="86"/>
      <c r="BG840" s="86"/>
      <c r="BH840" s="86"/>
      <c r="BI840" s="86"/>
      <c r="BJ840" s="86"/>
      <c r="BK840" s="86"/>
      <c r="BL840" s="86"/>
      <c r="BM840" s="86"/>
      <c r="BN840" s="86"/>
      <c r="BO840" s="86"/>
      <c r="BP840" s="86"/>
      <c r="BQ840" s="86"/>
      <c r="BR840" s="86"/>
      <c r="BS840" s="86"/>
      <c r="BT840" s="86"/>
      <c r="BU840" s="86"/>
      <c r="BV840" s="86"/>
      <c r="BW840" s="86"/>
      <c r="BX840" s="86"/>
      <c r="BY840" s="86"/>
      <c r="BZ840" s="86"/>
      <c r="CA840" s="86"/>
      <c r="CB840" s="86"/>
      <c r="CC840" s="86"/>
      <c r="CD840" s="86"/>
      <c r="CE840" s="86"/>
      <c r="CF840" s="86"/>
      <c r="CG840" s="86"/>
      <c r="CH840" s="86"/>
      <c r="CI840" s="86"/>
      <c r="CJ840" s="86"/>
      <c r="CK840" s="86"/>
      <c r="CL840" s="86"/>
      <c r="CM840" s="86"/>
      <c r="CN840" s="86"/>
      <c r="CO840" s="86"/>
      <c r="CP840" s="86"/>
      <c r="CQ840" s="86"/>
      <c r="CR840" s="86"/>
      <c r="CS840" s="86"/>
      <c r="CT840" s="86"/>
      <c r="CU840" s="86"/>
      <c r="CV840" s="86"/>
      <c r="CW840" s="86"/>
      <c r="CX840" s="86"/>
    </row>
    <row r="841" spans="1:102" s="85" customFormat="1" ht="78.75" customHeight="1" x14ac:dyDescent="0.35">
      <c r="A841" s="802" t="s">
        <v>1238</v>
      </c>
      <c r="B841" s="96" t="s">
        <v>1239</v>
      </c>
      <c r="C841" s="96" t="s">
        <v>285</v>
      </c>
      <c r="D841" s="99">
        <f>SUM(D842:D845)</f>
        <v>5013.53</v>
      </c>
      <c r="E841" s="99">
        <f t="shared" ref="E841:F841" si="281">SUM(E842:E845)</f>
        <v>5013.53</v>
      </c>
      <c r="F841" s="99">
        <f t="shared" si="281"/>
        <v>0</v>
      </c>
      <c r="G841" s="451">
        <f t="shared" si="265"/>
        <v>0</v>
      </c>
      <c r="H841" s="598">
        <f>SUM(H842:H845)</f>
        <v>0</v>
      </c>
      <c r="I841" s="451">
        <f t="shared" si="266"/>
        <v>0</v>
      </c>
      <c r="J841" s="451" t="e">
        <f t="shared" si="271"/>
        <v>#DIV/0!</v>
      </c>
      <c r="K841" s="99">
        <f>SUM(K842:K845)</f>
        <v>5013.53</v>
      </c>
      <c r="L841" s="99">
        <f>SUM(L842:L845)</f>
        <v>0</v>
      </c>
      <c r="M841" s="135">
        <f t="shared" si="280"/>
        <v>1</v>
      </c>
      <c r="N841" s="805"/>
      <c r="P841" s="86" t="b">
        <f t="shared" si="279"/>
        <v>1</v>
      </c>
      <c r="Q841" s="224" t="b">
        <f t="shared" si="278"/>
        <v>1</v>
      </c>
      <c r="R841" s="728">
        <f t="shared" si="261"/>
        <v>0</v>
      </c>
      <c r="S841" s="86"/>
      <c r="T841" s="86"/>
      <c r="U841" s="86"/>
      <c r="V841" s="86"/>
      <c r="W841" s="86"/>
      <c r="X841" s="86"/>
      <c r="Y841" s="86"/>
      <c r="Z841" s="86"/>
      <c r="AA841" s="86"/>
      <c r="AB841" s="86"/>
      <c r="AC841" s="86"/>
      <c r="AD841" s="86"/>
      <c r="AE841" s="86"/>
      <c r="AF841" s="86"/>
      <c r="AG841" s="86"/>
      <c r="AH841" s="86"/>
      <c r="AI841" s="86"/>
      <c r="AJ841" s="86"/>
      <c r="AK841" s="86"/>
      <c r="AL841" s="86"/>
      <c r="AM841" s="86"/>
      <c r="AN841" s="86"/>
      <c r="AO841" s="86"/>
      <c r="AP841" s="86"/>
      <c r="AQ841" s="86"/>
      <c r="AR841" s="86"/>
      <c r="AS841" s="86"/>
      <c r="AT841" s="86"/>
      <c r="AU841" s="86"/>
      <c r="AV841" s="86"/>
      <c r="AW841" s="86"/>
      <c r="AX841" s="86"/>
      <c r="AY841" s="86"/>
      <c r="AZ841" s="86"/>
      <c r="BA841" s="86"/>
      <c r="BB841" s="86"/>
      <c r="BC841" s="86"/>
      <c r="BD841" s="86"/>
      <c r="BE841" s="86"/>
      <c r="BF841" s="86"/>
      <c r="BG841" s="86"/>
      <c r="BH841" s="86"/>
      <c r="BI841" s="86"/>
      <c r="BJ841" s="86"/>
      <c r="BK841" s="86"/>
      <c r="BL841" s="86"/>
      <c r="BM841" s="86"/>
      <c r="BN841" s="86"/>
      <c r="BO841" s="86"/>
      <c r="BP841" s="86"/>
      <c r="BQ841" s="86"/>
      <c r="BR841" s="86"/>
      <c r="BS841" s="86"/>
      <c r="BT841" s="86"/>
      <c r="BU841" s="86"/>
      <c r="BV841" s="86"/>
      <c r="BW841" s="86"/>
      <c r="BX841" s="86"/>
      <c r="BY841" s="86"/>
      <c r="BZ841" s="86"/>
      <c r="CA841" s="86"/>
      <c r="CB841" s="86"/>
      <c r="CC841" s="86"/>
      <c r="CD841" s="86"/>
      <c r="CE841" s="86"/>
      <c r="CF841" s="86"/>
      <c r="CG841" s="86"/>
      <c r="CH841" s="86"/>
      <c r="CI841" s="86"/>
      <c r="CJ841" s="86"/>
      <c r="CK841" s="86"/>
      <c r="CL841" s="86"/>
      <c r="CM841" s="86"/>
      <c r="CN841" s="86"/>
      <c r="CO841" s="86"/>
      <c r="CP841" s="86"/>
      <c r="CQ841" s="86"/>
      <c r="CR841" s="86"/>
      <c r="CS841" s="86"/>
      <c r="CT841" s="86"/>
      <c r="CU841" s="86"/>
      <c r="CV841" s="86"/>
      <c r="CW841" s="86"/>
      <c r="CX841" s="86"/>
    </row>
    <row r="842" spans="1:102" s="85" customFormat="1" ht="27.5" outlineLevel="1" x14ac:dyDescent="0.35">
      <c r="A842" s="803"/>
      <c r="B842" s="715" t="s">
        <v>79</v>
      </c>
      <c r="C842" s="715"/>
      <c r="D842" s="119">
        <f>D847+D852</f>
        <v>0</v>
      </c>
      <c r="E842" s="119">
        <f t="shared" ref="E842:F842" si="282">E847+E852</f>
        <v>0</v>
      </c>
      <c r="F842" s="119">
        <f t="shared" si="282"/>
        <v>0</v>
      </c>
      <c r="G842" s="153" t="e">
        <f t="shared" si="265"/>
        <v>#DIV/0!</v>
      </c>
      <c r="H842" s="101">
        <f>H847+H852</f>
        <v>0</v>
      </c>
      <c r="I842" s="153" t="e">
        <f t="shared" si="266"/>
        <v>#DIV/0!</v>
      </c>
      <c r="J842" s="153" t="e">
        <f t="shared" si="271"/>
        <v>#DIV/0!</v>
      </c>
      <c r="K842" s="119">
        <f>K847+K852</f>
        <v>0</v>
      </c>
      <c r="L842" s="119"/>
      <c r="M842" s="109" t="e">
        <f t="shared" si="280"/>
        <v>#DIV/0!</v>
      </c>
      <c r="N842" s="806"/>
      <c r="P842" s="86" t="b">
        <f t="shared" si="279"/>
        <v>1</v>
      </c>
      <c r="Q842" s="224" t="b">
        <f t="shared" si="278"/>
        <v>1</v>
      </c>
      <c r="R842" s="728">
        <f t="shared" si="261"/>
        <v>0</v>
      </c>
      <c r="S842" s="86"/>
      <c r="T842" s="86"/>
      <c r="U842" s="86"/>
      <c r="V842" s="86"/>
      <c r="W842" s="86"/>
      <c r="X842" s="86"/>
      <c r="Y842" s="86"/>
      <c r="Z842" s="86"/>
      <c r="AA842" s="86"/>
      <c r="AB842" s="86"/>
      <c r="AC842" s="86"/>
      <c r="AD842" s="86"/>
      <c r="AE842" s="86"/>
      <c r="AF842" s="86"/>
      <c r="AG842" s="86"/>
      <c r="AH842" s="86"/>
      <c r="AI842" s="86"/>
      <c r="AJ842" s="86"/>
      <c r="AK842" s="86"/>
      <c r="AL842" s="86"/>
      <c r="AM842" s="86"/>
      <c r="AN842" s="86"/>
      <c r="AO842" s="86"/>
      <c r="AP842" s="86"/>
      <c r="AQ842" s="86"/>
      <c r="AR842" s="86"/>
      <c r="AS842" s="86"/>
      <c r="AT842" s="86"/>
      <c r="AU842" s="86"/>
      <c r="AV842" s="86"/>
      <c r="AW842" s="86"/>
      <c r="AX842" s="86"/>
      <c r="AY842" s="86"/>
      <c r="AZ842" s="86"/>
      <c r="BA842" s="86"/>
      <c r="BB842" s="86"/>
      <c r="BC842" s="86"/>
      <c r="BD842" s="86"/>
      <c r="BE842" s="86"/>
      <c r="BF842" s="86"/>
      <c r="BG842" s="86"/>
      <c r="BH842" s="86"/>
      <c r="BI842" s="86"/>
      <c r="BJ842" s="86"/>
      <c r="BK842" s="86"/>
      <c r="BL842" s="86"/>
      <c r="BM842" s="86"/>
      <c r="BN842" s="86"/>
      <c r="BO842" s="86"/>
      <c r="BP842" s="86"/>
      <c r="BQ842" s="86"/>
      <c r="BR842" s="86"/>
      <c r="BS842" s="86"/>
      <c r="BT842" s="86"/>
      <c r="BU842" s="86"/>
      <c r="BV842" s="86"/>
      <c r="BW842" s="86"/>
      <c r="BX842" s="86"/>
      <c r="BY842" s="86"/>
      <c r="BZ842" s="86"/>
      <c r="CA842" s="86"/>
      <c r="CB842" s="86"/>
      <c r="CC842" s="86"/>
      <c r="CD842" s="86"/>
      <c r="CE842" s="86"/>
      <c r="CF842" s="86"/>
      <c r="CG842" s="86"/>
      <c r="CH842" s="86"/>
      <c r="CI842" s="86"/>
      <c r="CJ842" s="86"/>
      <c r="CK842" s="86"/>
      <c r="CL842" s="86"/>
      <c r="CM842" s="86"/>
      <c r="CN842" s="86"/>
      <c r="CO842" s="86"/>
      <c r="CP842" s="86"/>
      <c r="CQ842" s="86"/>
      <c r="CR842" s="86"/>
      <c r="CS842" s="86"/>
      <c r="CT842" s="86"/>
      <c r="CU842" s="86"/>
      <c r="CV842" s="86"/>
      <c r="CW842" s="86"/>
      <c r="CX842" s="86"/>
    </row>
    <row r="843" spans="1:102" s="85" customFormat="1" ht="27.5" outlineLevel="1" x14ac:dyDescent="0.35">
      <c r="A843" s="803"/>
      <c r="B843" s="715" t="s">
        <v>78</v>
      </c>
      <c r="C843" s="715"/>
      <c r="D843" s="119">
        <f t="shared" ref="D843:F845" si="283">D848+D853</f>
        <v>0</v>
      </c>
      <c r="E843" s="119">
        <f t="shared" si="283"/>
        <v>0</v>
      </c>
      <c r="F843" s="119">
        <f t="shared" si="283"/>
        <v>0</v>
      </c>
      <c r="G843" s="153" t="e">
        <f t="shared" si="265"/>
        <v>#DIV/0!</v>
      </c>
      <c r="H843" s="101">
        <f t="shared" ref="H843:H845" si="284">H848+H853</f>
        <v>0</v>
      </c>
      <c r="I843" s="153" t="e">
        <f t="shared" si="266"/>
        <v>#DIV/0!</v>
      </c>
      <c r="J843" s="153" t="e">
        <f t="shared" si="271"/>
        <v>#DIV/0!</v>
      </c>
      <c r="K843" s="119">
        <f t="shared" ref="K843:K845" si="285">K848+K853</f>
        <v>0</v>
      </c>
      <c r="L843" s="119"/>
      <c r="M843" s="109" t="e">
        <f t="shared" si="280"/>
        <v>#DIV/0!</v>
      </c>
      <c r="N843" s="806"/>
      <c r="P843" s="86" t="b">
        <f t="shared" si="279"/>
        <v>1</v>
      </c>
      <c r="Q843" s="224" t="b">
        <f t="shared" si="278"/>
        <v>1</v>
      </c>
      <c r="R843" s="728">
        <f t="shared" ref="R843:R906" si="286">E843-K843-L843</f>
        <v>0</v>
      </c>
      <c r="S843" s="86"/>
      <c r="T843" s="86"/>
      <c r="U843" s="86"/>
      <c r="V843" s="86"/>
      <c r="W843" s="86"/>
      <c r="X843" s="86"/>
      <c r="Y843" s="86"/>
      <c r="Z843" s="86"/>
      <c r="AA843" s="86"/>
      <c r="AB843" s="86"/>
      <c r="AC843" s="86"/>
      <c r="AD843" s="86"/>
      <c r="AE843" s="86"/>
      <c r="AF843" s="86"/>
      <c r="AG843" s="86"/>
      <c r="AH843" s="86"/>
      <c r="AI843" s="86"/>
      <c r="AJ843" s="86"/>
      <c r="AK843" s="86"/>
      <c r="AL843" s="86"/>
      <c r="AM843" s="86"/>
      <c r="AN843" s="86"/>
      <c r="AO843" s="86"/>
      <c r="AP843" s="86"/>
      <c r="AQ843" s="86"/>
      <c r="AR843" s="86"/>
      <c r="AS843" s="86"/>
      <c r="AT843" s="86"/>
      <c r="AU843" s="86"/>
      <c r="AV843" s="86"/>
      <c r="AW843" s="86"/>
      <c r="AX843" s="86"/>
      <c r="AY843" s="86"/>
      <c r="AZ843" s="86"/>
      <c r="BA843" s="86"/>
      <c r="BB843" s="86"/>
      <c r="BC843" s="86"/>
      <c r="BD843" s="86"/>
      <c r="BE843" s="86"/>
      <c r="BF843" s="86"/>
      <c r="BG843" s="86"/>
      <c r="BH843" s="86"/>
      <c r="BI843" s="86"/>
      <c r="BJ843" s="86"/>
      <c r="BK843" s="86"/>
      <c r="BL843" s="86"/>
      <c r="BM843" s="86"/>
      <c r="BN843" s="86"/>
      <c r="BO843" s="86"/>
      <c r="BP843" s="86"/>
      <c r="BQ843" s="86"/>
      <c r="BR843" s="86"/>
      <c r="BS843" s="86"/>
      <c r="BT843" s="86"/>
      <c r="BU843" s="86"/>
      <c r="BV843" s="86"/>
      <c r="BW843" s="86"/>
      <c r="BX843" s="86"/>
      <c r="BY843" s="86"/>
      <c r="BZ843" s="86"/>
      <c r="CA843" s="86"/>
      <c r="CB843" s="86"/>
      <c r="CC843" s="86"/>
      <c r="CD843" s="86"/>
      <c r="CE843" s="86"/>
      <c r="CF843" s="86"/>
      <c r="CG843" s="86"/>
      <c r="CH843" s="86"/>
      <c r="CI843" s="86"/>
      <c r="CJ843" s="86"/>
      <c r="CK843" s="86"/>
      <c r="CL843" s="86"/>
      <c r="CM843" s="86"/>
      <c r="CN843" s="86"/>
      <c r="CO843" s="86"/>
      <c r="CP843" s="86"/>
      <c r="CQ843" s="86"/>
      <c r="CR843" s="86"/>
      <c r="CS843" s="86"/>
      <c r="CT843" s="86"/>
      <c r="CU843" s="86"/>
      <c r="CV843" s="86"/>
      <c r="CW843" s="86"/>
      <c r="CX843" s="86"/>
    </row>
    <row r="844" spans="1:102" s="85" customFormat="1" ht="27.5" outlineLevel="1" x14ac:dyDescent="0.35">
      <c r="A844" s="803"/>
      <c r="B844" s="715" t="s">
        <v>116</v>
      </c>
      <c r="C844" s="715"/>
      <c r="D844" s="119">
        <f t="shared" si="283"/>
        <v>5013.53</v>
      </c>
      <c r="E844" s="119">
        <f t="shared" si="283"/>
        <v>5013.53</v>
      </c>
      <c r="F844" s="119">
        <f t="shared" si="283"/>
        <v>0</v>
      </c>
      <c r="G844" s="153">
        <f t="shared" si="265"/>
        <v>0</v>
      </c>
      <c r="H844" s="101">
        <f t="shared" si="284"/>
        <v>0</v>
      </c>
      <c r="I844" s="153">
        <f t="shared" si="266"/>
        <v>0</v>
      </c>
      <c r="J844" s="153" t="e">
        <f t="shared" si="271"/>
        <v>#DIV/0!</v>
      </c>
      <c r="K844" s="119">
        <f t="shared" si="285"/>
        <v>5013.53</v>
      </c>
      <c r="L844" s="119"/>
      <c r="M844" s="108">
        <f t="shared" si="280"/>
        <v>1</v>
      </c>
      <c r="N844" s="806"/>
      <c r="P844" s="86" t="b">
        <f t="shared" si="279"/>
        <v>1</v>
      </c>
      <c r="Q844" s="224" t="b">
        <f t="shared" si="278"/>
        <v>1</v>
      </c>
      <c r="R844" s="728">
        <f t="shared" si="286"/>
        <v>0</v>
      </c>
      <c r="S844" s="86"/>
      <c r="T844" s="86"/>
      <c r="U844" s="86"/>
      <c r="V844" s="86"/>
      <c r="W844" s="86"/>
      <c r="X844" s="86"/>
      <c r="Y844" s="86"/>
      <c r="Z844" s="86"/>
      <c r="AA844" s="86"/>
      <c r="AB844" s="86"/>
      <c r="AC844" s="86"/>
      <c r="AD844" s="86"/>
      <c r="AE844" s="86"/>
      <c r="AF844" s="86"/>
      <c r="AG844" s="86"/>
      <c r="AH844" s="86"/>
      <c r="AI844" s="86"/>
      <c r="AJ844" s="86"/>
      <c r="AK844" s="86"/>
      <c r="AL844" s="86"/>
      <c r="AM844" s="86"/>
      <c r="AN844" s="86"/>
      <c r="AO844" s="86"/>
      <c r="AP844" s="86"/>
      <c r="AQ844" s="86"/>
      <c r="AR844" s="86"/>
      <c r="AS844" s="86"/>
      <c r="AT844" s="86"/>
      <c r="AU844" s="86"/>
      <c r="AV844" s="86"/>
      <c r="AW844" s="86"/>
      <c r="AX844" s="86"/>
      <c r="AY844" s="86"/>
      <c r="AZ844" s="86"/>
      <c r="BA844" s="86"/>
      <c r="BB844" s="86"/>
      <c r="BC844" s="86"/>
      <c r="BD844" s="86"/>
      <c r="BE844" s="86"/>
      <c r="BF844" s="86"/>
      <c r="BG844" s="86"/>
      <c r="BH844" s="86"/>
      <c r="BI844" s="86"/>
      <c r="BJ844" s="86"/>
      <c r="BK844" s="86"/>
      <c r="BL844" s="86"/>
      <c r="BM844" s="86"/>
      <c r="BN844" s="86"/>
      <c r="BO844" s="86"/>
      <c r="BP844" s="86"/>
      <c r="BQ844" s="86"/>
      <c r="BR844" s="86"/>
      <c r="BS844" s="86"/>
      <c r="BT844" s="86"/>
      <c r="BU844" s="86"/>
      <c r="BV844" s="86"/>
      <c r="BW844" s="86"/>
      <c r="BX844" s="86"/>
      <c r="BY844" s="86"/>
      <c r="BZ844" s="86"/>
      <c r="CA844" s="86"/>
      <c r="CB844" s="86"/>
      <c r="CC844" s="86"/>
      <c r="CD844" s="86"/>
      <c r="CE844" s="86"/>
      <c r="CF844" s="86"/>
      <c r="CG844" s="86"/>
      <c r="CH844" s="86"/>
      <c r="CI844" s="86"/>
      <c r="CJ844" s="86"/>
      <c r="CK844" s="86"/>
      <c r="CL844" s="86"/>
      <c r="CM844" s="86"/>
      <c r="CN844" s="86"/>
      <c r="CO844" s="86"/>
      <c r="CP844" s="86"/>
      <c r="CQ844" s="86"/>
      <c r="CR844" s="86"/>
      <c r="CS844" s="86"/>
      <c r="CT844" s="86"/>
      <c r="CU844" s="86"/>
      <c r="CV844" s="86"/>
      <c r="CW844" s="86"/>
      <c r="CX844" s="86"/>
    </row>
    <row r="845" spans="1:102" s="85" customFormat="1" ht="27.5" outlineLevel="1" x14ac:dyDescent="0.35">
      <c r="A845" s="804"/>
      <c r="B845" s="715" t="s">
        <v>80</v>
      </c>
      <c r="C845" s="715"/>
      <c r="D845" s="119">
        <f t="shared" si="283"/>
        <v>0</v>
      </c>
      <c r="E845" s="119">
        <f t="shared" si="283"/>
        <v>0</v>
      </c>
      <c r="F845" s="119">
        <f t="shared" si="283"/>
        <v>0</v>
      </c>
      <c r="G845" s="153" t="e">
        <f t="shared" si="265"/>
        <v>#DIV/0!</v>
      </c>
      <c r="H845" s="101">
        <f t="shared" si="284"/>
        <v>0</v>
      </c>
      <c r="I845" s="153" t="e">
        <f t="shared" si="266"/>
        <v>#DIV/0!</v>
      </c>
      <c r="J845" s="153" t="e">
        <f t="shared" si="271"/>
        <v>#DIV/0!</v>
      </c>
      <c r="K845" s="119">
        <f t="shared" si="285"/>
        <v>0</v>
      </c>
      <c r="L845" s="119"/>
      <c r="M845" s="109" t="e">
        <f t="shared" si="280"/>
        <v>#DIV/0!</v>
      </c>
      <c r="N845" s="807"/>
      <c r="P845" s="86" t="b">
        <f t="shared" si="279"/>
        <v>1</v>
      </c>
      <c r="Q845" s="224" t="b">
        <f t="shared" si="278"/>
        <v>1</v>
      </c>
      <c r="R845" s="728">
        <f t="shared" si="286"/>
        <v>0</v>
      </c>
      <c r="S845" s="86"/>
      <c r="T845" s="86"/>
      <c r="U845" s="86"/>
      <c r="V845" s="86"/>
      <c r="W845" s="86"/>
      <c r="X845" s="86"/>
      <c r="Y845" s="86"/>
      <c r="Z845" s="86"/>
      <c r="AA845" s="86"/>
      <c r="AB845" s="86"/>
      <c r="AC845" s="86"/>
      <c r="AD845" s="86"/>
      <c r="AE845" s="86"/>
      <c r="AF845" s="86"/>
      <c r="AG845" s="86"/>
      <c r="AH845" s="86"/>
      <c r="AI845" s="86"/>
      <c r="AJ845" s="86"/>
      <c r="AK845" s="86"/>
      <c r="AL845" s="86"/>
      <c r="AM845" s="86"/>
      <c r="AN845" s="86"/>
      <c r="AO845" s="86"/>
      <c r="AP845" s="86"/>
      <c r="AQ845" s="86"/>
      <c r="AR845" s="86"/>
      <c r="AS845" s="86"/>
      <c r="AT845" s="86"/>
      <c r="AU845" s="86"/>
      <c r="AV845" s="86"/>
      <c r="AW845" s="86"/>
      <c r="AX845" s="86"/>
      <c r="AY845" s="86"/>
      <c r="AZ845" s="86"/>
      <c r="BA845" s="86"/>
      <c r="BB845" s="86"/>
      <c r="BC845" s="86"/>
      <c r="BD845" s="86"/>
      <c r="BE845" s="86"/>
      <c r="BF845" s="86"/>
      <c r="BG845" s="86"/>
      <c r="BH845" s="86"/>
      <c r="BI845" s="86"/>
      <c r="BJ845" s="86"/>
      <c r="BK845" s="86"/>
      <c r="BL845" s="86"/>
      <c r="BM845" s="86"/>
      <c r="BN845" s="86"/>
      <c r="BO845" s="86"/>
      <c r="BP845" s="86"/>
      <c r="BQ845" s="86"/>
      <c r="BR845" s="86"/>
      <c r="BS845" s="86"/>
      <c r="BT845" s="86"/>
      <c r="BU845" s="86"/>
      <c r="BV845" s="86"/>
      <c r="BW845" s="86"/>
      <c r="BX845" s="86"/>
      <c r="BY845" s="86"/>
      <c r="BZ845" s="86"/>
      <c r="CA845" s="86"/>
      <c r="CB845" s="86"/>
      <c r="CC845" s="86"/>
      <c r="CD845" s="86"/>
      <c r="CE845" s="86"/>
      <c r="CF845" s="86"/>
      <c r="CG845" s="86"/>
      <c r="CH845" s="86"/>
      <c r="CI845" s="86"/>
      <c r="CJ845" s="86"/>
      <c r="CK845" s="86"/>
      <c r="CL845" s="86"/>
      <c r="CM845" s="86"/>
      <c r="CN845" s="86"/>
      <c r="CO845" s="86"/>
      <c r="CP845" s="86"/>
      <c r="CQ845" s="86"/>
      <c r="CR845" s="86"/>
      <c r="CS845" s="86"/>
      <c r="CT845" s="86"/>
      <c r="CU845" s="86"/>
      <c r="CV845" s="86"/>
      <c r="CW845" s="86"/>
      <c r="CX845" s="86"/>
    </row>
    <row r="846" spans="1:102" s="86" customFormat="1" ht="87" customHeight="1" x14ac:dyDescent="0.35">
      <c r="A846" s="802" t="s">
        <v>1240</v>
      </c>
      <c r="B846" s="96" t="s">
        <v>1241</v>
      </c>
      <c r="C846" s="96" t="s">
        <v>650</v>
      </c>
      <c r="D846" s="99">
        <f>SUM(D847:D850)</f>
        <v>94.07</v>
      </c>
      <c r="E846" s="99">
        <f t="shared" ref="E846:F846" si="287">SUM(E847:E850)</f>
        <v>94.07</v>
      </c>
      <c r="F846" s="99">
        <f t="shared" si="287"/>
        <v>0</v>
      </c>
      <c r="G846" s="451">
        <f t="shared" si="265"/>
        <v>0</v>
      </c>
      <c r="H846" s="598"/>
      <c r="I846" s="451">
        <f t="shared" si="266"/>
        <v>0</v>
      </c>
      <c r="J846" s="451" t="e">
        <f t="shared" si="271"/>
        <v>#DIV/0!</v>
      </c>
      <c r="K846" s="99">
        <f>SUM(K847:K850)</f>
        <v>94.07</v>
      </c>
      <c r="L846" s="99"/>
      <c r="M846" s="135">
        <f t="shared" si="280"/>
        <v>1</v>
      </c>
      <c r="N846" s="855" t="s">
        <v>1560</v>
      </c>
      <c r="P846" s="86" t="b">
        <f t="shared" si="279"/>
        <v>1</v>
      </c>
      <c r="Q846" s="224" t="b">
        <f t="shared" si="278"/>
        <v>1</v>
      </c>
      <c r="R846" s="728">
        <f t="shared" si="286"/>
        <v>0</v>
      </c>
    </row>
    <row r="847" spans="1:102" s="86" customFormat="1" ht="18.75" customHeight="1" outlineLevel="1" x14ac:dyDescent="0.35">
      <c r="A847" s="803"/>
      <c r="B847" s="715" t="s">
        <v>79</v>
      </c>
      <c r="C847" s="715"/>
      <c r="D847" s="119"/>
      <c r="E847" s="98"/>
      <c r="F847" s="119"/>
      <c r="G847" s="153" t="e">
        <f t="shared" si="265"/>
        <v>#DIV/0!</v>
      </c>
      <c r="H847" s="101"/>
      <c r="I847" s="153" t="e">
        <f t="shared" si="266"/>
        <v>#DIV/0!</v>
      </c>
      <c r="J847" s="153" t="e">
        <f t="shared" si="271"/>
        <v>#DIV/0!</v>
      </c>
      <c r="K847" s="119"/>
      <c r="L847" s="119"/>
      <c r="M847" s="109" t="e">
        <f t="shared" si="280"/>
        <v>#DIV/0!</v>
      </c>
      <c r="N847" s="856"/>
      <c r="P847" s="86" t="b">
        <f t="shared" si="279"/>
        <v>1</v>
      </c>
      <c r="Q847" s="224" t="b">
        <f t="shared" si="278"/>
        <v>1</v>
      </c>
      <c r="R847" s="728">
        <f t="shared" si="286"/>
        <v>0</v>
      </c>
    </row>
    <row r="848" spans="1:102" s="86" customFormat="1" ht="27.5" outlineLevel="1" x14ac:dyDescent="0.35">
      <c r="A848" s="803"/>
      <c r="B848" s="715" t="s">
        <v>78</v>
      </c>
      <c r="C848" s="715"/>
      <c r="D848" s="119"/>
      <c r="E848" s="98"/>
      <c r="F848" s="119"/>
      <c r="G848" s="153" t="e">
        <f t="shared" si="265"/>
        <v>#DIV/0!</v>
      </c>
      <c r="H848" s="101"/>
      <c r="I848" s="153" t="e">
        <f t="shared" si="266"/>
        <v>#DIV/0!</v>
      </c>
      <c r="J848" s="153" t="e">
        <f t="shared" si="271"/>
        <v>#DIV/0!</v>
      </c>
      <c r="K848" s="119"/>
      <c r="L848" s="119"/>
      <c r="M848" s="109" t="e">
        <f t="shared" si="280"/>
        <v>#DIV/0!</v>
      </c>
      <c r="N848" s="856"/>
      <c r="P848" s="86" t="b">
        <f t="shared" si="279"/>
        <v>1</v>
      </c>
      <c r="Q848" s="224" t="b">
        <f t="shared" si="278"/>
        <v>1</v>
      </c>
      <c r="R848" s="728">
        <f t="shared" si="286"/>
        <v>0</v>
      </c>
    </row>
    <row r="849" spans="1:102" s="86" customFormat="1" ht="27.5" outlineLevel="1" x14ac:dyDescent="0.35">
      <c r="A849" s="803"/>
      <c r="B849" s="715" t="s">
        <v>116</v>
      </c>
      <c r="C849" s="715"/>
      <c r="D849" s="119">
        <v>94.07</v>
      </c>
      <c r="E849" s="119">
        <v>94.07</v>
      </c>
      <c r="F849" s="119"/>
      <c r="G849" s="153">
        <f t="shared" si="265"/>
        <v>0</v>
      </c>
      <c r="H849" s="101"/>
      <c r="I849" s="153">
        <f t="shared" si="266"/>
        <v>0</v>
      </c>
      <c r="J849" s="153" t="e">
        <f t="shared" si="271"/>
        <v>#DIV/0!</v>
      </c>
      <c r="K849" s="119">
        <v>94.07</v>
      </c>
      <c r="L849" s="119"/>
      <c r="M849" s="108">
        <f t="shared" si="280"/>
        <v>1</v>
      </c>
      <c r="N849" s="856"/>
      <c r="P849" s="86" t="b">
        <f t="shared" si="279"/>
        <v>1</v>
      </c>
      <c r="Q849" s="224" t="b">
        <f t="shared" si="278"/>
        <v>1</v>
      </c>
      <c r="R849" s="728">
        <f t="shared" si="286"/>
        <v>0</v>
      </c>
    </row>
    <row r="850" spans="1:102" s="86" customFormat="1" ht="27.5" outlineLevel="1" x14ac:dyDescent="0.35">
      <c r="A850" s="804"/>
      <c r="B850" s="715" t="s">
        <v>80</v>
      </c>
      <c r="C850" s="715"/>
      <c r="D850" s="119"/>
      <c r="E850" s="98"/>
      <c r="F850" s="119"/>
      <c r="G850" s="153" t="e">
        <f t="shared" si="265"/>
        <v>#DIV/0!</v>
      </c>
      <c r="H850" s="101"/>
      <c r="I850" s="153" t="e">
        <f t="shared" si="266"/>
        <v>#DIV/0!</v>
      </c>
      <c r="J850" s="153" t="e">
        <f t="shared" si="271"/>
        <v>#DIV/0!</v>
      </c>
      <c r="K850" s="119"/>
      <c r="L850" s="119"/>
      <c r="M850" s="109" t="e">
        <f t="shared" si="280"/>
        <v>#DIV/0!</v>
      </c>
      <c r="N850" s="857"/>
      <c r="P850" s="86" t="b">
        <f t="shared" si="279"/>
        <v>1</v>
      </c>
      <c r="Q850" s="224" t="b">
        <f t="shared" si="278"/>
        <v>1</v>
      </c>
      <c r="R850" s="728">
        <f t="shared" si="286"/>
        <v>0</v>
      </c>
    </row>
    <row r="851" spans="1:102" s="86" customFormat="1" ht="54" customHeight="1" x14ac:dyDescent="0.35">
      <c r="A851" s="802" t="s">
        <v>1242</v>
      </c>
      <c r="B851" s="96" t="s">
        <v>1243</v>
      </c>
      <c r="C851" s="96" t="s">
        <v>650</v>
      </c>
      <c r="D851" s="119">
        <f>SUM(D852:D855)</f>
        <v>4919.46</v>
      </c>
      <c r="E851" s="119">
        <f t="shared" ref="E851:F851" si="288">SUM(E852:E855)</f>
        <v>4919.46</v>
      </c>
      <c r="F851" s="119">
        <f t="shared" si="288"/>
        <v>0</v>
      </c>
      <c r="G851" s="153">
        <f t="shared" si="265"/>
        <v>0</v>
      </c>
      <c r="H851" s="101">
        <f>SUM(H852:H855)</f>
        <v>0</v>
      </c>
      <c r="I851" s="153">
        <f t="shared" si="266"/>
        <v>0</v>
      </c>
      <c r="J851" s="153" t="e">
        <f t="shared" si="271"/>
        <v>#DIV/0!</v>
      </c>
      <c r="K851" s="119">
        <f>SUM(K852:K855)</f>
        <v>4919.46</v>
      </c>
      <c r="L851" s="119">
        <f>SUM(L852:L855)</f>
        <v>0</v>
      </c>
      <c r="M851" s="109">
        <f t="shared" si="280"/>
        <v>1</v>
      </c>
      <c r="N851" s="855" t="s">
        <v>1561</v>
      </c>
      <c r="P851" s="86" t="b">
        <f t="shared" si="279"/>
        <v>1</v>
      </c>
      <c r="Q851" s="224" t="b">
        <f t="shared" si="278"/>
        <v>1</v>
      </c>
      <c r="R851" s="728">
        <f t="shared" si="286"/>
        <v>0</v>
      </c>
    </row>
    <row r="852" spans="1:102" s="86" customFormat="1" ht="18.75" customHeight="1" outlineLevel="1" x14ac:dyDescent="0.35">
      <c r="A852" s="803"/>
      <c r="B852" s="715" t="s">
        <v>79</v>
      </c>
      <c r="C852" s="715"/>
      <c r="D852" s="119"/>
      <c r="E852" s="98"/>
      <c r="F852" s="119"/>
      <c r="G852" s="153" t="e">
        <f t="shared" si="265"/>
        <v>#DIV/0!</v>
      </c>
      <c r="H852" s="101"/>
      <c r="I852" s="153" t="e">
        <f t="shared" si="266"/>
        <v>#DIV/0!</v>
      </c>
      <c r="J852" s="153" t="e">
        <f t="shared" si="271"/>
        <v>#DIV/0!</v>
      </c>
      <c r="K852" s="119"/>
      <c r="L852" s="119"/>
      <c r="M852" s="109" t="e">
        <f t="shared" si="280"/>
        <v>#DIV/0!</v>
      </c>
      <c r="N852" s="856"/>
      <c r="P852" s="86" t="b">
        <f t="shared" si="279"/>
        <v>1</v>
      </c>
      <c r="Q852" s="224" t="b">
        <f t="shared" si="278"/>
        <v>1</v>
      </c>
      <c r="R852" s="728">
        <f t="shared" si="286"/>
        <v>0</v>
      </c>
    </row>
    <row r="853" spans="1:102" s="86" customFormat="1" ht="27.5" outlineLevel="1" x14ac:dyDescent="0.35">
      <c r="A853" s="803"/>
      <c r="B853" s="715" t="s">
        <v>78</v>
      </c>
      <c r="C853" s="715"/>
      <c r="D853" s="119"/>
      <c r="E853" s="98"/>
      <c r="F853" s="119"/>
      <c r="G853" s="153" t="e">
        <f t="shared" si="265"/>
        <v>#DIV/0!</v>
      </c>
      <c r="H853" s="101"/>
      <c r="I853" s="153" t="e">
        <f t="shared" si="266"/>
        <v>#DIV/0!</v>
      </c>
      <c r="J853" s="153" t="e">
        <f t="shared" si="271"/>
        <v>#DIV/0!</v>
      </c>
      <c r="K853" s="119"/>
      <c r="L853" s="119"/>
      <c r="M853" s="109" t="e">
        <f t="shared" si="280"/>
        <v>#DIV/0!</v>
      </c>
      <c r="N853" s="856"/>
      <c r="P853" s="86" t="b">
        <f t="shared" si="279"/>
        <v>1</v>
      </c>
      <c r="Q853" s="224" t="b">
        <f t="shared" si="278"/>
        <v>1</v>
      </c>
      <c r="R853" s="728">
        <f t="shared" si="286"/>
        <v>0</v>
      </c>
    </row>
    <row r="854" spans="1:102" s="86" customFormat="1" ht="27.5" outlineLevel="1" x14ac:dyDescent="0.35">
      <c r="A854" s="803"/>
      <c r="B854" s="715" t="s">
        <v>116</v>
      </c>
      <c r="C854" s="715"/>
      <c r="D854" s="119">
        <v>4919.46</v>
      </c>
      <c r="E854" s="119">
        <v>4919.46</v>
      </c>
      <c r="F854" s="119"/>
      <c r="G854" s="153">
        <f t="shared" si="265"/>
        <v>0</v>
      </c>
      <c r="H854" s="101"/>
      <c r="I854" s="153">
        <f t="shared" si="266"/>
        <v>0</v>
      </c>
      <c r="J854" s="153" t="e">
        <f t="shared" si="271"/>
        <v>#DIV/0!</v>
      </c>
      <c r="K854" s="119">
        <v>4919.46</v>
      </c>
      <c r="L854" s="119"/>
      <c r="M854" s="109">
        <f t="shared" si="280"/>
        <v>1</v>
      </c>
      <c r="N854" s="856"/>
      <c r="P854" s="86" t="b">
        <f t="shared" si="279"/>
        <v>1</v>
      </c>
      <c r="Q854" s="224" t="b">
        <f t="shared" si="278"/>
        <v>1</v>
      </c>
      <c r="R854" s="728">
        <f t="shared" si="286"/>
        <v>0</v>
      </c>
    </row>
    <row r="855" spans="1:102" s="86" customFormat="1" ht="27.5" outlineLevel="1" x14ac:dyDescent="0.35">
      <c r="A855" s="804"/>
      <c r="B855" s="715" t="s">
        <v>80</v>
      </c>
      <c r="C855" s="715"/>
      <c r="D855" s="119"/>
      <c r="E855" s="98"/>
      <c r="F855" s="119"/>
      <c r="G855" s="153" t="e">
        <f t="shared" si="265"/>
        <v>#DIV/0!</v>
      </c>
      <c r="H855" s="101"/>
      <c r="I855" s="153" t="e">
        <f t="shared" si="266"/>
        <v>#DIV/0!</v>
      </c>
      <c r="J855" s="153" t="e">
        <f t="shared" si="271"/>
        <v>#DIV/0!</v>
      </c>
      <c r="K855" s="119"/>
      <c r="L855" s="119"/>
      <c r="M855" s="109"/>
      <c r="N855" s="857"/>
      <c r="P855" s="86" t="b">
        <f t="shared" si="279"/>
        <v>1</v>
      </c>
      <c r="Q855" s="224" t="b">
        <f t="shared" si="278"/>
        <v>1</v>
      </c>
      <c r="R855" s="728">
        <f t="shared" si="286"/>
        <v>0</v>
      </c>
    </row>
    <row r="856" spans="1:102" s="85" customFormat="1" ht="94.5" customHeight="1" x14ac:dyDescent="0.35">
      <c r="A856" s="1100" t="s">
        <v>190</v>
      </c>
      <c r="B856" s="170" t="s">
        <v>168</v>
      </c>
      <c r="C856" s="170" t="s">
        <v>229</v>
      </c>
      <c r="D856" s="141">
        <f>SUM(D857:D860)</f>
        <v>1103.6099999999999</v>
      </c>
      <c r="E856" s="141">
        <f>SUM(E857:E860)</f>
        <v>1103.6099999999999</v>
      </c>
      <c r="F856" s="141">
        <f>SUM(F857:F860)</f>
        <v>0</v>
      </c>
      <c r="G856" s="177">
        <f t="shared" si="265"/>
        <v>0</v>
      </c>
      <c r="H856" s="141">
        <f>SUM(H857:H860)</f>
        <v>0</v>
      </c>
      <c r="I856" s="178">
        <f t="shared" si="266"/>
        <v>0</v>
      </c>
      <c r="J856" s="439" t="e">
        <f t="shared" si="271"/>
        <v>#DIV/0!</v>
      </c>
      <c r="K856" s="141">
        <f t="shared" si="253"/>
        <v>1103.6099999999999</v>
      </c>
      <c r="L856" s="119">
        <f t="shared" si="254"/>
        <v>0</v>
      </c>
      <c r="M856" s="138">
        <f t="shared" si="280"/>
        <v>1</v>
      </c>
      <c r="N856" s="841"/>
      <c r="P856" s="86" t="b">
        <f t="shared" si="279"/>
        <v>1</v>
      </c>
      <c r="Q856" s="224" t="b">
        <f t="shared" si="278"/>
        <v>1</v>
      </c>
      <c r="R856" s="728">
        <f t="shared" si="286"/>
        <v>0</v>
      </c>
      <c r="S856" s="86"/>
      <c r="T856" s="86"/>
      <c r="U856" s="86"/>
      <c r="V856" s="86"/>
      <c r="W856" s="86"/>
      <c r="X856" s="86"/>
      <c r="Y856" s="86"/>
      <c r="Z856" s="86"/>
      <c r="AA856" s="86"/>
      <c r="AB856" s="86"/>
      <c r="AC856" s="86"/>
      <c r="AD856" s="86"/>
      <c r="AE856" s="86"/>
      <c r="AF856" s="86"/>
      <c r="AG856" s="86"/>
      <c r="AH856" s="86"/>
      <c r="AI856" s="86"/>
      <c r="AJ856" s="86"/>
      <c r="AK856" s="86"/>
      <c r="AL856" s="86"/>
      <c r="AM856" s="86"/>
      <c r="AN856" s="86"/>
      <c r="AO856" s="86"/>
      <c r="AP856" s="86"/>
      <c r="AQ856" s="86"/>
      <c r="AR856" s="86"/>
      <c r="AS856" s="86"/>
      <c r="AT856" s="86"/>
      <c r="AU856" s="86"/>
      <c r="AV856" s="86"/>
      <c r="AW856" s="86"/>
      <c r="AX856" s="86"/>
      <c r="AY856" s="86"/>
      <c r="AZ856" s="86"/>
      <c r="BA856" s="86"/>
      <c r="BB856" s="86"/>
      <c r="BC856" s="86"/>
      <c r="BD856" s="86"/>
      <c r="BE856" s="86"/>
      <c r="BF856" s="86"/>
      <c r="BG856" s="86"/>
      <c r="BH856" s="86"/>
      <c r="BI856" s="86"/>
      <c r="BJ856" s="86"/>
      <c r="BK856" s="86"/>
      <c r="BL856" s="86"/>
      <c r="BM856" s="86"/>
      <c r="BN856" s="86"/>
      <c r="BO856" s="86"/>
      <c r="BP856" s="86"/>
      <c r="BQ856" s="86"/>
      <c r="BR856" s="86"/>
      <c r="BS856" s="86"/>
      <c r="BT856" s="86"/>
      <c r="BU856" s="86"/>
      <c r="BV856" s="86"/>
      <c r="BW856" s="86"/>
      <c r="BX856" s="86"/>
      <c r="BY856" s="86"/>
      <c r="BZ856" s="86"/>
      <c r="CA856" s="86"/>
      <c r="CB856" s="86"/>
      <c r="CC856" s="86"/>
      <c r="CD856" s="86"/>
      <c r="CE856" s="86"/>
      <c r="CF856" s="86"/>
      <c r="CG856" s="86"/>
      <c r="CH856" s="86"/>
      <c r="CI856" s="86"/>
      <c r="CJ856" s="86"/>
      <c r="CK856" s="86"/>
      <c r="CL856" s="86"/>
      <c r="CM856" s="86"/>
      <c r="CN856" s="86"/>
      <c r="CO856" s="86"/>
      <c r="CP856" s="86"/>
      <c r="CQ856" s="86"/>
      <c r="CR856" s="86"/>
      <c r="CS856" s="86"/>
      <c r="CT856" s="86"/>
      <c r="CU856" s="86"/>
      <c r="CV856" s="86"/>
      <c r="CW856" s="86"/>
      <c r="CX856" s="86"/>
    </row>
    <row r="857" spans="1:102" s="85" customFormat="1" ht="18.75" customHeight="1" outlineLevel="1" x14ac:dyDescent="0.35">
      <c r="A857" s="1100"/>
      <c r="B857" s="715" t="s">
        <v>79</v>
      </c>
      <c r="C857" s="715"/>
      <c r="D857" s="119">
        <f>D862</f>
        <v>0</v>
      </c>
      <c r="E857" s="119">
        <f>E862</f>
        <v>0</v>
      </c>
      <c r="F857" s="119">
        <f>F862</f>
        <v>0</v>
      </c>
      <c r="G857" s="153" t="e">
        <f t="shared" si="265"/>
        <v>#DIV/0!</v>
      </c>
      <c r="H857" s="119">
        <f>H862</f>
        <v>0</v>
      </c>
      <c r="I857" s="153" t="e">
        <f t="shared" si="266"/>
        <v>#DIV/0!</v>
      </c>
      <c r="J857" s="153" t="e">
        <f t="shared" si="271"/>
        <v>#DIV/0!</v>
      </c>
      <c r="K857" s="119">
        <f t="shared" si="253"/>
        <v>0</v>
      </c>
      <c r="L857" s="119">
        <f t="shared" si="254"/>
        <v>0</v>
      </c>
      <c r="M857" s="109" t="e">
        <f t="shared" si="280"/>
        <v>#DIV/0!</v>
      </c>
      <c r="N857" s="841"/>
      <c r="P857" s="86" t="b">
        <f t="shared" si="279"/>
        <v>1</v>
      </c>
      <c r="Q857" s="224" t="b">
        <f t="shared" si="278"/>
        <v>1</v>
      </c>
      <c r="R857" s="728">
        <f t="shared" si="286"/>
        <v>0</v>
      </c>
      <c r="S857" s="86"/>
      <c r="T857" s="86"/>
      <c r="U857" s="86"/>
      <c r="V857" s="86"/>
      <c r="W857" s="86"/>
      <c r="X857" s="86"/>
      <c r="Y857" s="86"/>
      <c r="Z857" s="86"/>
      <c r="AA857" s="86"/>
      <c r="AB857" s="86"/>
      <c r="AC857" s="86"/>
      <c r="AD857" s="86"/>
      <c r="AE857" s="86"/>
      <c r="AF857" s="86"/>
      <c r="AG857" s="86"/>
      <c r="AH857" s="86"/>
      <c r="AI857" s="86"/>
      <c r="AJ857" s="86"/>
      <c r="AK857" s="86"/>
      <c r="AL857" s="86"/>
      <c r="AM857" s="86"/>
      <c r="AN857" s="86"/>
      <c r="AO857" s="86"/>
      <c r="AP857" s="86"/>
      <c r="AQ857" s="86"/>
      <c r="AR857" s="86"/>
      <c r="AS857" s="86"/>
      <c r="AT857" s="86"/>
      <c r="AU857" s="86"/>
      <c r="AV857" s="86"/>
      <c r="AW857" s="86"/>
      <c r="AX857" s="86"/>
      <c r="AY857" s="86"/>
      <c r="AZ857" s="86"/>
      <c r="BA857" s="86"/>
      <c r="BB857" s="86"/>
      <c r="BC857" s="86"/>
      <c r="BD857" s="86"/>
      <c r="BE857" s="86"/>
      <c r="BF857" s="86"/>
      <c r="BG857" s="86"/>
      <c r="BH857" s="86"/>
      <c r="BI857" s="86"/>
      <c r="BJ857" s="86"/>
      <c r="BK857" s="86"/>
      <c r="BL857" s="86"/>
      <c r="BM857" s="86"/>
      <c r="BN857" s="86"/>
      <c r="BO857" s="86"/>
      <c r="BP857" s="86"/>
      <c r="BQ857" s="86"/>
      <c r="BR857" s="86"/>
      <c r="BS857" s="86"/>
      <c r="BT857" s="86"/>
      <c r="BU857" s="86"/>
      <c r="BV857" s="86"/>
      <c r="BW857" s="86"/>
      <c r="BX857" s="86"/>
      <c r="BY857" s="86"/>
      <c r="BZ857" s="86"/>
      <c r="CA857" s="86"/>
      <c r="CB857" s="86"/>
      <c r="CC857" s="86"/>
      <c r="CD857" s="86"/>
      <c r="CE857" s="86"/>
      <c r="CF857" s="86"/>
      <c r="CG857" s="86"/>
      <c r="CH857" s="86"/>
      <c r="CI857" s="86"/>
      <c r="CJ857" s="86"/>
      <c r="CK857" s="86"/>
      <c r="CL857" s="86"/>
      <c r="CM857" s="86"/>
      <c r="CN857" s="86"/>
      <c r="CO857" s="86"/>
      <c r="CP857" s="86"/>
      <c r="CQ857" s="86"/>
      <c r="CR857" s="86"/>
      <c r="CS857" s="86"/>
      <c r="CT857" s="86"/>
      <c r="CU857" s="86"/>
      <c r="CV857" s="86"/>
      <c r="CW857" s="86"/>
      <c r="CX857" s="86"/>
    </row>
    <row r="858" spans="1:102" s="85" customFormat="1" ht="18.75" customHeight="1" outlineLevel="1" x14ac:dyDescent="0.35">
      <c r="A858" s="1100"/>
      <c r="B858" s="715" t="s">
        <v>78</v>
      </c>
      <c r="C858" s="715"/>
      <c r="D858" s="119">
        <f t="shared" ref="D858:F860" si="289">D863</f>
        <v>228.06</v>
      </c>
      <c r="E858" s="119">
        <f t="shared" si="289"/>
        <v>228.06</v>
      </c>
      <c r="F858" s="119">
        <f t="shared" si="289"/>
        <v>0</v>
      </c>
      <c r="G858" s="148">
        <f t="shared" si="265"/>
        <v>0</v>
      </c>
      <c r="H858" s="119">
        <f>H863</f>
        <v>0</v>
      </c>
      <c r="I858" s="148">
        <f t="shared" si="266"/>
        <v>0</v>
      </c>
      <c r="J858" s="153" t="e">
        <f t="shared" si="271"/>
        <v>#DIV/0!</v>
      </c>
      <c r="K858" s="119">
        <f t="shared" si="253"/>
        <v>228.06</v>
      </c>
      <c r="L858" s="119">
        <f t="shared" si="254"/>
        <v>0</v>
      </c>
      <c r="M858" s="108">
        <f t="shared" si="280"/>
        <v>1</v>
      </c>
      <c r="N858" s="841"/>
      <c r="P858" s="86" t="b">
        <f t="shared" si="279"/>
        <v>1</v>
      </c>
      <c r="Q858" s="224" t="b">
        <f t="shared" si="278"/>
        <v>1</v>
      </c>
      <c r="R858" s="728">
        <f t="shared" si="286"/>
        <v>0</v>
      </c>
      <c r="S858" s="86"/>
      <c r="T858" s="86"/>
      <c r="U858" s="86"/>
      <c r="V858" s="86"/>
      <c r="W858" s="86"/>
      <c r="X858" s="86"/>
      <c r="Y858" s="86"/>
      <c r="Z858" s="86"/>
      <c r="AA858" s="86"/>
      <c r="AB858" s="86"/>
      <c r="AC858" s="86"/>
      <c r="AD858" s="86"/>
      <c r="AE858" s="86"/>
      <c r="AF858" s="86"/>
      <c r="AG858" s="86"/>
      <c r="AH858" s="86"/>
      <c r="AI858" s="86"/>
      <c r="AJ858" s="86"/>
      <c r="AK858" s="86"/>
      <c r="AL858" s="86"/>
      <c r="AM858" s="86"/>
      <c r="AN858" s="86"/>
      <c r="AO858" s="86"/>
      <c r="AP858" s="86"/>
      <c r="AQ858" s="86"/>
      <c r="AR858" s="86"/>
      <c r="AS858" s="86"/>
      <c r="AT858" s="86"/>
      <c r="AU858" s="86"/>
      <c r="AV858" s="86"/>
      <c r="AW858" s="86"/>
      <c r="AX858" s="86"/>
      <c r="AY858" s="86"/>
      <c r="AZ858" s="86"/>
      <c r="BA858" s="86"/>
      <c r="BB858" s="86"/>
      <c r="BC858" s="86"/>
      <c r="BD858" s="86"/>
      <c r="BE858" s="86"/>
      <c r="BF858" s="86"/>
      <c r="BG858" s="86"/>
      <c r="BH858" s="86"/>
      <c r="BI858" s="86"/>
      <c r="BJ858" s="86"/>
      <c r="BK858" s="86"/>
      <c r="BL858" s="86"/>
      <c r="BM858" s="86"/>
      <c r="BN858" s="86"/>
      <c r="BO858" s="86"/>
      <c r="BP858" s="86"/>
      <c r="BQ858" s="86"/>
      <c r="BR858" s="86"/>
      <c r="BS858" s="86"/>
      <c r="BT858" s="86"/>
      <c r="BU858" s="86"/>
      <c r="BV858" s="86"/>
      <c r="BW858" s="86"/>
      <c r="BX858" s="86"/>
      <c r="BY858" s="86"/>
      <c r="BZ858" s="86"/>
      <c r="CA858" s="86"/>
      <c r="CB858" s="86"/>
      <c r="CC858" s="86"/>
      <c r="CD858" s="86"/>
      <c r="CE858" s="86"/>
      <c r="CF858" s="86"/>
      <c r="CG858" s="86"/>
      <c r="CH858" s="86"/>
      <c r="CI858" s="86"/>
      <c r="CJ858" s="86"/>
      <c r="CK858" s="86"/>
      <c r="CL858" s="86"/>
      <c r="CM858" s="86"/>
      <c r="CN858" s="86"/>
      <c r="CO858" s="86"/>
      <c r="CP858" s="86"/>
      <c r="CQ858" s="86"/>
      <c r="CR858" s="86"/>
      <c r="CS858" s="86"/>
      <c r="CT858" s="86"/>
      <c r="CU858" s="86"/>
      <c r="CV858" s="86"/>
      <c r="CW858" s="86"/>
      <c r="CX858" s="86"/>
    </row>
    <row r="859" spans="1:102" s="85" customFormat="1" ht="18.75" customHeight="1" outlineLevel="1" x14ac:dyDescent="0.35">
      <c r="A859" s="1100"/>
      <c r="B859" s="715" t="s">
        <v>116</v>
      </c>
      <c r="C859" s="715"/>
      <c r="D859" s="119">
        <f t="shared" si="289"/>
        <v>725.55</v>
      </c>
      <c r="E859" s="119">
        <f t="shared" si="289"/>
        <v>725.55</v>
      </c>
      <c r="F859" s="119">
        <f t="shared" si="289"/>
        <v>0</v>
      </c>
      <c r="G859" s="148">
        <f t="shared" si="265"/>
        <v>0</v>
      </c>
      <c r="H859" s="119">
        <f>H864</f>
        <v>0</v>
      </c>
      <c r="I859" s="148">
        <f t="shared" si="266"/>
        <v>0</v>
      </c>
      <c r="J859" s="153" t="e">
        <f t="shared" si="271"/>
        <v>#DIV/0!</v>
      </c>
      <c r="K859" s="119">
        <f t="shared" si="253"/>
        <v>725.55</v>
      </c>
      <c r="L859" s="119">
        <f t="shared" ref="L859:L865" si="290">E859-K859</f>
        <v>0</v>
      </c>
      <c r="M859" s="108">
        <f t="shared" si="280"/>
        <v>1</v>
      </c>
      <c r="N859" s="841"/>
      <c r="P859" s="86" t="b">
        <f t="shared" si="279"/>
        <v>1</v>
      </c>
      <c r="Q859" s="224" t="b">
        <f t="shared" si="278"/>
        <v>1</v>
      </c>
      <c r="R859" s="728">
        <f t="shared" si="286"/>
        <v>0</v>
      </c>
      <c r="S859" s="86"/>
      <c r="T859" s="86"/>
      <c r="U859" s="86"/>
      <c r="V859" s="86"/>
      <c r="W859" s="86"/>
      <c r="X859" s="86"/>
      <c r="Y859" s="86"/>
      <c r="Z859" s="86"/>
      <c r="AA859" s="86"/>
      <c r="AB859" s="86"/>
      <c r="AC859" s="86"/>
      <c r="AD859" s="86"/>
      <c r="AE859" s="86"/>
      <c r="AF859" s="86"/>
      <c r="AG859" s="86"/>
      <c r="AH859" s="86"/>
      <c r="AI859" s="86"/>
      <c r="AJ859" s="86"/>
      <c r="AK859" s="86"/>
      <c r="AL859" s="86"/>
      <c r="AM859" s="86"/>
      <c r="AN859" s="86"/>
      <c r="AO859" s="86"/>
      <c r="AP859" s="86"/>
      <c r="AQ859" s="86"/>
      <c r="AR859" s="86"/>
      <c r="AS859" s="86"/>
      <c r="AT859" s="86"/>
      <c r="AU859" s="86"/>
      <c r="AV859" s="86"/>
      <c r="AW859" s="86"/>
      <c r="AX859" s="86"/>
      <c r="AY859" s="86"/>
      <c r="AZ859" s="86"/>
      <c r="BA859" s="86"/>
      <c r="BB859" s="86"/>
      <c r="BC859" s="86"/>
      <c r="BD859" s="86"/>
      <c r="BE859" s="86"/>
      <c r="BF859" s="86"/>
      <c r="BG859" s="86"/>
      <c r="BH859" s="86"/>
      <c r="BI859" s="86"/>
      <c r="BJ859" s="86"/>
      <c r="BK859" s="86"/>
      <c r="BL859" s="86"/>
      <c r="BM859" s="86"/>
      <c r="BN859" s="86"/>
      <c r="BO859" s="86"/>
      <c r="BP859" s="86"/>
      <c r="BQ859" s="86"/>
      <c r="BR859" s="86"/>
      <c r="BS859" s="86"/>
      <c r="BT859" s="86"/>
      <c r="BU859" s="86"/>
      <c r="BV859" s="86"/>
      <c r="BW859" s="86"/>
      <c r="BX859" s="86"/>
      <c r="BY859" s="86"/>
      <c r="BZ859" s="86"/>
      <c r="CA859" s="86"/>
      <c r="CB859" s="86"/>
      <c r="CC859" s="86"/>
      <c r="CD859" s="86"/>
      <c r="CE859" s="86"/>
      <c r="CF859" s="86"/>
      <c r="CG859" s="86"/>
      <c r="CH859" s="86"/>
      <c r="CI859" s="86"/>
      <c r="CJ859" s="86"/>
      <c r="CK859" s="86"/>
      <c r="CL859" s="86"/>
      <c r="CM859" s="86"/>
      <c r="CN859" s="86"/>
      <c r="CO859" s="86"/>
      <c r="CP859" s="86"/>
      <c r="CQ859" s="86"/>
      <c r="CR859" s="86"/>
      <c r="CS859" s="86"/>
      <c r="CT859" s="86"/>
      <c r="CU859" s="86"/>
      <c r="CV859" s="86"/>
      <c r="CW859" s="86"/>
      <c r="CX859" s="86"/>
    </row>
    <row r="860" spans="1:102" s="85" customFormat="1" ht="18.75" customHeight="1" outlineLevel="1" x14ac:dyDescent="0.35">
      <c r="A860" s="1100"/>
      <c r="B860" s="715" t="s">
        <v>80</v>
      </c>
      <c r="C860" s="715"/>
      <c r="D860" s="119">
        <f t="shared" si="289"/>
        <v>150</v>
      </c>
      <c r="E860" s="119">
        <f t="shared" si="289"/>
        <v>150</v>
      </c>
      <c r="F860" s="119">
        <f t="shared" si="289"/>
        <v>0</v>
      </c>
      <c r="G860" s="148">
        <f t="shared" si="265"/>
        <v>0</v>
      </c>
      <c r="H860" s="119">
        <f>H865</f>
        <v>0</v>
      </c>
      <c r="I860" s="148">
        <f t="shared" si="266"/>
        <v>0</v>
      </c>
      <c r="J860" s="153" t="e">
        <f t="shared" si="271"/>
        <v>#DIV/0!</v>
      </c>
      <c r="K860" s="119">
        <f t="shared" si="253"/>
        <v>150</v>
      </c>
      <c r="L860" s="119">
        <f t="shared" si="290"/>
        <v>0</v>
      </c>
      <c r="M860" s="108">
        <f t="shared" si="280"/>
        <v>1</v>
      </c>
      <c r="N860" s="841"/>
      <c r="P860" s="86" t="b">
        <f t="shared" si="279"/>
        <v>1</v>
      </c>
      <c r="Q860" s="224" t="b">
        <f t="shared" si="278"/>
        <v>1</v>
      </c>
      <c r="R860" s="728">
        <f t="shared" si="286"/>
        <v>0</v>
      </c>
      <c r="S860" s="86"/>
      <c r="T860" s="86"/>
      <c r="U860" s="86"/>
      <c r="V860" s="86"/>
      <c r="W860" s="86"/>
      <c r="X860" s="86"/>
      <c r="Y860" s="86"/>
      <c r="Z860" s="86"/>
      <c r="AA860" s="86"/>
      <c r="AB860" s="86"/>
      <c r="AC860" s="86"/>
      <c r="AD860" s="86"/>
      <c r="AE860" s="86"/>
      <c r="AF860" s="86"/>
      <c r="AG860" s="86"/>
      <c r="AH860" s="86"/>
      <c r="AI860" s="86"/>
      <c r="AJ860" s="86"/>
      <c r="AK860" s="86"/>
      <c r="AL860" s="86"/>
      <c r="AM860" s="86"/>
      <c r="AN860" s="86"/>
      <c r="AO860" s="86"/>
      <c r="AP860" s="86"/>
      <c r="AQ860" s="86"/>
      <c r="AR860" s="86"/>
      <c r="AS860" s="86"/>
      <c r="AT860" s="86"/>
      <c r="AU860" s="86"/>
      <c r="AV860" s="86"/>
      <c r="AW860" s="86"/>
      <c r="AX860" s="86"/>
      <c r="AY860" s="86"/>
      <c r="AZ860" s="86"/>
      <c r="BA860" s="86"/>
      <c r="BB860" s="86"/>
      <c r="BC860" s="86"/>
      <c r="BD860" s="86"/>
      <c r="BE860" s="86"/>
      <c r="BF860" s="86"/>
      <c r="BG860" s="86"/>
      <c r="BH860" s="86"/>
      <c r="BI860" s="86"/>
      <c r="BJ860" s="86"/>
      <c r="BK860" s="86"/>
      <c r="BL860" s="86"/>
      <c r="BM860" s="86"/>
      <c r="BN860" s="86"/>
      <c r="BO860" s="86"/>
      <c r="BP860" s="86"/>
      <c r="BQ860" s="86"/>
      <c r="BR860" s="86"/>
      <c r="BS860" s="86"/>
      <c r="BT860" s="86"/>
      <c r="BU860" s="86"/>
      <c r="BV860" s="86"/>
      <c r="BW860" s="86"/>
      <c r="BX860" s="86"/>
      <c r="BY860" s="86"/>
      <c r="BZ860" s="86"/>
      <c r="CA860" s="86"/>
      <c r="CB860" s="86"/>
      <c r="CC860" s="86"/>
      <c r="CD860" s="86"/>
      <c r="CE860" s="86"/>
      <c r="CF860" s="86"/>
      <c r="CG860" s="86"/>
      <c r="CH860" s="86"/>
      <c r="CI860" s="86"/>
      <c r="CJ860" s="86"/>
      <c r="CK860" s="86"/>
      <c r="CL860" s="86"/>
      <c r="CM860" s="86"/>
      <c r="CN860" s="86"/>
      <c r="CO860" s="86"/>
      <c r="CP860" s="86"/>
      <c r="CQ860" s="86"/>
      <c r="CR860" s="86"/>
      <c r="CS860" s="86"/>
      <c r="CT860" s="86"/>
      <c r="CU860" s="86"/>
      <c r="CV860" s="86"/>
      <c r="CW860" s="86"/>
      <c r="CX860" s="86"/>
    </row>
    <row r="861" spans="1:102" s="85" customFormat="1" ht="139.5" customHeight="1" x14ac:dyDescent="0.35">
      <c r="A861" s="1131" t="s">
        <v>205</v>
      </c>
      <c r="B861" s="96" t="s">
        <v>563</v>
      </c>
      <c r="C861" s="96" t="s">
        <v>285</v>
      </c>
      <c r="D861" s="99">
        <f>SUM(D862:D865)</f>
        <v>1103.6099999999999</v>
      </c>
      <c r="E861" s="99">
        <f>SUM(E862:E865)</f>
        <v>1103.6099999999999</v>
      </c>
      <c r="F861" s="99">
        <f>SUM(F862:F865)</f>
        <v>0</v>
      </c>
      <c r="G861" s="177">
        <f t="shared" si="265"/>
        <v>0</v>
      </c>
      <c r="H861" s="99">
        <f>SUM(H862:H865)</f>
        <v>0</v>
      </c>
      <c r="I861" s="148">
        <f t="shared" si="266"/>
        <v>0</v>
      </c>
      <c r="J861" s="451" t="e">
        <f t="shared" si="271"/>
        <v>#DIV/0!</v>
      </c>
      <c r="K861" s="99">
        <f t="shared" si="253"/>
        <v>1103.6099999999999</v>
      </c>
      <c r="L861" s="99">
        <f t="shared" si="290"/>
        <v>0</v>
      </c>
      <c r="M861" s="135">
        <f t="shared" si="280"/>
        <v>1</v>
      </c>
      <c r="N861" s="854" t="s">
        <v>877</v>
      </c>
      <c r="P861" s="86" t="b">
        <f t="shared" si="279"/>
        <v>1</v>
      </c>
      <c r="Q861" s="224" t="b">
        <f t="shared" si="278"/>
        <v>1</v>
      </c>
      <c r="R861" s="728">
        <f t="shared" si="286"/>
        <v>0</v>
      </c>
      <c r="S861" s="86"/>
      <c r="T861" s="86"/>
      <c r="U861" s="86"/>
      <c r="V861" s="86"/>
      <c r="W861" s="86"/>
      <c r="X861" s="86"/>
      <c r="Y861" s="86"/>
      <c r="Z861" s="86"/>
      <c r="AA861" s="86"/>
      <c r="AB861" s="86"/>
      <c r="AC861" s="86"/>
      <c r="AD861" s="86"/>
      <c r="AE861" s="86"/>
      <c r="AF861" s="86"/>
      <c r="AG861" s="86"/>
      <c r="AH861" s="86"/>
      <c r="AI861" s="86"/>
      <c r="AJ861" s="86"/>
      <c r="AK861" s="86"/>
      <c r="AL861" s="86"/>
      <c r="AM861" s="86"/>
      <c r="AN861" s="86"/>
      <c r="AO861" s="86"/>
      <c r="AP861" s="86"/>
      <c r="AQ861" s="86"/>
      <c r="AR861" s="86"/>
      <c r="AS861" s="86"/>
      <c r="AT861" s="86"/>
      <c r="AU861" s="86"/>
      <c r="AV861" s="86"/>
      <c r="AW861" s="86"/>
      <c r="AX861" s="86"/>
      <c r="AY861" s="86"/>
      <c r="AZ861" s="86"/>
      <c r="BA861" s="86"/>
      <c r="BB861" s="86"/>
      <c r="BC861" s="86"/>
      <c r="BD861" s="86"/>
      <c r="BE861" s="86"/>
      <c r="BF861" s="86"/>
      <c r="BG861" s="86"/>
      <c r="BH861" s="86"/>
      <c r="BI861" s="86"/>
      <c r="BJ861" s="86"/>
      <c r="BK861" s="86"/>
      <c r="BL861" s="86"/>
      <c r="BM861" s="86"/>
      <c r="BN861" s="86"/>
      <c r="BO861" s="86"/>
      <c r="BP861" s="86"/>
      <c r="BQ861" s="86"/>
      <c r="BR861" s="86"/>
      <c r="BS861" s="86"/>
      <c r="BT861" s="86"/>
      <c r="BU861" s="86"/>
      <c r="BV861" s="86"/>
      <c r="BW861" s="86"/>
      <c r="BX861" s="86"/>
      <c r="BY861" s="86"/>
      <c r="BZ861" s="86"/>
      <c r="CA861" s="86"/>
      <c r="CB861" s="86"/>
      <c r="CC861" s="86"/>
      <c r="CD861" s="86"/>
      <c r="CE861" s="86"/>
      <c r="CF861" s="86"/>
      <c r="CG861" s="86"/>
      <c r="CH861" s="86"/>
      <c r="CI861" s="86"/>
      <c r="CJ861" s="86"/>
      <c r="CK861" s="86"/>
      <c r="CL861" s="86"/>
      <c r="CM861" s="86"/>
      <c r="CN861" s="86"/>
      <c r="CO861" s="86"/>
      <c r="CP861" s="86"/>
      <c r="CQ861" s="86"/>
      <c r="CR861" s="86"/>
      <c r="CS861" s="86"/>
      <c r="CT861" s="86"/>
      <c r="CU861" s="86"/>
      <c r="CV861" s="86"/>
      <c r="CW861" s="86"/>
      <c r="CX861" s="86"/>
    </row>
    <row r="862" spans="1:102" s="85" customFormat="1" ht="18.75" customHeight="1" outlineLevel="1" x14ac:dyDescent="0.35">
      <c r="A862" s="1131"/>
      <c r="B862" s="715" t="s">
        <v>79</v>
      </c>
      <c r="C862" s="715"/>
      <c r="D862" s="119">
        <v>0</v>
      </c>
      <c r="E862" s="98">
        <v>0</v>
      </c>
      <c r="F862" s="119"/>
      <c r="G862" s="153" t="e">
        <f t="shared" si="265"/>
        <v>#DIV/0!</v>
      </c>
      <c r="H862" s="101"/>
      <c r="I862" s="153" t="e">
        <f t="shared" si="266"/>
        <v>#DIV/0!</v>
      </c>
      <c r="J862" s="153" t="e">
        <f t="shared" si="271"/>
        <v>#DIV/0!</v>
      </c>
      <c r="K862" s="119">
        <f t="shared" si="253"/>
        <v>0</v>
      </c>
      <c r="L862" s="119">
        <f t="shared" si="290"/>
        <v>0</v>
      </c>
      <c r="M862" s="109" t="e">
        <f t="shared" si="280"/>
        <v>#DIV/0!</v>
      </c>
      <c r="N862" s="854"/>
      <c r="P862" s="86" t="b">
        <f t="shared" si="279"/>
        <v>1</v>
      </c>
      <c r="Q862" s="224" t="b">
        <f t="shared" si="278"/>
        <v>1</v>
      </c>
      <c r="R862" s="728">
        <f t="shared" si="286"/>
        <v>0</v>
      </c>
      <c r="S862" s="86"/>
      <c r="T862" s="86"/>
      <c r="U862" s="86"/>
      <c r="V862" s="86"/>
      <c r="W862" s="86"/>
      <c r="X862" s="86"/>
      <c r="Y862" s="86"/>
      <c r="Z862" s="86"/>
      <c r="AA862" s="86"/>
      <c r="AB862" s="86"/>
      <c r="AC862" s="86"/>
      <c r="AD862" s="86"/>
      <c r="AE862" s="86"/>
      <c r="AF862" s="86"/>
      <c r="AG862" s="86"/>
      <c r="AH862" s="86"/>
      <c r="AI862" s="86"/>
      <c r="AJ862" s="86"/>
      <c r="AK862" s="86"/>
      <c r="AL862" s="86"/>
      <c r="AM862" s="86"/>
      <c r="AN862" s="86"/>
      <c r="AO862" s="86"/>
      <c r="AP862" s="86"/>
      <c r="AQ862" s="86"/>
      <c r="AR862" s="86"/>
      <c r="AS862" s="86"/>
      <c r="AT862" s="86"/>
      <c r="AU862" s="86"/>
      <c r="AV862" s="86"/>
      <c r="AW862" s="86"/>
      <c r="AX862" s="86"/>
      <c r="AY862" s="86"/>
      <c r="AZ862" s="86"/>
      <c r="BA862" s="86"/>
      <c r="BB862" s="86"/>
      <c r="BC862" s="86"/>
      <c r="BD862" s="86"/>
      <c r="BE862" s="86"/>
      <c r="BF862" s="86"/>
      <c r="BG862" s="86"/>
      <c r="BH862" s="86"/>
      <c r="BI862" s="86"/>
      <c r="BJ862" s="86"/>
      <c r="BK862" s="86"/>
      <c r="BL862" s="86"/>
      <c r="BM862" s="86"/>
      <c r="BN862" s="86"/>
      <c r="BO862" s="86"/>
      <c r="BP862" s="86"/>
      <c r="BQ862" s="86"/>
      <c r="BR862" s="86"/>
      <c r="BS862" s="86"/>
      <c r="BT862" s="86"/>
      <c r="BU862" s="86"/>
      <c r="BV862" s="86"/>
      <c r="BW862" s="86"/>
      <c r="BX862" s="86"/>
      <c r="BY862" s="86"/>
      <c r="BZ862" s="86"/>
      <c r="CA862" s="86"/>
      <c r="CB862" s="86"/>
      <c r="CC862" s="86"/>
      <c r="CD862" s="86"/>
      <c r="CE862" s="86"/>
      <c r="CF862" s="86"/>
      <c r="CG862" s="86"/>
      <c r="CH862" s="86"/>
      <c r="CI862" s="86"/>
      <c r="CJ862" s="86"/>
      <c r="CK862" s="86"/>
      <c r="CL862" s="86"/>
      <c r="CM862" s="86"/>
      <c r="CN862" s="86"/>
      <c r="CO862" s="86"/>
      <c r="CP862" s="86"/>
      <c r="CQ862" s="86"/>
      <c r="CR862" s="86"/>
      <c r="CS862" s="86"/>
      <c r="CT862" s="86"/>
      <c r="CU862" s="86"/>
      <c r="CV862" s="86"/>
      <c r="CW862" s="86"/>
      <c r="CX862" s="86"/>
    </row>
    <row r="863" spans="1:102" s="85" customFormat="1" ht="18.75" customHeight="1" outlineLevel="1" x14ac:dyDescent="0.35">
      <c r="A863" s="1131"/>
      <c r="B863" s="715" t="s">
        <v>78</v>
      </c>
      <c r="C863" s="715"/>
      <c r="D863" s="119">
        <v>228.06</v>
      </c>
      <c r="E863" s="119">
        <v>228.06</v>
      </c>
      <c r="F863" s="119"/>
      <c r="G863" s="148">
        <f t="shared" si="265"/>
        <v>0</v>
      </c>
      <c r="H863" s="119"/>
      <c r="I863" s="148">
        <f t="shared" si="266"/>
        <v>0</v>
      </c>
      <c r="J863" s="153" t="e">
        <f t="shared" si="271"/>
        <v>#DIV/0!</v>
      </c>
      <c r="K863" s="119">
        <f>E863</f>
        <v>228.06</v>
      </c>
      <c r="L863" s="119">
        <f t="shared" si="290"/>
        <v>0</v>
      </c>
      <c r="M863" s="108">
        <f t="shared" si="280"/>
        <v>1</v>
      </c>
      <c r="N863" s="854"/>
      <c r="P863" s="86" t="b">
        <f t="shared" si="279"/>
        <v>1</v>
      </c>
      <c r="Q863" s="224" t="b">
        <f t="shared" si="278"/>
        <v>1</v>
      </c>
      <c r="R863" s="728">
        <f t="shared" si="286"/>
        <v>0</v>
      </c>
      <c r="S863" s="86"/>
      <c r="T863" s="86"/>
      <c r="U863" s="86"/>
      <c r="V863" s="86"/>
      <c r="W863" s="86"/>
      <c r="X863" s="86"/>
      <c r="Y863" s="86"/>
      <c r="Z863" s="86"/>
      <c r="AA863" s="86"/>
      <c r="AB863" s="86"/>
      <c r="AC863" s="86"/>
      <c r="AD863" s="86"/>
      <c r="AE863" s="86"/>
      <c r="AF863" s="86"/>
      <c r="AG863" s="86"/>
      <c r="AH863" s="86"/>
      <c r="AI863" s="86"/>
      <c r="AJ863" s="86"/>
      <c r="AK863" s="86"/>
      <c r="AL863" s="86"/>
      <c r="AM863" s="86"/>
      <c r="AN863" s="86"/>
      <c r="AO863" s="86"/>
      <c r="AP863" s="86"/>
      <c r="AQ863" s="86"/>
      <c r="AR863" s="86"/>
      <c r="AS863" s="86"/>
      <c r="AT863" s="86"/>
      <c r="AU863" s="86"/>
      <c r="AV863" s="86"/>
      <c r="AW863" s="86"/>
      <c r="AX863" s="86"/>
      <c r="AY863" s="86"/>
      <c r="AZ863" s="86"/>
      <c r="BA863" s="86"/>
      <c r="BB863" s="86"/>
      <c r="BC863" s="86"/>
      <c r="BD863" s="86"/>
      <c r="BE863" s="86"/>
      <c r="BF863" s="86"/>
      <c r="BG863" s="86"/>
      <c r="BH863" s="86"/>
      <c r="BI863" s="86"/>
      <c r="BJ863" s="86"/>
      <c r="BK863" s="86"/>
      <c r="BL863" s="86"/>
      <c r="BM863" s="86"/>
      <c r="BN863" s="86"/>
      <c r="BO863" s="86"/>
      <c r="BP863" s="86"/>
      <c r="BQ863" s="86"/>
      <c r="BR863" s="86"/>
      <c r="BS863" s="86"/>
      <c r="BT863" s="86"/>
      <c r="BU863" s="86"/>
      <c r="BV863" s="86"/>
      <c r="BW863" s="86"/>
      <c r="BX863" s="86"/>
      <c r="BY863" s="86"/>
      <c r="BZ863" s="86"/>
      <c r="CA863" s="86"/>
      <c r="CB863" s="86"/>
      <c r="CC863" s="86"/>
      <c r="CD863" s="86"/>
      <c r="CE863" s="86"/>
      <c r="CF863" s="86"/>
      <c r="CG863" s="86"/>
      <c r="CH863" s="86"/>
      <c r="CI863" s="86"/>
      <c r="CJ863" s="86"/>
      <c r="CK863" s="86"/>
      <c r="CL863" s="86"/>
      <c r="CM863" s="86"/>
      <c r="CN863" s="86"/>
      <c r="CO863" s="86"/>
      <c r="CP863" s="86"/>
      <c r="CQ863" s="86"/>
      <c r="CR863" s="86"/>
      <c r="CS863" s="86"/>
      <c r="CT863" s="86"/>
      <c r="CU863" s="86"/>
      <c r="CV863" s="86"/>
      <c r="CW863" s="86"/>
      <c r="CX863" s="86"/>
    </row>
    <row r="864" spans="1:102" s="85" customFormat="1" ht="18.75" customHeight="1" outlineLevel="1" x14ac:dyDescent="0.35">
      <c r="A864" s="1131"/>
      <c r="B864" s="715" t="s">
        <v>116</v>
      </c>
      <c r="C864" s="715"/>
      <c r="D864" s="119">
        <v>725.54499999999996</v>
      </c>
      <c r="E864" s="119">
        <v>725.54499999999996</v>
      </c>
      <c r="F864" s="119"/>
      <c r="G864" s="153">
        <f t="shared" si="265"/>
        <v>0</v>
      </c>
      <c r="H864" s="119">
        <f>F864</f>
        <v>0</v>
      </c>
      <c r="I864" s="148">
        <f t="shared" si="266"/>
        <v>0</v>
      </c>
      <c r="J864" s="153" t="e">
        <f t="shared" si="271"/>
        <v>#DIV/0!</v>
      </c>
      <c r="K864" s="119">
        <f>E864</f>
        <v>725.55</v>
      </c>
      <c r="L864" s="119">
        <f t="shared" si="290"/>
        <v>0</v>
      </c>
      <c r="M864" s="108">
        <f t="shared" si="280"/>
        <v>1</v>
      </c>
      <c r="N864" s="854"/>
      <c r="P864" s="86" t="b">
        <f t="shared" si="279"/>
        <v>1</v>
      </c>
      <c r="Q864" s="224" t="b">
        <f t="shared" si="278"/>
        <v>1</v>
      </c>
      <c r="R864" s="728">
        <f t="shared" si="286"/>
        <v>0</v>
      </c>
      <c r="S864" s="86"/>
      <c r="T864" s="86"/>
      <c r="U864" s="86"/>
      <c r="V864" s="86"/>
      <c r="W864" s="86"/>
      <c r="X864" s="86"/>
      <c r="Y864" s="86"/>
      <c r="Z864" s="86"/>
      <c r="AA864" s="86"/>
      <c r="AB864" s="86"/>
      <c r="AC864" s="86"/>
      <c r="AD864" s="86"/>
      <c r="AE864" s="86"/>
      <c r="AF864" s="86"/>
      <c r="AG864" s="86"/>
      <c r="AH864" s="86"/>
      <c r="AI864" s="86"/>
      <c r="AJ864" s="86"/>
      <c r="AK864" s="86"/>
      <c r="AL864" s="86"/>
      <c r="AM864" s="86"/>
      <c r="AN864" s="86"/>
      <c r="AO864" s="86"/>
      <c r="AP864" s="86"/>
      <c r="AQ864" s="86"/>
      <c r="AR864" s="86"/>
      <c r="AS864" s="86"/>
      <c r="AT864" s="86"/>
      <c r="AU864" s="86"/>
      <c r="AV864" s="86"/>
      <c r="AW864" s="86"/>
      <c r="AX864" s="86"/>
      <c r="AY864" s="86"/>
      <c r="AZ864" s="86"/>
      <c r="BA864" s="86"/>
      <c r="BB864" s="86"/>
      <c r="BC864" s="86"/>
      <c r="BD864" s="86"/>
      <c r="BE864" s="86"/>
      <c r="BF864" s="86"/>
      <c r="BG864" s="86"/>
      <c r="BH864" s="86"/>
      <c r="BI864" s="86"/>
      <c r="BJ864" s="86"/>
      <c r="BK864" s="86"/>
      <c r="BL864" s="86"/>
      <c r="BM864" s="86"/>
      <c r="BN864" s="86"/>
      <c r="BO864" s="86"/>
      <c r="BP864" s="86"/>
      <c r="BQ864" s="86"/>
      <c r="BR864" s="86"/>
      <c r="BS864" s="86"/>
      <c r="BT864" s="86"/>
      <c r="BU864" s="86"/>
      <c r="BV864" s="86"/>
      <c r="BW864" s="86"/>
      <c r="BX864" s="86"/>
      <c r="BY864" s="86"/>
      <c r="BZ864" s="86"/>
      <c r="CA864" s="86"/>
      <c r="CB864" s="86"/>
      <c r="CC864" s="86"/>
      <c r="CD864" s="86"/>
      <c r="CE864" s="86"/>
      <c r="CF864" s="86"/>
      <c r="CG864" s="86"/>
      <c r="CH864" s="86"/>
      <c r="CI864" s="86"/>
      <c r="CJ864" s="86"/>
      <c r="CK864" s="86"/>
      <c r="CL864" s="86"/>
      <c r="CM864" s="86"/>
      <c r="CN864" s="86"/>
      <c r="CO864" s="86"/>
      <c r="CP864" s="86"/>
      <c r="CQ864" s="86"/>
      <c r="CR864" s="86"/>
      <c r="CS864" s="86"/>
      <c r="CT864" s="86"/>
      <c r="CU864" s="86"/>
      <c r="CV864" s="86"/>
      <c r="CW864" s="86"/>
      <c r="CX864" s="86"/>
    </row>
    <row r="865" spans="1:102" s="85" customFormat="1" ht="18.75" customHeight="1" outlineLevel="1" x14ac:dyDescent="0.35">
      <c r="A865" s="1131"/>
      <c r="B865" s="715" t="s">
        <v>80</v>
      </c>
      <c r="C865" s="715"/>
      <c r="D865" s="119">
        <v>150</v>
      </c>
      <c r="E865" s="119">
        <v>150</v>
      </c>
      <c r="F865" s="119"/>
      <c r="G865" s="153">
        <f t="shared" si="265"/>
        <v>0</v>
      </c>
      <c r="H865" s="119">
        <f>F865</f>
        <v>0</v>
      </c>
      <c r="I865" s="148">
        <f t="shared" si="266"/>
        <v>0</v>
      </c>
      <c r="J865" s="153" t="e">
        <f t="shared" si="271"/>
        <v>#DIV/0!</v>
      </c>
      <c r="K865" s="119">
        <f>E865</f>
        <v>150</v>
      </c>
      <c r="L865" s="119">
        <f t="shared" si="290"/>
        <v>0</v>
      </c>
      <c r="M865" s="108">
        <f t="shared" si="280"/>
        <v>1</v>
      </c>
      <c r="N865" s="854"/>
      <c r="P865" s="86" t="b">
        <f t="shared" si="279"/>
        <v>1</v>
      </c>
      <c r="Q865" s="224" t="b">
        <f t="shared" si="278"/>
        <v>1</v>
      </c>
      <c r="R865" s="728">
        <f t="shared" si="286"/>
        <v>0</v>
      </c>
      <c r="S865" s="86"/>
      <c r="T865" s="86"/>
      <c r="U865" s="86"/>
      <c r="V865" s="86"/>
      <c r="W865" s="86"/>
      <c r="X865" s="86"/>
      <c r="Y865" s="86"/>
      <c r="Z865" s="86"/>
      <c r="AA865" s="86"/>
      <c r="AB865" s="86"/>
      <c r="AC865" s="86"/>
      <c r="AD865" s="86"/>
      <c r="AE865" s="86"/>
      <c r="AF865" s="86"/>
      <c r="AG865" s="86"/>
      <c r="AH865" s="86"/>
      <c r="AI865" s="86"/>
      <c r="AJ865" s="86"/>
      <c r="AK865" s="86"/>
      <c r="AL865" s="86"/>
      <c r="AM865" s="86"/>
      <c r="AN865" s="86"/>
      <c r="AO865" s="86"/>
      <c r="AP865" s="86"/>
      <c r="AQ865" s="86"/>
      <c r="AR865" s="86"/>
      <c r="AS865" s="86"/>
      <c r="AT865" s="86"/>
      <c r="AU865" s="86"/>
      <c r="AV865" s="86"/>
      <c r="AW865" s="86"/>
      <c r="AX865" s="86"/>
      <c r="AY865" s="86"/>
      <c r="AZ865" s="86"/>
      <c r="BA865" s="86"/>
      <c r="BB865" s="86"/>
      <c r="BC865" s="86"/>
      <c r="BD865" s="86"/>
      <c r="BE865" s="86"/>
      <c r="BF865" s="86"/>
      <c r="BG865" s="86"/>
      <c r="BH865" s="86"/>
      <c r="BI865" s="86"/>
      <c r="BJ865" s="86"/>
      <c r="BK865" s="86"/>
      <c r="BL865" s="86"/>
      <c r="BM865" s="86"/>
      <c r="BN865" s="86"/>
      <c r="BO865" s="86"/>
      <c r="BP865" s="86"/>
      <c r="BQ865" s="86"/>
      <c r="BR865" s="86"/>
      <c r="BS865" s="86"/>
      <c r="BT865" s="86"/>
      <c r="BU865" s="86"/>
      <c r="BV865" s="86"/>
      <c r="BW865" s="86"/>
      <c r="BX865" s="86"/>
      <c r="BY865" s="86"/>
      <c r="BZ865" s="86"/>
      <c r="CA865" s="86"/>
      <c r="CB865" s="86"/>
      <c r="CC865" s="86"/>
      <c r="CD865" s="86"/>
      <c r="CE865" s="86"/>
      <c r="CF865" s="86"/>
      <c r="CG865" s="86"/>
      <c r="CH865" s="86"/>
      <c r="CI865" s="86"/>
      <c r="CJ865" s="86"/>
      <c r="CK865" s="86"/>
      <c r="CL865" s="86"/>
      <c r="CM865" s="86"/>
      <c r="CN865" s="86"/>
      <c r="CO865" s="86"/>
      <c r="CP865" s="86"/>
      <c r="CQ865" s="86"/>
      <c r="CR865" s="86"/>
      <c r="CS865" s="86"/>
      <c r="CT865" s="86"/>
      <c r="CU865" s="86"/>
      <c r="CV865" s="86"/>
      <c r="CW865" s="86"/>
      <c r="CX865" s="86"/>
    </row>
    <row r="866" spans="1:102" s="85" customFormat="1" ht="78" customHeight="1" x14ac:dyDescent="0.35">
      <c r="A866" s="1134" t="s">
        <v>91</v>
      </c>
      <c r="B866" s="170" t="s">
        <v>1244</v>
      </c>
      <c r="C866" s="170" t="s">
        <v>229</v>
      </c>
      <c r="D866" s="141">
        <f>SUM(D867:D870)</f>
        <v>525</v>
      </c>
      <c r="E866" s="141">
        <f t="shared" ref="E866:F866" si="291">SUM(E867:E870)</f>
        <v>525</v>
      </c>
      <c r="F866" s="141">
        <f t="shared" si="291"/>
        <v>0</v>
      </c>
      <c r="G866" s="451">
        <f t="shared" si="265"/>
        <v>0</v>
      </c>
      <c r="H866" s="141">
        <f>SUM(H867:H870)</f>
        <v>0</v>
      </c>
      <c r="I866" s="451">
        <f t="shared" si="266"/>
        <v>0</v>
      </c>
      <c r="J866" s="451" t="e">
        <f t="shared" si="271"/>
        <v>#DIV/0!</v>
      </c>
      <c r="K866" s="141">
        <f>SUM(K867:K870)</f>
        <v>525</v>
      </c>
      <c r="L866" s="141">
        <f>SUM(L867:L870)</f>
        <v>0</v>
      </c>
      <c r="M866" s="135">
        <f t="shared" si="280"/>
        <v>1</v>
      </c>
      <c r="N866" s="924"/>
      <c r="P866" s="86" t="b">
        <f t="shared" si="279"/>
        <v>1</v>
      </c>
      <c r="Q866" s="224" t="b">
        <f t="shared" si="278"/>
        <v>1</v>
      </c>
      <c r="R866" s="728">
        <f t="shared" si="286"/>
        <v>0</v>
      </c>
      <c r="S866" s="86"/>
      <c r="T866" s="86"/>
      <c r="U866" s="86"/>
      <c r="V866" s="86"/>
      <c r="W866" s="86"/>
      <c r="X866" s="86"/>
      <c r="Y866" s="86"/>
      <c r="Z866" s="86"/>
      <c r="AA866" s="86"/>
      <c r="AB866" s="86"/>
      <c r="AC866" s="86"/>
      <c r="AD866" s="86"/>
      <c r="AE866" s="86"/>
      <c r="AF866" s="86"/>
      <c r="AG866" s="86"/>
      <c r="AH866" s="86"/>
      <c r="AI866" s="86"/>
      <c r="AJ866" s="86"/>
      <c r="AK866" s="86"/>
      <c r="AL866" s="86"/>
      <c r="AM866" s="86"/>
      <c r="AN866" s="86"/>
      <c r="AO866" s="86"/>
      <c r="AP866" s="86"/>
      <c r="AQ866" s="86"/>
      <c r="AR866" s="86"/>
      <c r="AS866" s="86"/>
      <c r="AT866" s="86"/>
      <c r="AU866" s="86"/>
      <c r="AV866" s="86"/>
      <c r="AW866" s="86"/>
      <c r="AX866" s="86"/>
      <c r="AY866" s="86"/>
      <c r="AZ866" s="86"/>
      <c r="BA866" s="86"/>
      <c r="BB866" s="86"/>
      <c r="BC866" s="86"/>
      <c r="BD866" s="86"/>
      <c r="BE866" s="86"/>
      <c r="BF866" s="86"/>
      <c r="BG866" s="86"/>
      <c r="BH866" s="86"/>
      <c r="BI866" s="86"/>
      <c r="BJ866" s="86"/>
      <c r="BK866" s="86"/>
      <c r="BL866" s="86"/>
      <c r="BM866" s="86"/>
      <c r="BN866" s="86"/>
      <c r="BO866" s="86"/>
      <c r="BP866" s="86"/>
      <c r="BQ866" s="86"/>
      <c r="BR866" s="86"/>
      <c r="BS866" s="86"/>
      <c r="BT866" s="86"/>
      <c r="BU866" s="86"/>
      <c r="BV866" s="86"/>
      <c r="BW866" s="86"/>
      <c r="BX866" s="86"/>
      <c r="BY866" s="86"/>
      <c r="BZ866" s="86"/>
      <c r="CA866" s="86"/>
      <c r="CB866" s="86"/>
      <c r="CC866" s="86"/>
      <c r="CD866" s="86"/>
      <c r="CE866" s="86"/>
      <c r="CF866" s="86"/>
      <c r="CG866" s="86"/>
      <c r="CH866" s="86"/>
      <c r="CI866" s="86"/>
      <c r="CJ866" s="86"/>
      <c r="CK866" s="86"/>
      <c r="CL866" s="86"/>
      <c r="CM866" s="86"/>
      <c r="CN866" s="86"/>
      <c r="CO866" s="86"/>
      <c r="CP866" s="86"/>
      <c r="CQ866" s="86"/>
      <c r="CR866" s="86"/>
      <c r="CS866" s="86"/>
      <c r="CT866" s="86"/>
      <c r="CU866" s="86"/>
      <c r="CV866" s="86"/>
      <c r="CW866" s="86"/>
      <c r="CX866" s="86"/>
    </row>
    <row r="867" spans="1:102" s="85" customFormat="1" ht="18.75" customHeight="1" outlineLevel="1" x14ac:dyDescent="0.35">
      <c r="A867" s="1135"/>
      <c r="B867" s="715" t="s">
        <v>79</v>
      </c>
      <c r="C867" s="715"/>
      <c r="D867" s="119">
        <f>D872</f>
        <v>0</v>
      </c>
      <c r="E867" s="119">
        <f t="shared" ref="E867:L870" si="292">E872</f>
        <v>0</v>
      </c>
      <c r="F867" s="119">
        <f t="shared" si="292"/>
        <v>0</v>
      </c>
      <c r="G867" s="153" t="e">
        <f t="shared" si="265"/>
        <v>#DIV/0!</v>
      </c>
      <c r="H867" s="119">
        <f t="shared" si="292"/>
        <v>0</v>
      </c>
      <c r="I867" s="153" t="e">
        <f t="shared" si="266"/>
        <v>#DIV/0!</v>
      </c>
      <c r="J867" s="153" t="e">
        <f t="shared" si="271"/>
        <v>#DIV/0!</v>
      </c>
      <c r="K867" s="119">
        <f t="shared" si="292"/>
        <v>0</v>
      </c>
      <c r="L867" s="119">
        <f t="shared" si="292"/>
        <v>0</v>
      </c>
      <c r="M867" s="109" t="e">
        <f t="shared" si="280"/>
        <v>#DIV/0!</v>
      </c>
      <c r="N867" s="925"/>
      <c r="P867" s="86" t="b">
        <f t="shared" si="279"/>
        <v>1</v>
      </c>
      <c r="Q867" s="224" t="b">
        <f t="shared" si="278"/>
        <v>1</v>
      </c>
      <c r="R867" s="728">
        <f t="shared" si="286"/>
        <v>0</v>
      </c>
      <c r="S867" s="86"/>
      <c r="T867" s="86"/>
      <c r="U867" s="86"/>
      <c r="V867" s="86"/>
      <c r="W867" s="86"/>
      <c r="X867" s="86"/>
      <c r="Y867" s="86"/>
      <c r="Z867" s="86"/>
      <c r="AA867" s="86"/>
      <c r="AB867" s="86"/>
      <c r="AC867" s="86"/>
      <c r="AD867" s="86"/>
      <c r="AE867" s="86"/>
      <c r="AF867" s="86"/>
      <c r="AG867" s="86"/>
      <c r="AH867" s="86"/>
      <c r="AI867" s="86"/>
      <c r="AJ867" s="86"/>
      <c r="AK867" s="86"/>
      <c r="AL867" s="86"/>
      <c r="AM867" s="86"/>
      <c r="AN867" s="86"/>
      <c r="AO867" s="86"/>
      <c r="AP867" s="86"/>
      <c r="AQ867" s="86"/>
      <c r="AR867" s="86"/>
      <c r="AS867" s="86"/>
      <c r="AT867" s="86"/>
      <c r="AU867" s="86"/>
      <c r="AV867" s="86"/>
      <c r="AW867" s="86"/>
      <c r="AX867" s="86"/>
      <c r="AY867" s="86"/>
      <c r="AZ867" s="86"/>
      <c r="BA867" s="86"/>
      <c r="BB867" s="86"/>
      <c r="BC867" s="86"/>
      <c r="BD867" s="86"/>
      <c r="BE867" s="86"/>
      <c r="BF867" s="86"/>
      <c r="BG867" s="86"/>
      <c r="BH867" s="86"/>
      <c r="BI867" s="86"/>
      <c r="BJ867" s="86"/>
      <c r="BK867" s="86"/>
      <c r="BL867" s="86"/>
      <c r="BM867" s="86"/>
      <c r="BN867" s="86"/>
      <c r="BO867" s="86"/>
      <c r="BP867" s="86"/>
      <c r="BQ867" s="86"/>
      <c r="BR867" s="86"/>
      <c r="BS867" s="86"/>
      <c r="BT867" s="86"/>
      <c r="BU867" s="86"/>
      <c r="BV867" s="86"/>
      <c r="BW867" s="86"/>
      <c r="BX867" s="86"/>
      <c r="BY867" s="86"/>
      <c r="BZ867" s="86"/>
      <c r="CA867" s="86"/>
      <c r="CB867" s="86"/>
      <c r="CC867" s="86"/>
      <c r="CD867" s="86"/>
      <c r="CE867" s="86"/>
      <c r="CF867" s="86"/>
      <c r="CG867" s="86"/>
      <c r="CH867" s="86"/>
      <c r="CI867" s="86"/>
      <c r="CJ867" s="86"/>
      <c r="CK867" s="86"/>
      <c r="CL867" s="86"/>
      <c r="CM867" s="86"/>
      <c r="CN867" s="86"/>
      <c r="CO867" s="86"/>
      <c r="CP867" s="86"/>
      <c r="CQ867" s="86"/>
      <c r="CR867" s="86"/>
      <c r="CS867" s="86"/>
      <c r="CT867" s="86"/>
      <c r="CU867" s="86"/>
      <c r="CV867" s="86"/>
      <c r="CW867" s="86"/>
      <c r="CX867" s="86"/>
    </row>
    <row r="868" spans="1:102" s="85" customFormat="1" ht="27.5" outlineLevel="1" x14ac:dyDescent="0.35">
      <c r="A868" s="1135"/>
      <c r="B868" s="715" t="s">
        <v>78</v>
      </c>
      <c r="C868" s="715"/>
      <c r="D868" s="119">
        <f t="shared" ref="D868:F870" si="293">D873</f>
        <v>0</v>
      </c>
      <c r="E868" s="119">
        <f>E873</f>
        <v>0</v>
      </c>
      <c r="F868" s="119">
        <f t="shared" si="293"/>
        <v>0</v>
      </c>
      <c r="G868" s="153" t="e">
        <f t="shared" si="265"/>
        <v>#DIV/0!</v>
      </c>
      <c r="H868" s="119">
        <f t="shared" si="292"/>
        <v>0</v>
      </c>
      <c r="I868" s="153" t="e">
        <f t="shared" si="266"/>
        <v>#DIV/0!</v>
      </c>
      <c r="J868" s="153" t="e">
        <f t="shared" si="271"/>
        <v>#DIV/0!</v>
      </c>
      <c r="K868" s="119">
        <f t="shared" si="292"/>
        <v>0</v>
      </c>
      <c r="L868" s="119">
        <f t="shared" si="292"/>
        <v>0</v>
      </c>
      <c r="M868" s="109" t="e">
        <f t="shared" si="280"/>
        <v>#DIV/0!</v>
      </c>
      <c r="N868" s="925"/>
      <c r="P868" s="86" t="b">
        <f t="shared" si="279"/>
        <v>1</v>
      </c>
      <c r="Q868" s="224" t="b">
        <f t="shared" si="278"/>
        <v>1</v>
      </c>
      <c r="R868" s="728">
        <f t="shared" si="286"/>
        <v>0</v>
      </c>
      <c r="S868" s="86"/>
      <c r="T868" s="86"/>
      <c r="U868" s="86"/>
      <c r="V868" s="86"/>
      <c r="W868" s="86"/>
      <c r="X868" s="86"/>
      <c r="Y868" s="86"/>
      <c r="Z868" s="86"/>
      <c r="AA868" s="86"/>
      <c r="AB868" s="86"/>
      <c r="AC868" s="86"/>
      <c r="AD868" s="86"/>
      <c r="AE868" s="86"/>
      <c r="AF868" s="86"/>
      <c r="AG868" s="86"/>
      <c r="AH868" s="86"/>
      <c r="AI868" s="86"/>
      <c r="AJ868" s="86"/>
      <c r="AK868" s="86"/>
      <c r="AL868" s="86"/>
      <c r="AM868" s="86"/>
      <c r="AN868" s="86"/>
      <c r="AO868" s="86"/>
      <c r="AP868" s="86"/>
      <c r="AQ868" s="86"/>
      <c r="AR868" s="86"/>
      <c r="AS868" s="86"/>
      <c r="AT868" s="86"/>
      <c r="AU868" s="86"/>
      <c r="AV868" s="86"/>
      <c r="AW868" s="86"/>
      <c r="AX868" s="86"/>
      <c r="AY868" s="86"/>
      <c r="AZ868" s="86"/>
      <c r="BA868" s="86"/>
      <c r="BB868" s="86"/>
      <c r="BC868" s="86"/>
      <c r="BD868" s="86"/>
      <c r="BE868" s="86"/>
      <c r="BF868" s="86"/>
      <c r="BG868" s="86"/>
      <c r="BH868" s="86"/>
      <c r="BI868" s="86"/>
      <c r="BJ868" s="86"/>
      <c r="BK868" s="86"/>
      <c r="BL868" s="86"/>
      <c r="BM868" s="86"/>
      <c r="BN868" s="86"/>
      <c r="BO868" s="86"/>
      <c r="BP868" s="86"/>
      <c r="BQ868" s="86"/>
      <c r="BR868" s="86"/>
      <c r="BS868" s="86"/>
      <c r="BT868" s="86"/>
      <c r="BU868" s="86"/>
      <c r="BV868" s="86"/>
      <c r="BW868" s="86"/>
      <c r="BX868" s="86"/>
      <c r="BY868" s="86"/>
      <c r="BZ868" s="86"/>
      <c r="CA868" s="86"/>
      <c r="CB868" s="86"/>
      <c r="CC868" s="86"/>
      <c r="CD868" s="86"/>
      <c r="CE868" s="86"/>
      <c r="CF868" s="86"/>
      <c r="CG868" s="86"/>
      <c r="CH868" s="86"/>
      <c r="CI868" s="86"/>
      <c r="CJ868" s="86"/>
      <c r="CK868" s="86"/>
      <c r="CL868" s="86"/>
      <c r="CM868" s="86"/>
      <c r="CN868" s="86"/>
      <c r="CO868" s="86"/>
      <c r="CP868" s="86"/>
      <c r="CQ868" s="86"/>
      <c r="CR868" s="86"/>
      <c r="CS868" s="86"/>
      <c r="CT868" s="86"/>
      <c r="CU868" s="86"/>
      <c r="CV868" s="86"/>
      <c r="CW868" s="86"/>
      <c r="CX868" s="86"/>
    </row>
    <row r="869" spans="1:102" s="85" customFormat="1" ht="27.5" outlineLevel="1" x14ac:dyDescent="0.35">
      <c r="A869" s="1135"/>
      <c r="B869" s="715" t="s">
        <v>116</v>
      </c>
      <c r="C869" s="715"/>
      <c r="D869" s="119">
        <f t="shared" si="293"/>
        <v>525</v>
      </c>
      <c r="E869" s="119">
        <f t="shared" si="293"/>
        <v>525</v>
      </c>
      <c r="F869" s="119">
        <f t="shared" si="293"/>
        <v>0</v>
      </c>
      <c r="G869" s="153">
        <f t="shared" si="265"/>
        <v>0</v>
      </c>
      <c r="H869" s="119">
        <f t="shared" si="292"/>
        <v>0</v>
      </c>
      <c r="I869" s="153">
        <f t="shared" si="266"/>
        <v>0</v>
      </c>
      <c r="J869" s="153" t="e">
        <f t="shared" si="271"/>
        <v>#DIV/0!</v>
      </c>
      <c r="K869" s="119">
        <f t="shared" si="292"/>
        <v>525</v>
      </c>
      <c r="L869" s="119">
        <f t="shared" si="292"/>
        <v>0</v>
      </c>
      <c r="M869" s="108">
        <f t="shared" si="280"/>
        <v>1</v>
      </c>
      <c r="N869" s="925"/>
      <c r="P869" s="86" t="b">
        <f t="shared" si="279"/>
        <v>1</v>
      </c>
      <c r="Q869" s="224" t="b">
        <f t="shared" si="278"/>
        <v>1</v>
      </c>
      <c r="R869" s="728">
        <f t="shared" si="286"/>
        <v>0</v>
      </c>
      <c r="S869" s="86"/>
      <c r="T869" s="86"/>
      <c r="U869" s="86"/>
      <c r="V869" s="86"/>
      <c r="W869" s="86"/>
      <c r="X869" s="86"/>
      <c r="Y869" s="86"/>
      <c r="Z869" s="86"/>
      <c r="AA869" s="86"/>
      <c r="AB869" s="86"/>
      <c r="AC869" s="86"/>
      <c r="AD869" s="86"/>
      <c r="AE869" s="86"/>
      <c r="AF869" s="86"/>
      <c r="AG869" s="86"/>
      <c r="AH869" s="86"/>
      <c r="AI869" s="86"/>
      <c r="AJ869" s="86"/>
      <c r="AK869" s="86"/>
      <c r="AL869" s="86"/>
      <c r="AM869" s="86"/>
      <c r="AN869" s="86"/>
      <c r="AO869" s="86"/>
      <c r="AP869" s="86"/>
      <c r="AQ869" s="86"/>
      <c r="AR869" s="86"/>
      <c r="AS869" s="86"/>
      <c r="AT869" s="86"/>
      <c r="AU869" s="86"/>
      <c r="AV869" s="86"/>
      <c r="AW869" s="86"/>
      <c r="AX869" s="86"/>
      <c r="AY869" s="86"/>
      <c r="AZ869" s="86"/>
      <c r="BA869" s="86"/>
      <c r="BB869" s="86"/>
      <c r="BC869" s="86"/>
      <c r="BD869" s="86"/>
      <c r="BE869" s="86"/>
      <c r="BF869" s="86"/>
      <c r="BG869" s="86"/>
      <c r="BH869" s="86"/>
      <c r="BI869" s="86"/>
      <c r="BJ869" s="86"/>
      <c r="BK869" s="86"/>
      <c r="BL869" s="86"/>
      <c r="BM869" s="86"/>
      <c r="BN869" s="86"/>
      <c r="BO869" s="86"/>
      <c r="BP869" s="86"/>
      <c r="BQ869" s="86"/>
      <c r="BR869" s="86"/>
      <c r="BS869" s="86"/>
      <c r="BT869" s="86"/>
      <c r="BU869" s="86"/>
      <c r="BV869" s="86"/>
      <c r="BW869" s="86"/>
      <c r="BX869" s="86"/>
      <c r="BY869" s="86"/>
      <c r="BZ869" s="86"/>
      <c r="CA869" s="86"/>
      <c r="CB869" s="86"/>
      <c r="CC869" s="86"/>
      <c r="CD869" s="86"/>
      <c r="CE869" s="86"/>
      <c r="CF869" s="86"/>
      <c r="CG869" s="86"/>
      <c r="CH869" s="86"/>
      <c r="CI869" s="86"/>
      <c r="CJ869" s="86"/>
      <c r="CK869" s="86"/>
      <c r="CL869" s="86"/>
      <c r="CM869" s="86"/>
      <c r="CN869" s="86"/>
      <c r="CO869" s="86"/>
      <c r="CP869" s="86"/>
      <c r="CQ869" s="86"/>
      <c r="CR869" s="86"/>
      <c r="CS869" s="86"/>
      <c r="CT869" s="86"/>
      <c r="CU869" s="86"/>
      <c r="CV869" s="86"/>
      <c r="CW869" s="86"/>
      <c r="CX869" s="86"/>
    </row>
    <row r="870" spans="1:102" s="85" customFormat="1" ht="27.5" outlineLevel="1" x14ac:dyDescent="0.35">
      <c r="A870" s="1136"/>
      <c r="B870" s="715" t="s">
        <v>80</v>
      </c>
      <c r="C870" s="715"/>
      <c r="D870" s="119">
        <f t="shared" si="293"/>
        <v>0</v>
      </c>
      <c r="E870" s="119">
        <f t="shared" si="293"/>
        <v>0</v>
      </c>
      <c r="F870" s="119">
        <f t="shared" si="293"/>
        <v>0</v>
      </c>
      <c r="G870" s="153" t="e">
        <f t="shared" si="265"/>
        <v>#DIV/0!</v>
      </c>
      <c r="H870" s="119">
        <f t="shared" si="292"/>
        <v>0</v>
      </c>
      <c r="I870" s="153" t="e">
        <f t="shared" si="266"/>
        <v>#DIV/0!</v>
      </c>
      <c r="J870" s="153" t="e">
        <f t="shared" si="271"/>
        <v>#DIV/0!</v>
      </c>
      <c r="K870" s="119">
        <f t="shared" si="292"/>
        <v>0</v>
      </c>
      <c r="L870" s="119">
        <f t="shared" si="292"/>
        <v>0</v>
      </c>
      <c r="M870" s="109" t="e">
        <f t="shared" si="280"/>
        <v>#DIV/0!</v>
      </c>
      <c r="N870" s="926"/>
      <c r="P870" s="86" t="b">
        <f t="shared" si="279"/>
        <v>1</v>
      </c>
      <c r="Q870" s="224" t="b">
        <f t="shared" si="278"/>
        <v>1</v>
      </c>
      <c r="R870" s="728">
        <f t="shared" si="286"/>
        <v>0</v>
      </c>
      <c r="S870" s="86"/>
      <c r="T870" s="86"/>
      <c r="U870" s="86"/>
      <c r="V870" s="86"/>
      <c r="W870" s="86"/>
      <c r="X870" s="86"/>
      <c r="Y870" s="86"/>
      <c r="Z870" s="86"/>
      <c r="AA870" s="86"/>
      <c r="AB870" s="86"/>
      <c r="AC870" s="86"/>
      <c r="AD870" s="86"/>
      <c r="AE870" s="86"/>
      <c r="AF870" s="86"/>
      <c r="AG870" s="86"/>
      <c r="AH870" s="86"/>
      <c r="AI870" s="86"/>
      <c r="AJ870" s="86"/>
      <c r="AK870" s="86"/>
      <c r="AL870" s="86"/>
      <c r="AM870" s="86"/>
      <c r="AN870" s="86"/>
      <c r="AO870" s="86"/>
      <c r="AP870" s="86"/>
      <c r="AQ870" s="86"/>
      <c r="AR870" s="86"/>
      <c r="AS870" s="86"/>
      <c r="AT870" s="86"/>
      <c r="AU870" s="86"/>
      <c r="AV870" s="86"/>
      <c r="AW870" s="86"/>
      <c r="AX870" s="86"/>
      <c r="AY870" s="86"/>
      <c r="AZ870" s="86"/>
      <c r="BA870" s="86"/>
      <c r="BB870" s="86"/>
      <c r="BC870" s="86"/>
      <c r="BD870" s="86"/>
      <c r="BE870" s="86"/>
      <c r="BF870" s="86"/>
      <c r="BG870" s="86"/>
      <c r="BH870" s="86"/>
      <c r="BI870" s="86"/>
      <c r="BJ870" s="86"/>
      <c r="BK870" s="86"/>
      <c r="BL870" s="86"/>
      <c r="BM870" s="86"/>
      <c r="BN870" s="86"/>
      <c r="BO870" s="86"/>
      <c r="BP870" s="86"/>
      <c r="BQ870" s="86"/>
      <c r="BR870" s="86"/>
      <c r="BS870" s="86"/>
      <c r="BT870" s="86"/>
      <c r="BU870" s="86"/>
      <c r="BV870" s="86"/>
      <c r="BW870" s="86"/>
      <c r="BX870" s="86"/>
      <c r="BY870" s="86"/>
      <c r="BZ870" s="86"/>
      <c r="CA870" s="86"/>
      <c r="CB870" s="86"/>
      <c r="CC870" s="86"/>
      <c r="CD870" s="86"/>
      <c r="CE870" s="86"/>
      <c r="CF870" s="86"/>
      <c r="CG870" s="86"/>
      <c r="CH870" s="86"/>
      <c r="CI870" s="86"/>
      <c r="CJ870" s="86"/>
      <c r="CK870" s="86"/>
      <c r="CL870" s="86"/>
      <c r="CM870" s="86"/>
      <c r="CN870" s="86"/>
      <c r="CO870" s="86"/>
      <c r="CP870" s="86"/>
      <c r="CQ870" s="86"/>
      <c r="CR870" s="86"/>
      <c r="CS870" s="86"/>
      <c r="CT870" s="86"/>
      <c r="CU870" s="86"/>
      <c r="CV870" s="86"/>
      <c r="CW870" s="86"/>
      <c r="CX870" s="86"/>
    </row>
    <row r="871" spans="1:102" s="85" customFormat="1" ht="82.5" customHeight="1" x14ac:dyDescent="0.35">
      <c r="A871" s="1134" t="s">
        <v>92</v>
      </c>
      <c r="B871" s="96" t="s">
        <v>1245</v>
      </c>
      <c r="C871" s="96" t="s">
        <v>651</v>
      </c>
      <c r="D871" s="119">
        <f>SUM(D872:D875)</f>
        <v>525</v>
      </c>
      <c r="E871" s="119">
        <f t="shared" ref="E871:F871" si="294">SUM(E872:E875)</f>
        <v>525</v>
      </c>
      <c r="F871" s="119">
        <f t="shared" si="294"/>
        <v>0</v>
      </c>
      <c r="G871" s="153">
        <f t="shared" si="265"/>
        <v>0</v>
      </c>
      <c r="H871" s="119">
        <f>SUM(H872:H875)</f>
        <v>0</v>
      </c>
      <c r="I871" s="153">
        <f t="shared" si="266"/>
        <v>0</v>
      </c>
      <c r="J871" s="153" t="e">
        <f t="shared" si="271"/>
        <v>#DIV/0!</v>
      </c>
      <c r="K871" s="119">
        <f>SUM(K872:K875)</f>
        <v>525</v>
      </c>
      <c r="L871" s="119">
        <f>SUM(L872:L875)</f>
        <v>0</v>
      </c>
      <c r="M871" s="108">
        <f t="shared" si="280"/>
        <v>1</v>
      </c>
      <c r="N871" s="1004" t="s">
        <v>1246</v>
      </c>
      <c r="P871" s="86" t="b">
        <f t="shared" si="279"/>
        <v>1</v>
      </c>
      <c r="Q871" s="224" t="b">
        <f t="shared" si="278"/>
        <v>1</v>
      </c>
      <c r="R871" s="728">
        <f t="shared" si="286"/>
        <v>0</v>
      </c>
      <c r="S871" s="86"/>
      <c r="T871" s="86"/>
      <c r="U871" s="86"/>
      <c r="V871" s="86"/>
      <c r="W871" s="86"/>
      <c r="X871" s="86"/>
      <c r="Y871" s="86"/>
      <c r="Z871" s="86"/>
      <c r="AA871" s="86"/>
      <c r="AB871" s="86"/>
      <c r="AC871" s="86"/>
      <c r="AD871" s="86"/>
      <c r="AE871" s="86"/>
      <c r="AF871" s="86"/>
      <c r="AG871" s="86"/>
      <c r="AH871" s="86"/>
      <c r="AI871" s="86"/>
      <c r="AJ871" s="86"/>
      <c r="AK871" s="86"/>
      <c r="AL871" s="86"/>
      <c r="AM871" s="86"/>
      <c r="AN871" s="86"/>
      <c r="AO871" s="86"/>
      <c r="AP871" s="86"/>
      <c r="AQ871" s="86"/>
      <c r="AR871" s="86"/>
      <c r="AS871" s="86"/>
      <c r="AT871" s="86"/>
      <c r="AU871" s="86"/>
      <c r="AV871" s="86"/>
      <c r="AW871" s="86"/>
      <c r="AX871" s="86"/>
      <c r="AY871" s="86"/>
      <c r="AZ871" s="86"/>
      <c r="BA871" s="86"/>
      <c r="BB871" s="86"/>
      <c r="BC871" s="86"/>
      <c r="BD871" s="86"/>
      <c r="BE871" s="86"/>
      <c r="BF871" s="86"/>
      <c r="BG871" s="86"/>
      <c r="BH871" s="86"/>
      <c r="BI871" s="86"/>
      <c r="BJ871" s="86"/>
      <c r="BK871" s="86"/>
      <c r="BL871" s="86"/>
      <c r="BM871" s="86"/>
      <c r="BN871" s="86"/>
      <c r="BO871" s="86"/>
      <c r="BP871" s="86"/>
      <c r="BQ871" s="86"/>
      <c r="BR871" s="86"/>
      <c r="BS871" s="86"/>
      <c r="BT871" s="86"/>
      <c r="BU871" s="86"/>
      <c r="BV871" s="86"/>
      <c r="BW871" s="86"/>
      <c r="BX871" s="86"/>
      <c r="BY871" s="86"/>
      <c r="BZ871" s="86"/>
      <c r="CA871" s="86"/>
      <c r="CB871" s="86"/>
      <c r="CC871" s="86"/>
      <c r="CD871" s="86"/>
      <c r="CE871" s="86"/>
      <c r="CF871" s="86"/>
      <c r="CG871" s="86"/>
      <c r="CH871" s="86"/>
      <c r="CI871" s="86"/>
      <c r="CJ871" s="86"/>
      <c r="CK871" s="86"/>
      <c r="CL871" s="86"/>
      <c r="CM871" s="86"/>
      <c r="CN871" s="86"/>
      <c r="CO871" s="86"/>
      <c r="CP871" s="86"/>
      <c r="CQ871" s="86"/>
      <c r="CR871" s="86"/>
      <c r="CS871" s="86"/>
      <c r="CT871" s="86"/>
      <c r="CU871" s="86"/>
      <c r="CV871" s="86"/>
      <c r="CW871" s="86"/>
      <c r="CX871" s="86"/>
    </row>
    <row r="872" spans="1:102" s="85" customFormat="1" ht="30.75" customHeight="1" outlineLevel="1" x14ac:dyDescent="0.35">
      <c r="A872" s="1135"/>
      <c r="B872" s="715" t="s">
        <v>79</v>
      </c>
      <c r="C872" s="715"/>
      <c r="D872" s="119"/>
      <c r="E872" s="119"/>
      <c r="F872" s="119"/>
      <c r="G872" s="153" t="e">
        <f t="shared" si="265"/>
        <v>#DIV/0!</v>
      </c>
      <c r="H872" s="119"/>
      <c r="I872" s="153" t="e">
        <f t="shared" si="266"/>
        <v>#DIV/0!</v>
      </c>
      <c r="J872" s="153" t="e">
        <f t="shared" si="271"/>
        <v>#DIV/0!</v>
      </c>
      <c r="K872" s="119"/>
      <c r="L872" s="119"/>
      <c r="M872" s="109" t="e">
        <f t="shared" si="280"/>
        <v>#DIV/0!</v>
      </c>
      <c r="N872" s="1005"/>
      <c r="P872" s="86" t="b">
        <f t="shared" si="279"/>
        <v>1</v>
      </c>
      <c r="Q872" s="224" t="b">
        <f t="shared" si="278"/>
        <v>1</v>
      </c>
      <c r="R872" s="728">
        <f t="shared" si="286"/>
        <v>0</v>
      </c>
      <c r="S872" s="86"/>
      <c r="T872" s="86"/>
      <c r="U872" s="86"/>
      <c r="V872" s="86"/>
      <c r="W872" s="86"/>
      <c r="X872" s="86"/>
      <c r="Y872" s="86"/>
      <c r="Z872" s="86"/>
      <c r="AA872" s="86"/>
      <c r="AB872" s="86"/>
      <c r="AC872" s="86"/>
      <c r="AD872" s="86"/>
      <c r="AE872" s="86"/>
      <c r="AF872" s="86"/>
      <c r="AG872" s="86"/>
      <c r="AH872" s="86"/>
      <c r="AI872" s="86"/>
      <c r="AJ872" s="86"/>
      <c r="AK872" s="86"/>
      <c r="AL872" s="86"/>
      <c r="AM872" s="86"/>
      <c r="AN872" s="86"/>
      <c r="AO872" s="86"/>
      <c r="AP872" s="86"/>
      <c r="AQ872" s="86"/>
      <c r="AR872" s="86"/>
      <c r="AS872" s="86"/>
      <c r="AT872" s="86"/>
      <c r="AU872" s="86"/>
      <c r="AV872" s="86"/>
      <c r="AW872" s="86"/>
      <c r="AX872" s="86"/>
      <c r="AY872" s="86"/>
      <c r="AZ872" s="86"/>
      <c r="BA872" s="86"/>
      <c r="BB872" s="86"/>
      <c r="BC872" s="86"/>
      <c r="BD872" s="86"/>
      <c r="BE872" s="86"/>
      <c r="BF872" s="86"/>
      <c r="BG872" s="86"/>
      <c r="BH872" s="86"/>
      <c r="BI872" s="86"/>
      <c r="BJ872" s="86"/>
      <c r="BK872" s="86"/>
      <c r="BL872" s="86"/>
      <c r="BM872" s="86"/>
      <c r="BN872" s="86"/>
      <c r="BO872" s="86"/>
      <c r="BP872" s="86"/>
      <c r="BQ872" s="86"/>
      <c r="BR872" s="86"/>
      <c r="BS872" s="86"/>
      <c r="BT872" s="86"/>
      <c r="BU872" s="86"/>
      <c r="BV872" s="86"/>
      <c r="BW872" s="86"/>
      <c r="BX872" s="86"/>
      <c r="BY872" s="86"/>
      <c r="BZ872" s="86"/>
      <c r="CA872" s="86"/>
      <c r="CB872" s="86"/>
      <c r="CC872" s="86"/>
      <c r="CD872" s="86"/>
      <c r="CE872" s="86"/>
      <c r="CF872" s="86"/>
      <c r="CG872" s="86"/>
      <c r="CH872" s="86"/>
      <c r="CI872" s="86"/>
      <c r="CJ872" s="86"/>
      <c r="CK872" s="86"/>
      <c r="CL872" s="86"/>
      <c r="CM872" s="86"/>
      <c r="CN872" s="86"/>
      <c r="CO872" s="86"/>
      <c r="CP872" s="86"/>
      <c r="CQ872" s="86"/>
      <c r="CR872" s="86"/>
      <c r="CS872" s="86"/>
      <c r="CT872" s="86"/>
      <c r="CU872" s="86"/>
      <c r="CV872" s="86"/>
      <c r="CW872" s="86"/>
      <c r="CX872" s="86"/>
    </row>
    <row r="873" spans="1:102" s="85" customFormat="1" ht="33.75" customHeight="1" outlineLevel="1" x14ac:dyDescent="0.35">
      <c r="A873" s="1135"/>
      <c r="B873" s="715" t="s">
        <v>78</v>
      </c>
      <c r="C873" s="715"/>
      <c r="D873" s="119"/>
      <c r="E873" s="119"/>
      <c r="F873" s="119"/>
      <c r="G873" s="153" t="e">
        <f t="shared" si="265"/>
        <v>#DIV/0!</v>
      </c>
      <c r="H873" s="119"/>
      <c r="I873" s="153" t="e">
        <f t="shared" si="266"/>
        <v>#DIV/0!</v>
      </c>
      <c r="J873" s="153" t="e">
        <f t="shared" si="271"/>
        <v>#DIV/0!</v>
      </c>
      <c r="K873" s="119"/>
      <c r="L873" s="119"/>
      <c r="M873" s="109" t="e">
        <f t="shared" si="280"/>
        <v>#DIV/0!</v>
      </c>
      <c r="N873" s="1005"/>
      <c r="P873" s="86" t="b">
        <f t="shared" si="279"/>
        <v>1</v>
      </c>
      <c r="Q873" s="224" t="b">
        <f t="shared" si="278"/>
        <v>1</v>
      </c>
      <c r="R873" s="728">
        <f t="shared" si="286"/>
        <v>0</v>
      </c>
      <c r="S873" s="86"/>
      <c r="T873" s="86"/>
      <c r="U873" s="86"/>
      <c r="V873" s="86"/>
      <c r="W873" s="86"/>
      <c r="X873" s="86"/>
      <c r="Y873" s="86"/>
      <c r="Z873" s="86"/>
      <c r="AA873" s="86"/>
      <c r="AB873" s="86"/>
      <c r="AC873" s="86"/>
      <c r="AD873" s="86"/>
      <c r="AE873" s="86"/>
      <c r="AF873" s="86"/>
      <c r="AG873" s="86"/>
      <c r="AH873" s="86"/>
      <c r="AI873" s="86"/>
      <c r="AJ873" s="86"/>
      <c r="AK873" s="86"/>
      <c r="AL873" s="86"/>
      <c r="AM873" s="86"/>
      <c r="AN873" s="86"/>
      <c r="AO873" s="86"/>
      <c r="AP873" s="86"/>
      <c r="AQ873" s="86"/>
      <c r="AR873" s="86"/>
      <c r="AS873" s="86"/>
      <c r="AT873" s="86"/>
      <c r="AU873" s="86"/>
      <c r="AV873" s="86"/>
      <c r="AW873" s="86"/>
      <c r="AX873" s="86"/>
      <c r="AY873" s="86"/>
      <c r="AZ873" s="86"/>
      <c r="BA873" s="86"/>
      <c r="BB873" s="86"/>
      <c r="BC873" s="86"/>
      <c r="BD873" s="86"/>
      <c r="BE873" s="86"/>
      <c r="BF873" s="86"/>
      <c r="BG873" s="86"/>
      <c r="BH873" s="86"/>
      <c r="BI873" s="86"/>
      <c r="BJ873" s="86"/>
      <c r="BK873" s="86"/>
      <c r="BL873" s="86"/>
      <c r="BM873" s="86"/>
      <c r="BN873" s="86"/>
      <c r="BO873" s="86"/>
      <c r="BP873" s="86"/>
      <c r="BQ873" s="86"/>
      <c r="BR873" s="86"/>
      <c r="BS873" s="86"/>
      <c r="BT873" s="86"/>
      <c r="BU873" s="86"/>
      <c r="BV873" s="86"/>
      <c r="BW873" s="86"/>
      <c r="BX873" s="86"/>
      <c r="BY873" s="86"/>
      <c r="BZ873" s="86"/>
      <c r="CA873" s="86"/>
      <c r="CB873" s="86"/>
      <c r="CC873" s="86"/>
      <c r="CD873" s="86"/>
      <c r="CE873" s="86"/>
      <c r="CF873" s="86"/>
      <c r="CG873" s="86"/>
      <c r="CH873" s="86"/>
      <c r="CI873" s="86"/>
      <c r="CJ873" s="86"/>
      <c r="CK873" s="86"/>
      <c r="CL873" s="86"/>
      <c r="CM873" s="86"/>
      <c r="CN873" s="86"/>
      <c r="CO873" s="86"/>
      <c r="CP873" s="86"/>
      <c r="CQ873" s="86"/>
      <c r="CR873" s="86"/>
      <c r="CS873" s="86"/>
      <c r="CT873" s="86"/>
      <c r="CU873" s="86"/>
      <c r="CV873" s="86"/>
      <c r="CW873" s="86"/>
      <c r="CX873" s="86"/>
    </row>
    <row r="874" spans="1:102" s="85" customFormat="1" ht="33.75" customHeight="1" outlineLevel="1" x14ac:dyDescent="0.35">
      <c r="A874" s="1135"/>
      <c r="B874" s="715" t="s">
        <v>116</v>
      </c>
      <c r="C874" s="715"/>
      <c r="D874" s="119">
        <v>525</v>
      </c>
      <c r="E874" s="119">
        <v>525</v>
      </c>
      <c r="F874" s="119"/>
      <c r="G874" s="153">
        <f t="shared" si="265"/>
        <v>0</v>
      </c>
      <c r="H874" s="119"/>
      <c r="I874" s="153">
        <f t="shared" si="266"/>
        <v>0</v>
      </c>
      <c r="J874" s="153" t="e">
        <f t="shared" si="271"/>
        <v>#DIV/0!</v>
      </c>
      <c r="K874" s="119">
        <v>525</v>
      </c>
      <c r="L874" s="119"/>
      <c r="M874" s="108">
        <f t="shared" si="280"/>
        <v>1</v>
      </c>
      <c r="N874" s="1005"/>
      <c r="P874" s="86" t="b">
        <f t="shared" si="279"/>
        <v>1</v>
      </c>
      <c r="Q874" s="224" t="b">
        <f t="shared" si="278"/>
        <v>1</v>
      </c>
      <c r="R874" s="728">
        <f t="shared" si="286"/>
        <v>0</v>
      </c>
      <c r="S874" s="86"/>
      <c r="T874" s="86"/>
      <c r="U874" s="86"/>
      <c r="V874" s="86"/>
      <c r="W874" s="86"/>
      <c r="X874" s="86"/>
      <c r="Y874" s="86"/>
      <c r="Z874" s="86"/>
      <c r="AA874" s="86"/>
      <c r="AB874" s="86"/>
      <c r="AC874" s="86"/>
      <c r="AD874" s="86"/>
      <c r="AE874" s="86"/>
      <c r="AF874" s="86"/>
      <c r="AG874" s="86"/>
      <c r="AH874" s="86"/>
      <c r="AI874" s="86"/>
      <c r="AJ874" s="86"/>
      <c r="AK874" s="86"/>
      <c r="AL874" s="86"/>
      <c r="AM874" s="86"/>
      <c r="AN874" s="86"/>
      <c r="AO874" s="86"/>
      <c r="AP874" s="86"/>
      <c r="AQ874" s="86"/>
      <c r="AR874" s="86"/>
      <c r="AS874" s="86"/>
      <c r="AT874" s="86"/>
      <c r="AU874" s="86"/>
      <c r="AV874" s="86"/>
      <c r="AW874" s="86"/>
      <c r="AX874" s="86"/>
      <c r="AY874" s="86"/>
      <c r="AZ874" s="86"/>
      <c r="BA874" s="86"/>
      <c r="BB874" s="86"/>
      <c r="BC874" s="86"/>
      <c r="BD874" s="86"/>
      <c r="BE874" s="86"/>
      <c r="BF874" s="86"/>
      <c r="BG874" s="86"/>
      <c r="BH874" s="86"/>
      <c r="BI874" s="86"/>
      <c r="BJ874" s="86"/>
      <c r="BK874" s="86"/>
      <c r="BL874" s="86"/>
      <c r="BM874" s="86"/>
      <c r="BN874" s="86"/>
      <c r="BO874" s="86"/>
      <c r="BP874" s="86"/>
      <c r="BQ874" s="86"/>
      <c r="BR874" s="86"/>
      <c r="BS874" s="86"/>
      <c r="BT874" s="86"/>
      <c r="BU874" s="86"/>
      <c r="BV874" s="86"/>
      <c r="BW874" s="86"/>
      <c r="BX874" s="86"/>
      <c r="BY874" s="86"/>
      <c r="BZ874" s="86"/>
      <c r="CA874" s="86"/>
      <c r="CB874" s="86"/>
      <c r="CC874" s="86"/>
      <c r="CD874" s="86"/>
      <c r="CE874" s="86"/>
      <c r="CF874" s="86"/>
      <c r="CG874" s="86"/>
      <c r="CH874" s="86"/>
      <c r="CI874" s="86"/>
      <c r="CJ874" s="86"/>
      <c r="CK874" s="86"/>
      <c r="CL874" s="86"/>
      <c r="CM874" s="86"/>
      <c r="CN874" s="86"/>
      <c r="CO874" s="86"/>
      <c r="CP874" s="86"/>
      <c r="CQ874" s="86"/>
      <c r="CR874" s="86"/>
      <c r="CS874" s="86"/>
      <c r="CT874" s="86"/>
      <c r="CU874" s="86"/>
      <c r="CV874" s="86"/>
      <c r="CW874" s="86"/>
      <c r="CX874" s="86"/>
    </row>
    <row r="875" spans="1:102" s="85" customFormat="1" ht="33.75" customHeight="1" outlineLevel="1" x14ac:dyDescent="0.35">
      <c r="A875" s="1136"/>
      <c r="B875" s="715" t="s">
        <v>80</v>
      </c>
      <c r="C875" s="715"/>
      <c r="D875" s="119"/>
      <c r="E875" s="119"/>
      <c r="F875" s="119"/>
      <c r="G875" s="153" t="e">
        <f t="shared" si="265"/>
        <v>#DIV/0!</v>
      </c>
      <c r="H875" s="119"/>
      <c r="I875" s="153" t="e">
        <f t="shared" si="266"/>
        <v>#DIV/0!</v>
      </c>
      <c r="J875" s="153" t="e">
        <f t="shared" si="271"/>
        <v>#DIV/0!</v>
      </c>
      <c r="K875" s="119"/>
      <c r="L875" s="119"/>
      <c r="M875" s="109" t="e">
        <f t="shared" si="280"/>
        <v>#DIV/0!</v>
      </c>
      <c r="N875" s="1006"/>
      <c r="P875" s="86" t="b">
        <f t="shared" si="279"/>
        <v>1</v>
      </c>
      <c r="Q875" s="224" t="b">
        <f t="shared" si="278"/>
        <v>1</v>
      </c>
      <c r="R875" s="728">
        <f t="shared" si="286"/>
        <v>0</v>
      </c>
      <c r="S875" s="86"/>
      <c r="T875" s="86"/>
      <c r="U875" s="86"/>
      <c r="V875" s="86"/>
      <c r="W875" s="86"/>
      <c r="X875" s="86"/>
      <c r="Y875" s="86"/>
      <c r="Z875" s="86"/>
      <c r="AA875" s="86"/>
      <c r="AB875" s="86"/>
      <c r="AC875" s="86"/>
      <c r="AD875" s="86"/>
      <c r="AE875" s="86"/>
      <c r="AF875" s="86"/>
      <c r="AG875" s="86"/>
      <c r="AH875" s="86"/>
      <c r="AI875" s="86"/>
      <c r="AJ875" s="86"/>
      <c r="AK875" s="86"/>
      <c r="AL875" s="86"/>
      <c r="AM875" s="86"/>
      <c r="AN875" s="86"/>
      <c r="AO875" s="86"/>
      <c r="AP875" s="86"/>
      <c r="AQ875" s="86"/>
      <c r="AR875" s="86"/>
      <c r="AS875" s="86"/>
      <c r="AT875" s="86"/>
      <c r="AU875" s="86"/>
      <c r="AV875" s="86"/>
      <c r="AW875" s="86"/>
      <c r="AX875" s="86"/>
      <c r="AY875" s="86"/>
      <c r="AZ875" s="86"/>
      <c r="BA875" s="86"/>
      <c r="BB875" s="86"/>
      <c r="BC875" s="86"/>
      <c r="BD875" s="86"/>
      <c r="BE875" s="86"/>
      <c r="BF875" s="86"/>
      <c r="BG875" s="86"/>
      <c r="BH875" s="86"/>
      <c r="BI875" s="86"/>
      <c r="BJ875" s="86"/>
      <c r="BK875" s="86"/>
      <c r="BL875" s="86"/>
      <c r="BM875" s="86"/>
      <c r="BN875" s="86"/>
      <c r="BO875" s="86"/>
      <c r="BP875" s="86"/>
      <c r="BQ875" s="86"/>
      <c r="BR875" s="86"/>
      <c r="BS875" s="86"/>
      <c r="BT875" s="86"/>
      <c r="BU875" s="86"/>
      <c r="BV875" s="86"/>
      <c r="BW875" s="86"/>
      <c r="BX875" s="86"/>
      <c r="BY875" s="86"/>
      <c r="BZ875" s="86"/>
      <c r="CA875" s="86"/>
      <c r="CB875" s="86"/>
      <c r="CC875" s="86"/>
      <c r="CD875" s="86"/>
      <c r="CE875" s="86"/>
      <c r="CF875" s="86"/>
      <c r="CG875" s="86"/>
      <c r="CH875" s="86"/>
      <c r="CI875" s="86"/>
      <c r="CJ875" s="86"/>
      <c r="CK875" s="86"/>
      <c r="CL875" s="86"/>
      <c r="CM875" s="86"/>
      <c r="CN875" s="86"/>
      <c r="CO875" s="86"/>
      <c r="CP875" s="86"/>
      <c r="CQ875" s="86"/>
      <c r="CR875" s="86"/>
      <c r="CS875" s="86"/>
      <c r="CT875" s="86"/>
      <c r="CU875" s="86"/>
      <c r="CV875" s="86"/>
      <c r="CW875" s="86"/>
      <c r="CX875" s="86"/>
    </row>
    <row r="876" spans="1:102" s="86" customFormat="1" ht="93.75" customHeight="1" x14ac:dyDescent="0.35">
      <c r="A876" s="949" t="s">
        <v>91</v>
      </c>
      <c r="B876" s="114" t="s">
        <v>899</v>
      </c>
      <c r="C876" s="114" t="s">
        <v>227</v>
      </c>
      <c r="D876" s="111">
        <f>SUM(D877:D880)</f>
        <v>1258992.3799999999</v>
      </c>
      <c r="E876" s="111">
        <f>SUM(E877:E880)</f>
        <v>1259342.3799999999</v>
      </c>
      <c r="F876" s="111">
        <f>SUM(F877:F880)</f>
        <v>163106.23000000001</v>
      </c>
      <c r="G876" s="187">
        <f t="shared" ref="G876:G886" si="295">F876/E876</f>
        <v>0.13</v>
      </c>
      <c r="H876" s="111">
        <f>SUM(H877:H880)</f>
        <v>163106.23000000001</v>
      </c>
      <c r="I876" s="187">
        <f t="shared" si="266"/>
        <v>0.13</v>
      </c>
      <c r="J876" s="187">
        <f t="shared" si="271"/>
        <v>1</v>
      </c>
      <c r="K876" s="111">
        <f>SUM(K877:K880)</f>
        <v>1232883.83</v>
      </c>
      <c r="L876" s="111">
        <f>SUM(L877:L880)</f>
        <v>26458.55</v>
      </c>
      <c r="M876" s="633">
        <f t="shared" si="280"/>
        <v>0.98</v>
      </c>
      <c r="N876" s="841"/>
      <c r="P876" s="86" t="b">
        <f t="shared" si="279"/>
        <v>1</v>
      </c>
      <c r="Q876" s="224" t="b">
        <f t="shared" si="278"/>
        <v>1</v>
      </c>
      <c r="R876" s="728">
        <f t="shared" si="286"/>
        <v>0</v>
      </c>
    </row>
    <row r="877" spans="1:102" s="86" customFormat="1" ht="27.5" outlineLevel="1" x14ac:dyDescent="0.35">
      <c r="A877" s="949"/>
      <c r="B877" s="115" t="s">
        <v>79</v>
      </c>
      <c r="C877" s="115"/>
      <c r="D877" s="113">
        <f t="shared" ref="D877:F880" si="296">D882+D912+D942+D967</f>
        <v>0</v>
      </c>
      <c r="E877" s="113">
        <f t="shared" si="296"/>
        <v>0</v>
      </c>
      <c r="F877" s="113">
        <f t="shared" si="296"/>
        <v>0</v>
      </c>
      <c r="G877" s="189" t="e">
        <f t="shared" si="295"/>
        <v>#DIV/0!</v>
      </c>
      <c r="H877" s="113">
        <f>H882+H912+H942+H967</f>
        <v>0</v>
      </c>
      <c r="I877" s="189" t="e">
        <f t="shared" si="266"/>
        <v>#DIV/0!</v>
      </c>
      <c r="J877" s="189" t="e">
        <f t="shared" si="271"/>
        <v>#DIV/0!</v>
      </c>
      <c r="K877" s="113">
        <f t="shared" ref="K877:L880" si="297">K882+K912+K942+K967</f>
        <v>0</v>
      </c>
      <c r="L877" s="113">
        <f t="shared" si="297"/>
        <v>0</v>
      </c>
      <c r="M877" s="203" t="e">
        <f t="shared" si="280"/>
        <v>#DIV/0!</v>
      </c>
      <c r="N877" s="841"/>
      <c r="P877" s="86" t="b">
        <f t="shared" si="279"/>
        <v>1</v>
      </c>
      <c r="Q877" s="224" t="b">
        <f t="shared" si="278"/>
        <v>1</v>
      </c>
      <c r="R877" s="728">
        <f t="shared" si="286"/>
        <v>0</v>
      </c>
    </row>
    <row r="878" spans="1:102" s="86" customFormat="1" ht="27.5" outlineLevel="1" x14ac:dyDescent="0.35">
      <c r="A878" s="949"/>
      <c r="B878" s="115" t="s">
        <v>78</v>
      </c>
      <c r="C878" s="115"/>
      <c r="D878" s="113">
        <f t="shared" si="296"/>
        <v>381852.38</v>
      </c>
      <c r="E878" s="113">
        <f t="shared" si="296"/>
        <v>382202.38</v>
      </c>
      <c r="F878" s="113">
        <f t="shared" si="296"/>
        <v>17245.580000000002</v>
      </c>
      <c r="G878" s="190">
        <f t="shared" si="295"/>
        <v>4.4999999999999998E-2</v>
      </c>
      <c r="H878" s="113">
        <f>H883+H913+H943+H968</f>
        <v>17245.580000000002</v>
      </c>
      <c r="I878" s="189">
        <f t="shared" si="266"/>
        <v>4.4999999999999998E-2</v>
      </c>
      <c r="J878" s="189">
        <f t="shared" si="271"/>
        <v>1</v>
      </c>
      <c r="K878" s="113">
        <f t="shared" si="297"/>
        <v>355743.83</v>
      </c>
      <c r="L878" s="113">
        <f t="shared" si="297"/>
        <v>26458.55</v>
      </c>
      <c r="M878" s="202">
        <f t="shared" si="280"/>
        <v>0.93</v>
      </c>
      <c r="N878" s="841"/>
      <c r="P878" s="86" t="b">
        <f t="shared" si="279"/>
        <v>1</v>
      </c>
      <c r="Q878" s="224" t="b">
        <f t="shared" si="278"/>
        <v>1</v>
      </c>
      <c r="R878" s="728">
        <f t="shared" si="286"/>
        <v>0</v>
      </c>
    </row>
    <row r="879" spans="1:102" s="86" customFormat="1" ht="27.5" outlineLevel="1" x14ac:dyDescent="0.35">
      <c r="A879" s="949"/>
      <c r="B879" s="115" t="s">
        <v>116</v>
      </c>
      <c r="C879" s="115"/>
      <c r="D879" s="113">
        <f t="shared" si="296"/>
        <v>876287.45</v>
      </c>
      <c r="E879" s="113">
        <f t="shared" si="296"/>
        <v>876287.45</v>
      </c>
      <c r="F879" s="113">
        <f t="shared" si="296"/>
        <v>145860.65</v>
      </c>
      <c r="G879" s="190">
        <f t="shared" si="295"/>
        <v>0.16600000000000001</v>
      </c>
      <c r="H879" s="113">
        <f>H884+H914+H944+H969</f>
        <v>145860.65</v>
      </c>
      <c r="I879" s="190">
        <f t="shared" si="266"/>
        <v>0.16600000000000001</v>
      </c>
      <c r="J879" s="204">
        <f t="shared" si="271"/>
        <v>1</v>
      </c>
      <c r="K879" s="113">
        <f t="shared" si="297"/>
        <v>876287.45</v>
      </c>
      <c r="L879" s="113">
        <f t="shared" si="297"/>
        <v>0</v>
      </c>
      <c r="M879" s="427">
        <f t="shared" si="280"/>
        <v>1</v>
      </c>
      <c r="N879" s="841"/>
      <c r="P879" s="86" t="b">
        <f t="shared" si="279"/>
        <v>1</v>
      </c>
      <c r="Q879" s="224" t="b">
        <f t="shared" si="278"/>
        <v>1</v>
      </c>
      <c r="R879" s="728">
        <f t="shared" si="286"/>
        <v>0</v>
      </c>
    </row>
    <row r="880" spans="1:102" s="86" customFormat="1" ht="27.5" outlineLevel="1" x14ac:dyDescent="0.35">
      <c r="A880" s="949"/>
      <c r="B880" s="115" t="s">
        <v>80</v>
      </c>
      <c r="C880" s="115"/>
      <c r="D880" s="113">
        <f t="shared" si="296"/>
        <v>852.55</v>
      </c>
      <c r="E880" s="113">
        <f t="shared" si="296"/>
        <v>852.55</v>
      </c>
      <c r="F880" s="113">
        <f t="shared" si="296"/>
        <v>0</v>
      </c>
      <c r="G880" s="190">
        <f t="shared" si="295"/>
        <v>0</v>
      </c>
      <c r="H880" s="113">
        <f>H885+H915+H945+H970</f>
        <v>0</v>
      </c>
      <c r="I880" s="190">
        <f t="shared" si="266"/>
        <v>0</v>
      </c>
      <c r="J880" s="189" t="e">
        <f t="shared" si="271"/>
        <v>#DIV/0!</v>
      </c>
      <c r="K880" s="113">
        <f t="shared" si="297"/>
        <v>852.55</v>
      </c>
      <c r="L880" s="113">
        <f t="shared" si="297"/>
        <v>0</v>
      </c>
      <c r="M880" s="202">
        <f t="shared" si="280"/>
        <v>1</v>
      </c>
      <c r="N880" s="841"/>
      <c r="P880" s="86" t="b">
        <f t="shared" si="279"/>
        <v>1</v>
      </c>
      <c r="Q880" s="224" t="b">
        <f t="shared" si="278"/>
        <v>1</v>
      </c>
      <c r="R880" s="728">
        <f t="shared" si="286"/>
        <v>0</v>
      </c>
    </row>
    <row r="881" spans="1:102" s="85" customFormat="1" ht="108.75" customHeight="1" x14ac:dyDescent="0.35">
      <c r="A881" s="1137" t="s">
        <v>92</v>
      </c>
      <c r="B881" s="170" t="s">
        <v>169</v>
      </c>
      <c r="C881" s="170" t="s">
        <v>229</v>
      </c>
      <c r="D881" s="141">
        <f>SUM(D882:D885)</f>
        <v>288071.51</v>
      </c>
      <c r="E881" s="141">
        <f>SUM(E882:E885)</f>
        <v>288421.51</v>
      </c>
      <c r="F881" s="141">
        <f>SUM(F882:F885)</f>
        <v>43033.68</v>
      </c>
      <c r="G881" s="178">
        <f t="shared" si="295"/>
        <v>0.14899999999999999</v>
      </c>
      <c r="H881" s="141">
        <f>SUM(H882:H885)</f>
        <v>43033.68</v>
      </c>
      <c r="I881" s="182">
        <f t="shared" si="266"/>
        <v>0.14899999999999999</v>
      </c>
      <c r="J881" s="178">
        <f t="shared" si="271"/>
        <v>1</v>
      </c>
      <c r="K881" s="142">
        <f>SUM(K882:K885)</f>
        <v>288421.51</v>
      </c>
      <c r="L881" s="104">
        <f t="shared" ref="L881:L935" si="298">E881-K881</f>
        <v>0</v>
      </c>
      <c r="M881" s="138">
        <f t="shared" si="280"/>
        <v>1</v>
      </c>
      <c r="N881" s="923"/>
      <c r="P881" s="86" t="b">
        <f t="shared" si="279"/>
        <v>0</v>
      </c>
      <c r="Q881" s="224" t="b">
        <f t="shared" si="278"/>
        <v>1</v>
      </c>
      <c r="R881" s="728">
        <f t="shared" si="286"/>
        <v>0</v>
      </c>
      <c r="S881" s="86"/>
      <c r="T881" s="86"/>
      <c r="U881" s="86"/>
      <c r="V881" s="86"/>
      <c r="W881" s="86"/>
      <c r="X881" s="86"/>
      <c r="Y881" s="86"/>
      <c r="Z881" s="86"/>
      <c r="AA881" s="86"/>
      <c r="AB881" s="86"/>
      <c r="AC881" s="86"/>
      <c r="AD881" s="86"/>
      <c r="AE881" s="86"/>
      <c r="AF881" s="86"/>
      <c r="AG881" s="86"/>
      <c r="AH881" s="86"/>
      <c r="AI881" s="86"/>
      <c r="AJ881" s="86"/>
      <c r="AK881" s="86"/>
      <c r="AL881" s="86"/>
      <c r="AM881" s="86"/>
      <c r="AN881" s="86"/>
      <c r="AO881" s="86"/>
      <c r="AP881" s="86"/>
      <c r="AQ881" s="86"/>
      <c r="AR881" s="86"/>
      <c r="AS881" s="86"/>
      <c r="AT881" s="86"/>
      <c r="AU881" s="86"/>
      <c r="AV881" s="86"/>
      <c r="AW881" s="86"/>
      <c r="AX881" s="86"/>
      <c r="AY881" s="86"/>
      <c r="AZ881" s="86"/>
      <c r="BA881" s="86"/>
      <c r="BB881" s="86"/>
      <c r="BC881" s="86"/>
      <c r="BD881" s="86"/>
      <c r="BE881" s="86"/>
      <c r="BF881" s="86"/>
      <c r="BG881" s="86"/>
      <c r="BH881" s="86"/>
      <c r="BI881" s="86"/>
      <c r="BJ881" s="86"/>
      <c r="BK881" s="86"/>
      <c r="BL881" s="86"/>
      <c r="BM881" s="86"/>
      <c r="BN881" s="86"/>
      <c r="BO881" s="86"/>
      <c r="BP881" s="86"/>
      <c r="BQ881" s="86"/>
      <c r="BR881" s="86"/>
      <c r="BS881" s="86"/>
      <c r="BT881" s="86"/>
      <c r="BU881" s="86"/>
      <c r="BV881" s="86"/>
      <c r="BW881" s="86"/>
      <c r="BX881" s="86"/>
      <c r="BY881" s="86"/>
      <c r="BZ881" s="86"/>
      <c r="CA881" s="86"/>
      <c r="CB881" s="86"/>
      <c r="CC881" s="86"/>
      <c r="CD881" s="86"/>
      <c r="CE881" s="86"/>
      <c r="CF881" s="86"/>
      <c r="CG881" s="86"/>
      <c r="CH881" s="86"/>
      <c r="CI881" s="86"/>
      <c r="CJ881" s="86"/>
      <c r="CK881" s="86"/>
      <c r="CL881" s="86"/>
      <c r="CM881" s="86"/>
      <c r="CN881" s="86"/>
      <c r="CO881" s="86"/>
      <c r="CP881" s="86"/>
      <c r="CQ881" s="86"/>
      <c r="CR881" s="86"/>
      <c r="CS881" s="86"/>
      <c r="CT881" s="86"/>
      <c r="CU881" s="86"/>
      <c r="CV881" s="86"/>
      <c r="CW881" s="86"/>
      <c r="CX881" s="86"/>
    </row>
    <row r="882" spans="1:102" s="85" customFormat="1" ht="18.75" customHeight="1" outlineLevel="1" x14ac:dyDescent="0.35">
      <c r="A882" s="1137"/>
      <c r="B882" s="715" t="s">
        <v>79</v>
      </c>
      <c r="C882" s="715"/>
      <c r="D882" s="119">
        <f>D887+D892</f>
        <v>0</v>
      </c>
      <c r="E882" s="119">
        <f>E887+E892</f>
        <v>0</v>
      </c>
      <c r="F882" s="119">
        <f>F887+F892</f>
        <v>0</v>
      </c>
      <c r="G882" s="179" t="e">
        <f t="shared" si="295"/>
        <v>#DIV/0!</v>
      </c>
      <c r="H882" s="119">
        <f>H887+H892</f>
        <v>0</v>
      </c>
      <c r="I882" s="167" t="e">
        <f t="shared" si="266"/>
        <v>#DIV/0!</v>
      </c>
      <c r="J882" s="153" t="e">
        <f t="shared" si="271"/>
        <v>#DIV/0!</v>
      </c>
      <c r="K882" s="104">
        <f t="shared" ref="K882:K935" si="299">E882</f>
        <v>0</v>
      </c>
      <c r="L882" s="104">
        <f t="shared" si="298"/>
        <v>0</v>
      </c>
      <c r="M882" s="109" t="e">
        <f t="shared" si="280"/>
        <v>#DIV/0!</v>
      </c>
      <c r="N882" s="923"/>
      <c r="P882" s="86" t="b">
        <f t="shared" si="279"/>
        <v>1</v>
      </c>
      <c r="Q882" s="224" t="b">
        <f t="shared" si="278"/>
        <v>1</v>
      </c>
      <c r="R882" s="728">
        <f t="shared" si="286"/>
        <v>0</v>
      </c>
      <c r="S882" s="86"/>
      <c r="T882" s="86"/>
      <c r="U882" s="86"/>
      <c r="V882" s="86"/>
      <c r="W882" s="86"/>
      <c r="X882" s="86"/>
      <c r="Y882" s="86"/>
      <c r="Z882" s="86"/>
      <c r="AA882" s="86"/>
      <c r="AB882" s="86"/>
      <c r="AC882" s="86"/>
      <c r="AD882" s="86"/>
      <c r="AE882" s="86"/>
      <c r="AF882" s="86"/>
      <c r="AG882" s="86"/>
      <c r="AH882" s="86"/>
      <c r="AI882" s="86"/>
      <c r="AJ882" s="86"/>
      <c r="AK882" s="86"/>
      <c r="AL882" s="86"/>
      <c r="AM882" s="86"/>
      <c r="AN882" s="86"/>
      <c r="AO882" s="86"/>
      <c r="AP882" s="86"/>
      <c r="AQ882" s="86"/>
      <c r="AR882" s="86"/>
      <c r="AS882" s="86"/>
      <c r="AT882" s="86"/>
      <c r="AU882" s="86"/>
      <c r="AV882" s="86"/>
      <c r="AW882" s="86"/>
      <c r="AX882" s="86"/>
      <c r="AY882" s="86"/>
      <c r="AZ882" s="86"/>
      <c r="BA882" s="86"/>
      <c r="BB882" s="86"/>
      <c r="BC882" s="86"/>
      <c r="BD882" s="86"/>
      <c r="BE882" s="86"/>
      <c r="BF882" s="86"/>
      <c r="BG882" s="86"/>
      <c r="BH882" s="86"/>
      <c r="BI882" s="86"/>
      <c r="BJ882" s="86"/>
      <c r="BK882" s="86"/>
      <c r="BL882" s="86"/>
      <c r="BM882" s="86"/>
      <c r="BN882" s="86"/>
      <c r="BO882" s="86"/>
      <c r="BP882" s="86"/>
      <c r="BQ882" s="86"/>
      <c r="BR882" s="86"/>
      <c r="BS882" s="86"/>
      <c r="BT882" s="86"/>
      <c r="BU882" s="86"/>
      <c r="BV882" s="86"/>
      <c r="BW882" s="86"/>
      <c r="BX882" s="86"/>
      <c r="BY882" s="86"/>
      <c r="BZ882" s="86"/>
      <c r="CA882" s="86"/>
      <c r="CB882" s="86"/>
      <c r="CC882" s="86"/>
      <c r="CD882" s="86"/>
      <c r="CE882" s="86"/>
      <c r="CF882" s="86"/>
      <c r="CG882" s="86"/>
      <c r="CH882" s="86"/>
      <c r="CI882" s="86"/>
      <c r="CJ882" s="86"/>
      <c r="CK882" s="86"/>
      <c r="CL882" s="86"/>
      <c r="CM882" s="86"/>
      <c r="CN882" s="86"/>
      <c r="CO882" s="86"/>
      <c r="CP882" s="86"/>
      <c r="CQ882" s="86"/>
      <c r="CR882" s="86"/>
      <c r="CS882" s="86"/>
      <c r="CT882" s="86"/>
      <c r="CU882" s="86"/>
      <c r="CV882" s="86"/>
      <c r="CW882" s="86"/>
      <c r="CX882" s="86"/>
    </row>
    <row r="883" spans="1:102" s="85" customFormat="1" ht="18.75" customHeight="1" outlineLevel="1" x14ac:dyDescent="0.35">
      <c r="A883" s="1137"/>
      <c r="B883" s="715" t="s">
        <v>78</v>
      </c>
      <c r="C883" s="715"/>
      <c r="D883" s="119">
        <f t="shared" ref="D883:F885" si="300">D888+D893</f>
        <v>0</v>
      </c>
      <c r="E883" s="119">
        <f t="shared" si="300"/>
        <v>350</v>
      </c>
      <c r="F883" s="119">
        <f t="shared" si="300"/>
        <v>0</v>
      </c>
      <c r="G883" s="153">
        <f t="shared" si="295"/>
        <v>0</v>
      </c>
      <c r="H883" s="101">
        <f>H888+H893</f>
        <v>0</v>
      </c>
      <c r="I883" s="167">
        <f t="shared" si="266"/>
        <v>0</v>
      </c>
      <c r="J883" s="153" t="e">
        <f t="shared" si="271"/>
        <v>#DIV/0!</v>
      </c>
      <c r="K883" s="104">
        <f t="shared" si="299"/>
        <v>350</v>
      </c>
      <c r="L883" s="104">
        <f t="shared" si="298"/>
        <v>0</v>
      </c>
      <c r="M883" s="108">
        <f t="shared" si="280"/>
        <v>1</v>
      </c>
      <c r="N883" s="923"/>
      <c r="P883" s="86" t="b">
        <f t="shared" si="279"/>
        <v>0</v>
      </c>
      <c r="Q883" s="224" t="b">
        <f t="shared" si="278"/>
        <v>1</v>
      </c>
      <c r="R883" s="728">
        <f t="shared" si="286"/>
        <v>0</v>
      </c>
      <c r="S883" s="86"/>
      <c r="T883" s="86"/>
      <c r="U883" s="86"/>
      <c r="V883" s="86"/>
      <c r="W883" s="86"/>
      <c r="X883" s="86"/>
      <c r="Y883" s="86"/>
      <c r="Z883" s="86"/>
      <c r="AA883" s="86"/>
      <c r="AB883" s="86"/>
      <c r="AC883" s="86"/>
      <c r="AD883" s="86"/>
      <c r="AE883" s="86"/>
      <c r="AF883" s="86"/>
      <c r="AG883" s="86"/>
      <c r="AH883" s="86"/>
      <c r="AI883" s="86"/>
      <c r="AJ883" s="86"/>
      <c r="AK883" s="86"/>
      <c r="AL883" s="86"/>
      <c r="AM883" s="86"/>
      <c r="AN883" s="86"/>
      <c r="AO883" s="86"/>
      <c r="AP883" s="86"/>
      <c r="AQ883" s="86"/>
      <c r="AR883" s="86"/>
      <c r="AS883" s="86"/>
      <c r="AT883" s="86"/>
      <c r="AU883" s="86"/>
      <c r="AV883" s="86"/>
      <c r="AW883" s="86"/>
      <c r="AX883" s="86"/>
      <c r="AY883" s="86"/>
      <c r="AZ883" s="86"/>
      <c r="BA883" s="86"/>
      <c r="BB883" s="86"/>
      <c r="BC883" s="86"/>
      <c r="BD883" s="86"/>
      <c r="BE883" s="86"/>
      <c r="BF883" s="86"/>
      <c r="BG883" s="86"/>
      <c r="BH883" s="86"/>
      <c r="BI883" s="86"/>
      <c r="BJ883" s="86"/>
      <c r="BK883" s="86"/>
      <c r="BL883" s="86"/>
      <c r="BM883" s="86"/>
      <c r="BN883" s="86"/>
      <c r="BO883" s="86"/>
      <c r="BP883" s="86"/>
      <c r="BQ883" s="86"/>
      <c r="BR883" s="86"/>
      <c r="BS883" s="86"/>
      <c r="BT883" s="86"/>
      <c r="BU883" s="86"/>
      <c r="BV883" s="86"/>
      <c r="BW883" s="86"/>
      <c r="BX883" s="86"/>
      <c r="BY883" s="86"/>
      <c r="BZ883" s="86"/>
      <c r="CA883" s="86"/>
      <c r="CB883" s="86"/>
      <c r="CC883" s="86"/>
      <c r="CD883" s="86"/>
      <c r="CE883" s="86"/>
      <c r="CF883" s="86"/>
      <c r="CG883" s="86"/>
      <c r="CH883" s="86"/>
      <c r="CI883" s="86"/>
      <c r="CJ883" s="86"/>
      <c r="CK883" s="86"/>
      <c r="CL883" s="86"/>
      <c r="CM883" s="86"/>
      <c r="CN883" s="86"/>
      <c r="CO883" s="86"/>
      <c r="CP883" s="86"/>
      <c r="CQ883" s="86"/>
      <c r="CR883" s="86"/>
      <c r="CS883" s="86"/>
      <c r="CT883" s="86"/>
      <c r="CU883" s="86"/>
      <c r="CV883" s="86"/>
      <c r="CW883" s="86"/>
      <c r="CX883" s="86"/>
    </row>
    <row r="884" spans="1:102" s="85" customFormat="1" ht="18.75" customHeight="1" outlineLevel="1" x14ac:dyDescent="0.35">
      <c r="A884" s="1137"/>
      <c r="B884" s="713" t="s">
        <v>116</v>
      </c>
      <c r="C884" s="715"/>
      <c r="D884" s="119">
        <f t="shared" si="300"/>
        <v>288071.51</v>
      </c>
      <c r="E884" s="119">
        <f t="shared" si="300"/>
        <v>288071.51</v>
      </c>
      <c r="F884" s="119">
        <f t="shared" si="300"/>
        <v>43033.68</v>
      </c>
      <c r="G884" s="148">
        <f t="shared" si="295"/>
        <v>0.14899999999999999</v>
      </c>
      <c r="H884" s="119">
        <f>H889+H894</f>
        <v>43033.68</v>
      </c>
      <c r="I884" s="186">
        <f t="shared" si="266"/>
        <v>0.14899999999999999</v>
      </c>
      <c r="J884" s="148">
        <f t="shared" si="271"/>
        <v>1</v>
      </c>
      <c r="K884" s="104">
        <f t="shared" si="299"/>
        <v>288071.51</v>
      </c>
      <c r="L884" s="104">
        <f t="shared" si="298"/>
        <v>0</v>
      </c>
      <c r="M884" s="108">
        <f t="shared" si="280"/>
        <v>1</v>
      </c>
      <c r="N884" s="923"/>
      <c r="P884" s="86" t="b">
        <f t="shared" si="279"/>
        <v>1</v>
      </c>
      <c r="Q884" s="224" t="b">
        <f t="shared" si="278"/>
        <v>1</v>
      </c>
      <c r="R884" s="728">
        <f t="shared" si="286"/>
        <v>0</v>
      </c>
      <c r="S884" s="86"/>
      <c r="T884" s="86"/>
      <c r="U884" s="86"/>
      <c r="V884" s="86"/>
      <c r="W884" s="86"/>
      <c r="X884" s="86"/>
      <c r="Y884" s="86"/>
      <c r="Z884" s="86"/>
      <c r="AA884" s="86"/>
      <c r="AB884" s="86"/>
      <c r="AC884" s="86"/>
      <c r="AD884" s="86"/>
      <c r="AE884" s="86"/>
      <c r="AF884" s="86"/>
      <c r="AG884" s="86"/>
      <c r="AH884" s="86"/>
      <c r="AI884" s="86"/>
      <c r="AJ884" s="86"/>
      <c r="AK884" s="86"/>
      <c r="AL884" s="86"/>
      <c r="AM884" s="86"/>
      <c r="AN884" s="86"/>
      <c r="AO884" s="86"/>
      <c r="AP884" s="86"/>
      <c r="AQ884" s="86"/>
      <c r="AR884" s="86"/>
      <c r="AS884" s="86"/>
      <c r="AT884" s="86"/>
      <c r="AU884" s="86"/>
      <c r="AV884" s="86"/>
      <c r="AW884" s="86"/>
      <c r="AX884" s="86"/>
      <c r="AY884" s="86"/>
      <c r="AZ884" s="86"/>
      <c r="BA884" s="86"/>
      <c r="BB884" s="86"/>
      <c r="BC884" s="86"/>
      <c r="BD884" s="86"/>
      <c r="BE884" s="86"/>
      <c r="BF884" s="86"/>
      <c r="BG884" s="86"/>
      <c r="BH884" s="86"/>
      <c r="BI884" s="86"/>
      <c r="BJ884" s="86"/>
      <c r="BK884" s="86"/>
      <c r="BL884" s="86"/>
      <c r="BM884" s="86"/>
      <c r="BN884" s="86"/>
      <c r="BO884" s="86"/>
      <c r="BP884" s="86"/>
      <c r="BQ884" s="86"/>
      <c r="BR884" s="86"/>
      <c r="BS884" s="86"/>
      <c r="BT884" s="86"/>
      <c r="BU884" s="86"/>
      <c r="BV884" s="86"/>
      <c r="BW884" s="86"/>
      <c r="BX884" s="86"/>
      <c r="BY884" s="86"/>
      <c r="BZ884" s="86"/>
      <c r="CA884" s="86"/>
      <c r="CB884" s="86"/>
      <c r="CC884" s="86"/>
      <c r="CD884" s="86"/>
      <c r="CE884" s="86"/>
      <c r="CF884" s="86"/>
      <c r="CG884" s="86"/>
      <c r="CH884" s="86"/>
      <c r="CI884" s="86"/>
      <c r="CJ884" s="86"/>
      <c r="CK884" s="86"/>
      <c r="CL884" s="86"/>
      <c r="CM884" s="86"/>
      <c r="CN884" s="86"/>
      <c r="CO884" s="86"/>
      <c r="CP884" s="86"/>
      <c r="CQ884" s="86"/>
      <c r="CR884" s="86"/>
      <c r="CS884" s="86"/>
      <c r="CT884" s="86"/>
      <c r="CU884" s="86"/>
      <c r="CV884" s="86"/>
      <c r="CW884" s="86"/>
      <c r="CX884" s="86"/>
    </row>
    <row r="885" spans="1:102" s="85" customFormat="1" ht="18.75" customHeight="1" outlineLevel="1" x14ac:dyDescent="0.35">
      <c r="A885" s="1137"/>
      <c r="B885" s="715" t="s">
        <v>80</v>
      </c>
      <c r="C885" s="715"/>
      <c r="D885" s="119">
        <f t="shared" si="300"/>
        <v>0</v>
      </c>
      <c r="E885" s="119">
        <f t="shared" si="300"/>
        <v>0</v>
      </c>
      <c r="F885" s="119">
        <f t="shared" si="300"/>
        <v>0</v>
      </c>
      <c r="G885" s="179" t="e">
        <f t="shared" si="295"/>
        <v>#DIV/0!</v>
      </c>
      <c r="H885" s="119">
        <f>H890+H895</f>
        <v>0</v>
      </c>
      <c r="I885" s="167" t="e">
        <f t="shared" si="266"/>
        <v>#DIV/0!</v>
      </c>
      <c r="J885" s="153" t="e">
        <f t="shared" si="271"/>
        <v>#DIV/0!</v>
      </c>
      <c r="K885" s="104">
        <f t="shared" si="299"/>
        <v>0</v>
      </c>
      <c r="L885" s="104">
        <f t="shared" si="298"/>
        <v>0</v>
      </c>
      <c r="M885" s="109" t="e">
        <f t="shared" si="280"/>
        <v>#DIV/0!</v>
      </c>
      <c r="N885" s="923"/>
      <c r="P885" s="86" t="b">
        <f t="shared" si="279"/>
        <v>1</v>
      </c>
      <c r="Q885" s="224" t="b">
        <f t="shared" si="278"/>
        <v>1</v>
      </c>
      <c r="R885" s="728">
        <f t="shared" si="286"/>
        <v>0</v>
      </c>
      <c r="S885" s="86"/>
      <c r="T885" s="86"/>
      <c r="U885" s="86"/>
      <c r="V885" s="86"/>
      <c r="W885" s="86"/>
      <c r="X885" s="86"/>
      <c r="Y885" s="86"/>
      <c r="Z885" s="86"/>
      <c r="AA885" s="86"/>
      <c r="AB885" s="86"/>
      <c r="AC885" s="86"/>
      <c r="AD885" s="86"/>
      <c r="AE885" s="86"/>
      <c r="AF885" s="86"/>
      <c r="AG885" s="86"/>
      <c r="AH885" s="86"/>
      <c r="AI885" s="86"/>
      <c r="AJ885" s="86"/>
      <c r="AK885" s="86"/>
      <c r="AL885" s="86"/>
      <c r="AM885" s="86"/>
      <c r="AN885" s="86"/>
      <c r="AO885" s="86"/>
      <c r="AP885" s="86"/>
      <c r="AQ885" s="86"/>
      <c r="AR885" s="86"/>
      <c r="AS885" s="86"/>
      <c r="AT885" s="86"/>
      <c r="AU885" s="86"/>
      <c r="AV885" s="86"/>
      <c r="AW885" s="86"/>
      <c r="AX885" s="86"/>
      <c r="AY885" s="86"/>
      <c r="AZ885" s="86"/>
      <c r="BA885" s="86"/>
      <c r="BB885" s="86"/>
      <c r="BC885" s="86"/>
      <c r="BD885" s="86"/>
      <c r="BE885" s="86"/>
      <c r="BF885" s="86"/>
      <c r="BG885" s="86"/>
      <c r="BH885" s="86"/>
      <c r="BI885" s="86"/>
      <c r="BJ885" s="86"/>
      <c r="BK885" s="86"/>
      <c r="BL885" s="86"/>
      <c r="BM885" s="86"/>
      <c r="BN885" s="86"/>
      <c r="BO885" s="86"/>
      <c r="BP885" s="86"/>
      <c r="BQ885" s="86"/>
      <c r="BR885" s="86"/>
      <c r="BS885" s="86"/>
      <c r="BT885" s="86"/>
      <c r="BU885" s="86"/>
      <c r="BV885" s="86"/>
      <c r="BW885" s="86"/>
      <c r="BX885" s="86"/>
      <c r="BY885" s="86"/>
      <c r="BZ885" s="86"/>
      <c r="CA885" s="86"/>
      <c r="CB885" s="86"/>
      <c r="CC885" s="86"/>
      <c r="CD885" s="86"/>
      <c r="CE885" s="86"/>
      <c r="CF885" s="86"/>
      <c r="CG885" s="86"/>
      <c r="CH885" s="86"/>
      <c r="CI885" s="86"/>
      <c r="CJ885" s="86"/>
      <c r="CK885" s="86"/>
      <c r="CL885" s="86"/>
      <c r="CM885" s="86"/>
      <c r="CN885" s="86"/>
      <c r="CO885" s="86"/>
      <c r="CP885" s="86"/>
      <c r="CQ885" s="86"/>
      <c r="CR885" s="86"/>
      <c r="CS885" s="86"/>
      <c r="CT885" s="86"/>
      <c r="CU885" s="86"/>
      <c r="CV885" s="86"/>
      <c r="CW885" s="86"/>
      <c r="CX885" s="86"/>
    </row>
    <row r="886" spans="1:102" s="85" customFormat="1" ht="98.25" customHeight="1" x14ac:dyDescent="0.35">
      <c r="A886" s="1109" t="s">
        <v>93</v>
      </c>
      <c r="B886" s="96" t="s">
        <v>564</v>
      </c>
      <c r="C886" s="96" t="s">
        <v>285</v>
      </c>
      <c r="D886" s="99">
        <f>SUM(D887:D890)</f>
        <v>9187.5</v>
      </c>
      <c r="E886" s="99">
        <f>SUM(E887:E890)</f>
        <v>9187.5</v>
      </c>
      <c r="F886" s="99">
        <f>SUM(F887:F890)</f>
        <v>4405.2700000000004</v>
      </c>
      <c r="G886" s="177">
        <f t="shared" si="295"/>
        <v>0.47899999999999998</v>
      </c>
      <c r="H886" s="99">
        <f>SUM(H887:H890)</f>
        <v>4405.2700000000004</v>
      </c>
      <c r="I886" s="186">
        <f t="shared" si="266"/>
        <v>0.47899999999999998</v>
      </c>
      <c r="J886" s="177">
        <f t="shared" si="271"/>
        <v>1</v>
      </c>
      <c r="K886" s="134">
        <f t="shared" si="299"/>
        <v>9187.5</v>
      </c>
      <c r="L886" s="104">
        <f t="shared" si="298"/>
        <v>0</v>
      </c>
      <c r="M886" s="135">
        <f t="shared" si="280"/>
        <v>1</v>
      </c>
      <c r="N886" s="1009" t="s">
        <v>695</v>
      </c>
      <c r="P886" s="86" t="e">
        <f>#REF!=#REF!</f>
        <v>#REF!</v>
      </c>
      <c r="Q886" s="224" t="e">
        <f>IF(#REF!=#REF!,TRUE,FALSE)</f>
        <v>#REF!</v>
      </c>
      <c r="R886" s="728">
        <f t="shared" si="286"/>
        <v>0</v>
      </c>
      <c r="S886" s="86"/>
      <c r="T886" s="86"/>
      <c r="U886" s="86"/>
      <c r="V886" s="86"/>
      <c r="W886" s="86"/>
      <c r="X886" s="86"/>
      <c r="Y886" s="86"/>
      <c r="Z886" s="86"/>
      <c r="AA886" s="86"/>
      <c r="AB886" s="86"/>
      <c r="AC886" s="86"/>
      <c r="AD886" s="86"/>
      <c r="AE886" s="86"/>
      <c r="AF886" s="86"/>
      <c r="AG886" s="86"/>
      <c r="AH886" s="86"/>
      <c r="AI886" s="86"/>
      <c r="AJ886" s="86"/>
      <c r="AK886" s="86"/>
      <c r="AL886" s="86"/>
      <c r="AM886" s="86"/>
      <c r="AN886" s="86"/>
      <c r="AO886" s="86"/>
      <c r="AP886" s="86"/>
      <c r="AQ886" s="86"/>
      <c r="AR886" s="86"/>
      <c r="AS886" s="86"/>
      <c r="AT886" s="86"/>
      <c r="AU886" s="86"/>
      <c r="AV886" s="86"/>
      <c r="AW886" s="86"/>
      <c r="AX886" s="86"/>
      <c r="AY886" s="86"/>
      <c r="AZ886" s="86"/>
      <c r="BA886" s="86"/>
      <c r="BB886" s="86"/>
      <c r="BC886" s="86"/>
      <c r="BD886" s="86"/>
      <c r="BE886" s="86"/>
      <c r="BF886" s="86"/>
      <c r="BG886" s="86"/>
      <c r="BH886" s="86"/>
      <c r="BI886" s="86"/>
      <c r="BJ886" s="86"/>
      <c r="BK886" s="86"/>
      <c r="BL886" s="86"/>
      <c r="BM886" s="86"/>
      <c r="BN886" s="86"/>
      <c r="BO886" s="86"/>
      <c r="BP886" s="86"/>
      <c r="BQ886" s="86"/>
      <c r="BR886" s="86"/>
      <c r="BS886" s="86"/>
      <c r="BT886" s="86"/>
      <c r="BU886" s="86"/>
      <c r="BV886" s="86"/>
      <c r="BW886" s="86"/>
      <c r="BX886" s="86"/>
      <c r="BY886" s="86"/>
      <c r="BZ886" s="86"/>
      <c r="CA886" s="86"/>
      <c r="CB886" s="86"/>
      <c r="CC886" s="86"/>
      <c r="CD886" s="86"/>
      <c r="CE886" s="86"/>
      <c r="CF886" s="86"/>
      <c r="CG886" s="86"/>
      <c r="CH886" s="86"/>
      <c r="CI886" s="86"/>
      <c r="CJ886" s="86"/>
      <c r="CK886" s="86"/>
      <c r="CL886" s="86"/>
      <c r="CM886" s="86"/>
      <c r="CN886" s="86"/>
      <c r="CO886" s="86"/>
      <c r="CP886" s="86"/>
      <c r="CQ886" s="86"/>
      <c r="CR886" s="86"/>
      <c r="CS886" s="86"/>
      <c r="CT886" s="86"/>
      <c r="CU886" s="86"/>
      <c r="CV886" s="86"/>
      <c r="CW886" s="86"/>
      <c r="CX886" s="86"/>
    </row>
    <row r="887" spans="1:102" s="85" customFormat="1" ht="18.75" customHeight="1" outlineLevel="1" x14ac:dyDescent="0.35">
      <c r="A887" s="1109"/>
      <c r="B887" s="715" t="s">
        <v>79</v>
      </c>
      <c r="C887" s="715"/>
      <c r="D887" s="119">
        <v>0</v>
      </c>
      <c r="E887" s="98">
        <v>0</v>
      </c>
      <c r="F887" s="104"/>
      <c r="G887" s="118"/>
      <c r="H887" s="101"/>
      <c r="I887" s="167" t="e">
        <f t="shared" si="266"/>
        <v>#DIV/0!</v>
      </c>
      <c r="J887" s="148"/>
      <c r="K887" s="104">
        <f t="shared" si="299"/>
        <v>0</v>
      </c>
      <c r="L887" s="104">
        <f t="shared" si="298"/>
        <v>0</v>
      </c>
      <c r="M887" s="109" t="e">
        <f t="shared" si="280"/>
        <v>#DIV/0!</v>
      </c>
      <c r="N887" s="1009"/>
      <c r="P887" s="86" t="e">
        <f>#REF!=#REF!</f>
        <v>#REF!</v>
      </c>
      <c r="Q887" s="224" t="e">
        <f>IF(#REF!=#REF!,TRUE,FALSE)</f>
        <v>#REF!</v>
      </c>
      <c r="R887" s="728">
        <f t="shared" si="286"/>
        <v>0</v>
      </c>
      <c r="S887" s="86"/>
      <c r="T887" s="86"/>
      <c r="U887" s="86"/>
      <c r="V887" s="86"/>
      <c r="W887" s="86"/>
      <c r="X887" s="86"/>
      <c r="Y887" s="86"/>
      <c r="Z887" s="86"/>
      <c r="AA887" s="86"/>
      <c r="AB887" s="86"/>
      <c r="AC887" s="86"/>
      <c r="AD887" s="86"/>
      <c r="AE887" s="86"/>
      <c r="AF887" s="86"/>
      <c r="AG887" s="86"/>
      <c r="AH887" s="86"/>
      <c r="AI887" s="86"/>
      <c r="AJ887" s="86"/>
      <c r="AK887" s="86"/>
      <c r="AL887" s="86"/>
      <c r="AM887" s="86"/>
      <c r="AN887" s="86"/>
      <c r="AO887" s="86"/>
      <c r="AP887" s="86"/>
      <c r="AQ887" s="86"/>
      <c r="AR887" s="86"/>
      <c r="AS887" s="86"/>
      <c r="AT887" s="86"/>
      <c r="AU887" s="86"/>
      <c r="AV887" s="86"/>
      <c r="AW887" s="86"/>
      <c r="AX887" s="86"/>
      <c r="AY887" s="86"/>
      <c r="AZ887" s="86"/>
      <c r="BA887" s="86"/>
      <c r="BB887" s="86"/>
      <c r="BC887" s="86"/>
      <c r="BD887" s="86"/>
      <c r="BE887" s="86"/>
      <c r="BF887" s="86"/>
      <c r="BG887" s="86"/>
      <c r="BH887" s="86"/>
      <c r="BI887" s="86"/>
      <c r="BJ887" s="86"/>
      <c r="BK887" s="86"/>
      <c r="BL887" s="86"/>
      <c r="BM887" s="86"/>
      <c r="BN887" s="86"/>
      <c r="BO887" s="86"/>
      <c r="BP887" s="86"/>
      <c r="BQ887" s="86"/>
      <c r="BR887" s="86"/>
      <c r="BS887" s="86"/>
      <c r="BT887" s="86"/>
      <c r="BU887" s="86"/>
      <c r="BV887" s="86"/>
      <c r="BW887" s="86"/>
      <c r="BX887" s="86"/>
      <c r="BY887" s="86"/>
      <c r="BZ887" s="86"/>
      <c r="CA887" s="86"/>
      <c r="CB887" s="86"/>
      <c r="CC887" s="86"/>
      <c r="CD887" s="86"/>
      <c r="CE887" s="86"/>
      <c r="CF887" s="86"/>
      <c r="CG887" s="86"/>
      <c r="CH887" s="86"/>
      <c r="CI887" s="86"/>
      <c r="CJ887" s="86"/>
      <c r="CK887" s="86"/>
      <c r="CL887" s="86"/>
      <c r="CM887" s="86"/>
      <c r="CN887" s="86"/>
      <c r="CO887" s="86"/>
      <c r="CP887" s="86"/>
      <c r="CQ887" s="86"/>
      <c r="CR887" s="86"/>
      <c r="CS887" s="86"/>
      <c r="CT887" s="86"/>
      <c r="CU887" s="86"/>
      <c r="CV887" s="86"/>
      <c r="CW887" s="86"/>
      <c r="CX887" s="86"/>
    </row>
    <row r="888" spans="1:102" s="85" customFormat="1" ht="18.75" customHeight="1" outlineLevel="1" x14ac:dyDescent="0.35">
      <c r="A888" s="1109"/>
      <c r="B888" s="715" t="s">
        <v>78</v>
      </c>
      <c r="C888" s="715"/>
      <c r="D888" s="119">
        <v>0</v>
      </c>
      <c r="E888" s="98">
        <v>0</v>
      </c>
      <c r="F888" s="104"/>
      <c r="G888" s="118"/>
      <c r="H888" s="101"/>
      <c r="I888" s="167" t="e">
        <f t="shared" si="266"/>
        <v>#DIV/0!</v>
      </c>
      <c r="J888" s="148"/>
      <c r="K888" s="104">
        <f t="shared" si="299"/>
        <v>0</v>
      </c>
      <c r="L888" s="104">
        <f t="shared" si="298"/>
        <v>0</v>
      </c>
      <c r="M888" s="109" t="e">
        <f t="shared" si="280"/>
        <v>#DIV/0!</v>
      </c>
      <c r="N888" s="1009"/>
      <c r="P888" s="86" t="e">
        <f>#REF!=#REF!</f>
        <v>#REF!</v>
      </c>
      <c r="Q888" s="224" t="e">
        <f>IF(#REF!=#REF!,TRUE,FALSE)</f>
        <v>#REF!</v>
      </c>
      <c r="R888" s="728">
        <f t="shared" si="286"/>
        <v>0</v>
      </c>
      <c r="S888" s="86"/>
      <c r="T888" s="86"/>
      <c r="U888" s="86"/>
      <c r="V888" s="86"/>
      <c r="W888" s="86"/>
      <c r="X888" s="86"/>
      <c r="Y888" s="86"/>
      <c r="Z888" s="86"/>
      <c r="AA888" s="86"/>
      <c r="AB888" s="86"/>
      <c r="AC888" s="86"/>
      <c r="AD888" s="86"/>
      <c r="AE888" s="86"/>
      <c r="AF888" s="86"/>
      <c r="AG888" s="86"/>
      <c r="AH888" s="86"/>
      <c r="AI888" s="86"/>
      <c r="AJ888" s="86"/>
      <c r="AK888" s="86"/>
      <c r="AL888" s="86"/>
      <c r="AM888" s="86"/>
      <c r="AN888" s="86"/>
      <c r="AO888" s="86"/>
      <c r="AP888" s="86"/>
      <c r="AQ888" s="86"/>
      <c r="AR888" s="86"/>
      <c r="AS888" s="86"/>
      <c r="AT888" s="86"/>
      <c r="AU888" s="86"/>
      <c r="AV888" s="86"/>
      <c r="AW888" s="86"/>
      <c r="AX888" s="86"/>
      <c r="AY888" s="86"/>
      <c r="AZ888" s="86"/>
      <c r="BA888" s="86"/>
      <c r="BB888" s="86"/>
      <c r="BC888" s="86"/>
      <c r="BD888" s="86"/>
      <c r="BE888" s="86"/>
      <c r="BF888" s="86"/>
      <c r="BG888" s="86"/>
      <c r="BH888" s="86"/>
      <c r="BI888" s="86"/>
      <c r="BJ888" s="86"/>
      <c r="BK888" s="86"/>
      <c r="BL888" s="86"/>
      <c r="BM888" s="86"/>
      <c r="BN888" s="86"/>
      <c r="BO888" s="86"/>
      <c r="BP888" s="86"/>
      <c r="BQ888" s="86"/>
      <c r="BR888" s="86"/>
      <c r="BS888" s="86"/>
      <c r="BT888" s="86"/>
      <c r="BU888" s="86"/>
      <c r="BV888" s="86"/>
      <c r="BW888" s="86"/>
      <c r="BX888" s="86"/>
      <c r="BY888" s="86"/>
      <c r="BZ888" s="86"/>
      <c r="CA888" s="86"/>
      <c r="CB888" s="86"/>
      <c r="CC888" s="86"/>
      <c r="CD888" s="86"/>
      <c r="CE888" s="86"/>
      <c r="CF888" s="86"/>
      <c r="CG888" s="86"/>
      <c r="CH888" s="86"/>
      <c r="CI888" s="86"/>
      <c r="CJ888" s="86"/>
      <c r="CK888" s="86"/>
      <c r="CL888" s="86"/>
      <c r="CM888" s="86"/>
      <c r="CN888" s="86"/>
      <c r="CO888" s="86"/>
      <c r="CP888" s="86"/>
      <c r="CQ888" s="86"/>
      <c r="CR888" s="86"/>
      <c r="CS888" s="86"/>
      <c r="CT888" s="86"/>
      <c r="CU888" s="86"/>
      <c r="CV888" s="86"/>
      <c r="CW888" s="86"/>
      <c r="CX888" s="86"/>
    </row>
    <row r="889" spans="1:102" s="85" customFormat="1" ht="18.75" customHeight="1" outlineLevel="1" x14ac:dyDescent="0.35">
      <c r="A889" s="1109"/>
      <c r="B889" s="713" t="s">
        <v>116</v>
      </c>
      <c r="C889" s="715"/>
      <c r="D889" s="119">
        <v>9187.5</v>
      </c>
      <c r="E889" s="119">
        <v>9187.5</v>
      </c>
      <c r="F889" s="119">
        <v>4405.2700000000004</v>
      </c>
      <c r="G889" s="148">
        <f t="shared" ref="G889:G952" si="301">F889/E889</f>
        <v>0.47899999999999998</v>
      </c>
      <c r="H889" s="119">
        <v>4405.2700000000004</v>
      </c>
      <c r="I889" s="186">
        <f t="shared" si="266"/>
        <v>0.47899999999999998</v>
      </c>
      <c r="J889" s="148">
        <f t="shared" ref="J889:J952" si="302">H889/F889</f>
        <v>1</v>
      </c>
      <c r="K889" s="104">
        <f t="shared" si="299"/>
        <v>9187.5</v>
      </c>
      <c r="L889" s="104">
        <f t="shared" si="298"/>
        <v>0</v>
      </c>
      <c r="M889" s="108">
        <f t="shared" si="280"/>
        <v>1</v>
      </c>
      <c r="N889" s="1009"/>
      <c r="P889" s="86" t="e">
        <f>#REF!=#REF!</f>
        <v>#REF!</v>
      </c>
      <c r="Q889" s="224" t="e">
        <f>IF(#REF!=#REF!,TRUE,FALSE)</f>
        <v>#REF!</v>
      </c>
      <c r="R889" s="728">
        <f t="shared" si="286"/>
        <v>0</v>
      </c>
      <c r="S889" s="86"/>
      <c r="T889" s="86"/>
      <c r="U889" s="86"/>
      <c r="V889" s="86"/>
      <c r="W889" s="86"/>
      <c r="X889" s="86"/>
      <c r="Y889" s="86"/>
      <c r="Z889" s="86"/>
      <c r="AA889" s="86"/>
      <c r="AB889" s="86"/>
      <c r="AC889" s="86"/>
      <c r="AD889" s="86"/>
      <c r="AE889" s="86"/>
      <c r="AF889" s="86"/>
      <c r="AG889" s="86"/>
      <c r="AH889" s="86"/>
      <c r="AI889" s="86"/>
      <c r="AJ889" s="86"/>
      <c r="AK889" s="86"/>
      <c r="AL889" s="86"/>
      <c r="AM889" s="86"/>
      <c r="AN889" s="86"/>
      <c r="AO889" s="86"/>
      <c r="AP889" s="86"/>
      <c r="AQ889" s="86"/>
      <c r="AR889" s="86"/>
      <c r="AS889" s="86"/>
      <c r="AT889" s="86"/>
      <c r="AU889" s="86"/>
      <c r="AV889" s="86"/>
      <c r="AW889" s="86"/>
      <c r="AX889" s="86"/>
      <c r="AY889" s="86"/>
      <c r="AZ889" s="86"/>
      <c r="BA889" s="86"/>
      <c r="BB889" s="86"/>
      <c r="BC889" s="86"/>
      <c r="BD889" s="86"/>
      <c r="BE889" s="86"/>
      <c r="BF889" s="86"/>
      <c r="BG889" s="86"/>
      <c r="BH889" s="86"/>
      <c r="BI889" s="86"/>
      <c r="BJ889" s="86"/>
      <c r="BK889" s="86"/>
      <c r="BL889" s="86"/>
      <c r="BM889" s="86"/>
      <c r="BN889" s="86"/>
      <c r="BO889" s="86"/>
      <c r="BP889" s="86"/>
      <c r="BQ889" s="86"/>
      <c r="BR889" s="86"/>
      <c r="BS889" s="86"/>
      <c r="BT889" s="86"/>
      <c r="BU889" s="86"/>
      <c r="BV889" s="86"/>
      <c r="BW889" s="86"/>
      <c r="BX889" s="86"/>
      <c r="BY889" s="86"/>
      <c r="BZ889" s="86"/>
      <c r="CA889" s="86"/>
      <c r="CB889" s="86"/>
      <c r="CC889" s="86"/>
      <c r="CD889" s="86"/>
      <c r="CE889" s="86"/>
      <c r="CF889" s="86"/>
      <c r="CG889" s="86"/>
      <c r="CH889" s="86"/>
      <c r="CI889" s="86"/>
      <c r="CJ889" s="86"/>
      <c r="CK889" s="86"/>
      <c r="CL889" s="86"/>
      <c r="CM889" s="86"/>
      <c r="CN889" s="86"/>
      <c r="CO889" s="86"/>
      <c r="CP889" s="86"/>
      <c r="CQ889" s="86"/>
      <c r="CR889" s="86"/>
      <c r="CS889" s="86"/>
      <c r="CT889" s="86"/>
      <c r="CU889" s="86"/>
      <c r="CV889" s="86"/>
      <c r="CW889" s="86"/>
      <c r="CX889" s="86"/>
    </row>
    <row r="890" spans="1:102" s="85" customFormat="1" ht="18.75" customHeight="1" outlineLevel="1" x14ac:dyDescent="0.35">
      <c r="A890" s="1109"/>
      <c r="B890" s="715" t="s">
        <v>80</v>
      </c>
      <c r="C890" s="715"/>
      <c r="D890" s="119">
        <v>0</v>
      </c>
      <c r="E890" s="98">
        <v>0</v>
      </c>
      <c r="F890" s="104"/>
      <c r="G890" s="118"/>
      <c r="H890" s="101"/>
      <c r="I890" s="167" t="e">
        <f t="shared" si="266"/>
        <v>#DIV/0!</v>
      </c>
      <c r="J890" s="148"/>
      <c r="K890" s="104">
        <f t="shared" si="299"/>
        <v>0</v>
      </c>
      <c r="L890" s="104">
        <f t="shared" si="298"/>
        <v>0</v>
      </c>
      <c r="M890" s="109" t="e">
        <f t="shared" si="280"/>
        <v>#DIV/0!</v>
      </c>
      <c r="N890" s="1009"/>
      <c r="P890" s="86" t="e">
        <f>#REF!=#REF!</f>
        <v>#REF!</v>
      </c>
      <c r="Q890" s="224" t="e">
        <f>IF(#REF!=#REF!,TRUE,FALSE)</f>
        <v>#REF!</v>
      </c>
      <c r="R890" s="728">
        <f t="shared" si="286"/>
        <v>0</v>
      </c>
      <c r="S890" s="86"/>
      <c r="T890" s="86"/>
      <c r="U890" s="86"/>
      <c r="V890" s="86"/>
      <c r="W890" s="86"/>
      <c r="X890" s="86"/>
      <c r="Y890" s="86"/>
      <c r="Z890" s="86"/>
      <c r="AA890" s="86"/>
      <c r="AB890" s="86"/>
      <c r="AC890" s="86"/>
      <c r="AD890" s="86"/>
      <c r="AE890" s="86"/>
      <c r="AF890" s="86"/>
      <c r="AG890" s="86"/>
      <c r="AH890" s="86"/>
      <c r="AI890" s="86"/>
      <c r="AJ890" s="86"/>
      <c r="AK890" s="86"/>
      <c r="AL890" s="86"/>
      <c r="AM890" s="86"/>
      <c r="AN890" s="86"/>
      <c r="AO890" s="86"/>
      <c r="AP890" s="86"/>
      <c r="AQ890" s="86"/>
      <c r="AR890" s="86"/>
      <c r="AS890" s="86"/>
      <c r="AT890" s="86"/>
      <c r="AU890" s="86"/>
      <c r="AV890" s="86"/>
      <c r="AW890" s="86"/>
      <c r="AX890" s="86"/>
      <c r="AY890" s="86"/>
      <c r="AZ890" s="86"/>
      <c r="BA890" s="86"/>
      <c r="BB890" s="86"/>
      <c r="BC890" s="86"/>
      <c r="BD890" s="86"/>
      <c r="BE890" s="86"/>
      <c r="BF890" s="86"/>
      <c r="BG890" s="86"/>
      <c r="BH890" s="86"/>
      <c r="BI890" s="86"/>
      <c r="BJ890" s="86"/>
      <c r="BK890" s="86"/>
      <c r="BL890" s="86"/>
      <c r="BM890" s="86"/>
      <c r="BN890" s="86"/>
      <c r="BO890" s="86"/>
      <c r="BP890" s="86"/>
      <c r="BQ890" s="86"/>
      <c r="BR890" s="86"/>
      <c r="BS890" s="86"/>
      <c r="BT890" s="86"/>
      <c r="BU890" s="86"/>
      <c r="BV890" s="86"/>
      <c r="BW890" s="86"/>
      <c r="BX890" s="86"/>
      <c r="BY890" s="86"/>
      <c r="BZ890" s="86"/>
      <c r="CA890" s="86"/>
      <c r="CB890" s="86"/>
      <c r="CC890" s="86"/>
      <c r="CD890" s="86"/>
      <c r="CE890" s="86"/>
      <c r="CF890" s="86"/>
      <c r="CG890" s="86"/>
      <c r="CH890" s="86"/>
      <c r="CI890" s="86"/>
      <c r="CJ890" s="86"/>
      <c r="CK890" s="86"/>
      <c r="CL890" s="86"/>
      <c r="CM890" s="86"/>
      <c r="CN890" s="86"/>
      <c r="CO890" s="86"/>
      <c r="CP890" s="86"/>
      <c r="CQ890" s="86"/>
      <c r="CR890" s="86"/>
      <c r="CS890" s="86"/>
      <c r="CT890" s="86"/>
      <c r="CU890" s="86"/>
      <c r="CV890" s="86"/>
      <c r="CW890" s="86"/>
      <c r="CX890" s="86"/>
    </row>
    <row r="891" spans="1:102" s="85" customFormat="1" ht="101.25" customHeight="1" x14ac:dyDescent="0.35">
      <c r="A891" s="967" t="s">
        <v>191</v>
      </c>
      <c r="B891" s="96" t="s">
        <v>565</v>
      </c>
      <c r="C891" s="96" t="s">
        <v>285</v>
      </c>
      <c r="D891" s="99">
        <f>SUM(D892:D895)</f>
        <v>278884.01</v>
      </c>
      <c r="E891" s="99">
        <f>SUM(E892:E895)</f>
        <v>279234.01</v>
      </c>
      <c r="F891" s="99">
        <f>SUM(F892:F895)</f>
        <v>38628.410000000003</v>
      </c>
      <c r="G891" s="177">
        <f>F891/E891</f>
        <v>0.13800000000000001</v>
      </c>
      <c r="H891" s="99">
        <f>SUM(H892:H895)</f>
        <v>38628.410000000003</v>
      </c>
      <c r="I891" s="186">
        <f t="shared" si="266"/>
        <v>0.13800000000000001</v>
      </c>
      <c r="J891" s="177">
        <f t="shared" si="302"/>
        <v>1</v>
      </c>
      <c r="K891" s="134">
        <f t="shared" si="299"/>
        <v>279234.01</v>
      </c>
      <c r="L891" s="104">
        <f t="shared" si="298"/>
        <v>0</v>
      </c>
      <c r="M891" s="135">
        <f t="shared" si="280"/>
        <v>1</v>
      </c>
      <c r="N891" s="854"/>
      <c r="P891" s="86" t="b">
        <f t="shared" si="279"/>
        <v>1</v>
      </c>
      <c r="Q891" s="224" t="b">
        <f t="shared" ref="Q891:Q950" si="303">IF(F886=H886,TRUE,FALSE)</f>
        <v>1</v>
      </c>
      <c r="R891" s="728">
        <f t="shared" si="286"/>
        <v>0</v>
      </c>
      <c r="S891" s="86"/>
      <c r="T891" s="86"/>
      <c r="U891" s="86"/>
      <c r="V891" s="86"/>
      <c r="W891" s="86"/>
      <c r="X891" s="86"/>
      <c r="Y891" s="86"/>
      <c r="Z891" s="86"/>
      <c r="AA891" s="86"/>
      <c r="AB891" s="86"/>
      <c r="AC891" s="86"/>
      <c r="AD891" s="86"/>
      <c r="AE891" s="86"/>
      <c r="AF891" s="86"/>
      <c r="AG891" s="86"/>
      <c r="AH891" s="86"/>
      <c r="AI891" s="86"/>
      <c r="AJ891" s="86"/>
      <c r="AK891" s="86"/>
      <c r="AL891" s="86"/>
      <c r="AM891" s="86"/>
      <c r="AN891" s="86"/>
      <c r="AO891" s="86"/>
      <c r="AP891" s="86"/>
      <c r="AQ891" s="86"/>
      <c r="AR891" s="86"/>
      <c r="AS891" s="86"/>
      <c r="AT891" s="86"/>
      <c r="AU891" s="86"/>
      <c r="AV891" s="86"/>
      <c r="AW891" s="86"/>
      <c r="AX891" s="86"/>
      <c r="AY891" s="86"/>
      <c r="AZ891" s="86"/>
      <c r="BA891" s="86"/>
      <c r="BB891" s="86"/>
      <c r="BC891" s="86"/>
      <c r="BD891" s="86"/>
      <c r="BE891" s="86"/>
      <c r="BF891" s="86"/>
      <c r="BG891" s="86"/>
      <c r="BH891" s="86"/>
      <c r="BI891" s="86"/>
      <c r="BJ891" s="86"/>
      <c r="BK891" s="86"/>
      <c r="BL891" s="86"/>
      <c r="BM891" s="86"/>
      <c r="BN891" s="86"/>
      <c r="BO891" s="86"/>
      <c r="BP891" s="86"/>
      <c r="BQ891" s="86"/>
      <c r="BR891" s="86"/>
      <c r="BS891" s="86"/>
      <c r="BT891" s="86"/>
      <c r="BU891" s="86"/>
      <c r="BV891" s="86"/>
      <c r="BW891" s="86"/>
      <c r="BX891" s="86"/>
      <c r="BY891" s="86"/>
      <c r="BZ891" s="86"/>
      <c r="CA891" s="86"/>
      <c r="CB891" s="86"/>
      <c r="CC891" s="86"/>
      <c r="CD891" s="86"/>
      <c r="CE891" s="86"/>
      <c r="CF891" s="86"/>
      <c r="CG891" s="86"/>
      <c r="CH891" s="86"/>
      <c r="CI891" s="86"/>
      <c r="CJ891" s="86"/>
      <c r="CK891" s="86"/>
      <c r="CL891" s="86"/>
      <c r="CM891" s="86"/>
      <c r="CN891" s="86"/>
      <c r="CO891" s="86"/>
      <c r="CP891" s="86"/>
      <c r="CQ891" s="86"/>
      <c r="CR891" s="86"/>
      <c r="CS891" s="86"/>
      <c r="CT891" s="86"/>
      <c r="CU891" s="86"/>
      <c r="CV891" s="86"/>
      <c r="CW891" s="86"/>
      <c r="CX891" s="86"/>
    </row>
    <row r="892" spans="1:102" s="85" customFormat="1" ht="18.75" customHeight="1" outlineLevel="1" x14ac:dyDescent="0.35">
      <c r="A892" s="967"/>
      <c r="B892" s="715" t="s">
        <v>79</v>
      </c>
      <c r="C892" s="715"/>
      <c r="D892" s="119">
        <f>D897+D902+D907</f>
        <v>0</v>
      </c>
      <c r="E892" s="119">
        <f>E897+E902+E907</f>
        <v>0</v>
      </c>
      <c r="F892" s="119">
        <f>F897+F902+F907</f>
        <v>0</v>
      </c>
      <c r="G892" s="153" t="e">
        <f t="shared" si="301"/>
        <v>#DIV/0!</v>
      </c>
      <c r="H892" s="119">
        <f>H897+H902+H907</f>
        <v>0</v>
      </c>
      <c r="I892" s="167" t="e">
        <f t="shared" si="266"/>
        <v>#DIV/0!</v>
      </c>
      <c r="J892" s="153" t="e">
        <f t="shared" si="302"/>
        <v>#DIV/0!</v>
      </c>
      <c r="K892" s="104">
        <f t="shared" si="299"/>
        <v>0</v>
      </c>
      <c r="L892" s="104">
        <f t="shared" si="298"/>
        <v>0</v>
      </c>
      <c r="M892" s="109" t="e">
        <f t="shared" si="280"/>
        <v>#DIV/0!</v>
      </c>
      <c r="N892" s="854"/>
      <c r="P892" s="86" t="b">
        <f t="shared" si="279"/>
        <v>1</v>
      </c>
      <c r="Q892" s="224" t="b">
        <f t="shared" si="303"/>
        <v>1</v>
      </c>
      <c r="R892" s="728">
        <f t="shared" si="286"/>
        <v>0</v>
      </c>
      <c r="S892" s="86"/>
      <c r="T892" s="86"/>
      <c r="U892" s="86"/>
      <c r="V892" s="86"/>
      <c r="W892" s="86"/>
      <c r="X892" s="86"/>
      <c r="Y892" s="86"/>
      <c r="Z892" s="86"/>
      <c r="AA892" s="86"/>
      <c r="AB892" s="86"/>
      <c r="AC892" s="86"/>
      <c r="AD892" s="86"/>
      <c r="AE892" s="86"/>
      <c r="AF892" s="86"/>
      <c r="AG892" s="86"/>
      <c r="AH892" s="86"/>
      <c r="AI892" s="86"/>
      <c r="AJ892" s="86"/>
      <c r="AK892" s="86"/>
      <c r="AL892" s="86"/>
      <c r="AM892" s="86"/>
      <c r="AN892" s="86"/>
      <c r="AO892" s="86"/>
      <c r="AP892" s="86"/>
      <c r="AQ892" s="86"/>
      <c r="AR892" s="86"/>
      <c r="AS892" s="86"/>
      <c r="AT892" s="86"/>
      <c r="AU892" s="86"/>
      <c r="AV892" s="86"/>
      <c r="AW892" s="86"/>
      <c r="AX892" s="86"/>
      <c r="AY892" s="86"/>
      <c r="AZ892" s="86"/>
      <c r="BA892" s="86"/>
      <c r="BB892" s="86"/>
      <c r="BC892" s="86"/>
      <c r="BD892" s="86"/>
      <c r="BE892" s="86"/>
      <c r="BF892" s="86"/>
      <c r="BG892" s="86"/>
      <c r="BH892" s="86"/>
      <c r="BI892" s="86"/>
      <c r="BJ892" s="86"/>
      <c r="BK892" s="86"/>
      <c r="BL892" s="86"/>
      <c r="BM892" s="86"/>
      <c r="BN892" s="86"/>
      <c r="BO892" s="86"/>
      <c r="BP892" s="86"/>
      <c r="BQ892" s="86"/>
      <c r="BR892" s="86"/>
      <c r="BS892" s="86"/>
      <c r="BT892" s="86"/>
      <c r="BU892" s="86"/>
      <c r="BV892" s="86"/>
      <c r="BW892" s="86"/>
      <c r="BX892" s="86"/>
      <c r="BY892" s="86"/>
      <c r="BZ892" s="86"/>
      <c r="CA892" s="86"/>
      <c r="CB892" s="86"/>
      <c r="CC892" s="86"/>
      <c r="CD892" s="86"/>
      <c r="CE892" s="86"/>
      <c r="CF892" s="86"/>
      <c r="CG892" s="86"/>
      <c r="CH892" s="86"/>
      <c r="CI892" s="86"/>
      <c r="CJ892" s="86"/>
      <c r="CK892" s="86"/>
      <c r="CL892" s="86"/>
      <c r="CM892" s="86"/>
      <c r="CN892" s="86"/>
      <c r="CO892" s="86"/>
      <c r="CP892" s="86"/>
      <c r="CQ892" s="86"/>
      <c r="CR892" s="86"/>
      <c r="CS892" s="86"/>
      <c r="CT892" s="86"/>
      <c r="CU892" s="86"/>
      <c r="CV892" s="86"/>
      <c r="CW892" s="86"/>
      <c r="CX892" s="86"/>
    </row>
    <row r="893" spans="1:102" s="85" customFormat="1" ht="18.75" customHeight="1" outlineLevel="1" x14ac:dyDescent="0.35">
      <c r="A893" s="967"/>
      <c r="B893" s="715" t="s">
        <v>78</v>
      </c>
      <c r="C893" s="715"/>
      <c r="D893" s="119">
        <f t="shared" ref="D893:F895" si="304">D898+D903+D908</f>
        <v>0</v>
      </c>
      <c r="E893" s="119">
        <f t="shared" si="304"/>
        <v>350</v>
      </c>
      <c r="F893" s="119">
        <f t="shared" si="304"/>
        <v>0</v>
      </c>
      <c r="G893" s="153">
        <f t="shared" si="301"/>
        <v>0</v>
      </c>
      <c r="H893" s="119">
        <f>H898+H903+H908</f>
        <v>0</v>
      </c>
      <c r="I893" s="167">
        <f t="shared" ref="I893:I956" si="305">H893/E893</f>
        <v>0</v>
      </c>
      <c r="J893" s="153" t="e">
        <f t="shared" si="302"/>
        <v>#DIV/0!</v>
      </c>
      <c r="K893" s="104">
        <f t="shared" si="299"/>
        <v>350</v>
      </c>
      <c r="L893" s="104">
        <f t="shared" si="298"/>
        <v>0</v>
      </c>
      <c r="M893" s="108">
        <f t="shared" si="280"/>
        <v>1</v>
      </c>
      <c r="N893" s="854"/>
      <c r="P893" s="86" t="b">
        <f t="shared" si="279"/>
        <v>1</v>
      </c>
      <c r="Q893" s="224" t="b">
        <f t="shared" si="303"/>
        <v>1</v>
      </c>
      <c r="R893" s="728">
        <f t="shared" si="286"/>
        <v>0</v>
      </c>
      <c r="S893" s="86"/>
      <c r="T893" s="86"/>
      <c r="U893" s="86"/>
      <c r="V893" s="86"/>
      <c r="W893" s="86"/>
      <c r="X893" s="86"/>
      <c r="Y893" s="86"/>
      <c r="Z893" s="86"/>
      <c r="AA893" s="86"/>
      <c r="AB893" s="86"/>
      <c r="AC893" s="86"/>
      <c r="AD893" s="86"/>
      <c r="AE893" s="86"/>
      <c r="AF893" s="86"/>
      <c r="AG893" s="86"/>
      <c r="AH893" s="86"/>
      <c r="AI893" s="86"/>
      <c r="AJ893" s="86"/>
      <c r="AK893" s="86"/>
      <c r="AL893" s="86"/>
      <c r="AM893" s="86"/>
      <c r="AN893" s="86"/>
      <c r="AO893" s="86"/>
      <c r="AP893" s="86"/>
      <c r="AQ893" s="86"/>
      <c r="AR893" s="86"/>
      <c r="AS893" s="86"/>
      <c r="AT893" s="86"/>
      <c r="AU893" s="86"/>
      <c r="AV893" s="86"/>
      <c r="AW893" s="86"/>
      <c r="AX893" s="86"/>
      <c r="AY893" s="86"/>
      <c r="AZ893" s="86"/>
      <c r="BA893" s="86"/>
      <c r="BB893" s="86"/>
      <c r="BC893" s="86"/>
      <c r="BD893" s="86"/>
      <c r="BE893" s="86"/>
      <c r="BF893" s="86"/>
      <c r="BG893" s="86"/>
      <c r="BH893" s="86"/>
      <c r="BI893" s="86"/>
      <c r="BJ893" s="86"/>
      <c r="BK893" s="86"/>
      <c r="BL893" s="86"/>
      <c r="BM893" s="86"/>
      <c r="BN893" s="86"/>
      <c r="BO893" s="86"/>
      <c r="BP893" s="86"/>
      <c r="BQ893" s="86"/>
      <c r="BR893" s="86"/>
      <c r="BS893" s="86"/>
      <c r="BT893" s="86"/>
      <c r="BU893" s="86"/>
      <c r="BV893" s="86"/>
      <c r="BW893" s="86"/>
      <c r="BX893" s="86"/>
      <c r="BY893" s="86"/>
      <c r="BZ893" s="86"/>
      <c r="CA893" s="86"/>
      <c r="CB893" s="86"/>
      <c r="CC893" s="86"/>
      <c r="CD893" s="86"/>
      <c r="CE893" s="86"/>
      <c r="CF893" s="86"/>
      <c r="CG893" s="86"/>
      <c r="CH893" s="86"/>
      <c r="CI893" s="86"/>
      <c r="CJ893" s="86"/>
      <c r="CK893" s="86"/>
      <c r="CL893" s="86"/>
      <c r="CM893" s="86"/>
      <c r="CN893" s="86"/>
      <c r="CO893" s="86"/>
      <c r="CP893" s="86"/>
      <c r="CQ893" s="86"/>
      <c r="CR893" s="86"/>
      <c r="CS893" s="86"/>
      <c r="CT893" s="86"/>
      <c r="CU893" s="86"/>
      <c r="CV893" s="86"/>
      <c r="CW893" s="86"/>
      <c r="CX893" s="86"/>
    </row>
    <row r="894" spans="1:102" s="85" customFormat="1" ht="18.75" customHeight="1" outlineLevel="1" x14ac:dyDescent="0.35">
      <c r="A894" s="967"/>
      <c r="B894" s="713" t="s">
        <v>116</v>
      </c>
      <c r="C894" s="715"/>
      <c r="D894" s="119">
        <f t="shared" si="304"/>
        <v>278884.01</v>
      </c>
      <c r="E894" s="119">
        <f t="shared" si="304"/>
        <v>278884.01</v>
      </c>
      <c r="F894" s="119">
        <f t="shared" si="304"/>
        <v>38628.410000000003</v>
      </c>
      <c r="G894" s="148">
        <f t="shared" si="301"/>
        <v>0.13900000000000001</v>
      </c>
      <c r="H894" s="119">
        <f>H899+H904+H909</f>
        <v>38628.410000000003</v>
      </c>
      <c r="I894" s="186">
        <f t="shared" si="305"/>
        <v>0.13900000000000001</v>
      </c>
      <c r="J894" s="148">
        <f t="shared" si="302"/>
        <v>1</v>
      </c>
      <c r="K894" s="104">
        <f t="shared" si="299"/>
        <v>278884.01</v>
      </c>
      <c r="L894" s="104">
        <f t="shared" si="298"/>
        <v>0</v>
      </c>
      <c r="M894" s="108">
        <f t="shared" si="280"/>
        <v>1</v>
      </c>
      <c r="N894" s="854"/>
      <c r="P894" s="86" t="b">
        <f t="shared" si="279"/>
        <v>1</v>
      </c>
      <c r="Q894" s="224" t="b">
        <f t="shared" si="303"/>
        <v>1</v>
      </c>
      <c r="R894" s="728">
        <f t="shared" si="286"/>
        <v>0</v>
      </c>
      <c r="S894" s="86"/>
      <c r="T894" s="86"/>
      <c r="U894" s="86"/>
      <c r="V894" s="86"/>
      <c r="W894" s="86"/>
      <c r="X894" s="86"/>
      <c r="Y894" s="86"/>
      <c r="Z894" s="86"/>
      <c r="AA894" s="86"/>
      <c r="AB894" s="86"/>
      <c r="AC894" s="86"/>
      <c r="AD894" s="86"/>
      <c r="AE894" s="86"/>
      <c r="AF894" s="86"/>
      <c r="AG894" s="86"/>
      <c r="AH894" s="86"/>
      <c r="AI894" s="86"/>
      <c r="AJ894" s="86"/>
      <c r="AK894" s="86"/>
      <c r="AL894" s="86"/>
      <c r="AM894" s="86"/>
      <c r="AN894" s="86"/>
      <c r="AO894" s="86"/>
      <c r="AP894" s="86"/>
      <c r="AQ894" s="86"/>
      <c r="AR894" s="86"/>
      <c r="AS894" s="86"/>
      <c r="AT894" s="86"/>
      <c r="AU894" s="86"/>
      <c r="AV894" s="86"/>
      <c r="AW894" s="86"/>
      <c r="AX894" s="86"/>
      <c r="AY894" s="86"/>
      <c r="AZ894" s="86"/>
      <c r="BA894" s="86"/>
      <c r="BB894" s="86"/>
      <c r="BC894" s="86"/>
      <c r="BD894" s="86"/>
      <c r="BE894" s="86"/>
      <c r="BF894" s="86"/>
      <c r="BG894" s="86"/>
      <c r="BH894" s="86"/>
      <c r="BI894" s="86"/>
      <c r="BJ894" s="86"/>
      <c r="BK894" s="86"/>
      <c r="BL894" s="86"/>
      <c r="BM894" s="86"/>
      <c r="BN894" s="86"/>
      <c r="BO894" s="86"/>
      <c r="BP894" s="86"/>
      <c r="BQ894" s="86"/>
      <c r="BR894" s="86"/>
      <c r="BS894" s="86"/>
      <c r="BT894" s="86"/>
      <c r="BU894" s="86"/>
      <c r="BV894" s="86"/>
      <c r="BW894" s="86"/>
      <c r="BX894" s="86"/>
      <c r="BY894" s="86"/>
      <c r="BZ894" s="86"/>
      <c r="CA894" s="86"/>
      <c r="CB894" s="86"/>
      <c r="CC894" s="86"/>
      <c r="CD894" s="86"/>
      <c r="CE894" s="86"/>
      <c r="CF894" s="86"/>
      <c r="CG894" s="86"/>
      <c r="CH894" s="86"/>
      <c r="CI894" s="86"/>
      <c r="CJ894" s="86"/>
      <c r="CK894" s="86"/>
      <c r="CL894" s="86"/>
      <c r="CM894" s="86"/>
      <c r="CN894" s="86"/>
      <c r="CO894" s="86"/>
      <c r="CP894" s="86"/>
      <c r="CQ894" s="86"/>
      <c r="CR894" s="86"/>
      <c r="CS894" s="86"/>
      <c r="CT894" s="86"/>
      <c r="CU894" s="86"/>
      <c r="CV894" s="86"/>
      <c r="CW894" s="86"/>
      <c r="CX894" s="86"/>
    </row>
    <row r="895" spans="1:102" s="85" customFormat="1" ht="18.75" customHeight="1" outlineLevel="1" x14ac:dyDescent="0.35">
      <c r="A895" s="967"/>
      <c r="B895" s="715" t="s">
        <v>80</v>
      </c>
      <c r="C895" s="715"/>
      <c r="D895" s="119">
        <f t="shared" si="304"/>
        <v>0</v>
      </c>
      <c r="E895" s="119">
        <f t="shared" si="304"/>
        <v>0</v>
      </c>
      <c r="F895" s="119">
        <f t="shared" si="304"/>
        <v>0</v>
      </c>
      <c r="G895" s="179" t="e">
        <f t="shared" si="301"/>
        <v>#DIV/0!</v>
      </c>
      <c r="H895" s="119">
        <f>H900+H905+H910</f>
        <v>0</v>
      </c>
      <c r="I895" s="167" t="e">
        <f t="shared" si="305"/>
        <v>#DIV/0!</v>
      </c>
      <c r="J895" s="153" t="e">
        <f t="shared" si="302"/>
        <v>#DIV/0!</v>
      </c>
      <c r="K895" s="104">
        <f t="shared" si="299"/>
        <v>0</v>
      </c>
      <c r="L895" s="104">
        <f t="shared" si="298"/>
        <v>0</v>
      </c>
      <c r="M895" s="109" t="e">
        <f t="shared" si="280"/>
        <v>#DIV/0!</v>
      </c>
      <c r="N895" s="854"/>
      <c r="P895" s="86" t="b">
        <f t="shared" si="279"/>
        <v>1</v>
      </c>
      <c r="Q895" s="224" t="b">
        <f t="shared" si="303"/>
        <v>1</v>
      </c>
      <c r="R895" s="728">
        <f t="shared" si="286"/>
        <v>0</v>
      </c>
      <c r="S895" s="86"/>
      <c r="T895" s="86"/>
      <c r="U895" s="86"/>
      <c r="V895" s="86"/>
      <c r="W895" s="86"/>
      <c r="X895" s="86"/>
      <c r="Y895" s="86"/>
      <c r="Z895" s="86"/>
      <c r="AA895" s="86"/>
      <c r="AB895" s="86"/>
      <c r="AC895" s="86"/>
      <c r="AD895" s="86"/>
      <c r="AE895" s="86"/>
      <c r="AF895" s="86"/>
      <c r="AG895" s="86"/>
      <c r="AH895" s="86"/>
      <c r="AI895" s="86"/>
      <c r="AJ895" s="86"/>
      <c r="AK895" s="86"/>
      <c r="AL895" s="86"/>
      <c r="AM895" s="86"/>
      <c r="AN895" s="86"/>
      <c r="AO895" s="86"/>
      <c r="AP895" s="86"/>
      <c r="AQ895" s="86"/>
      <c r="AR895" s="86"/>
      <c r="AS895" s="86"/>
      <c r="AT895" s="86"/>
      <c r="AU895" s="86"/>
      <c r="AV895" s="86"/>
      <c r="AW895" s="86"/>
      <c r="AX895" s="86"/>
      <c r="AY895" s="86"/>
      <c r="AZ895" s="86"/>
      <c r="BA895" s="86"/>
      <c r="BB895" s="86"/>
      <c r="BC895" s="86"/>
      <c r="BD895" s="86"/>
      <c r="BE895" s="86"/>
      <c r="BF895" s="86"/>
      <c r="BG895" s="86"/>
      <c r="BH895" s="86"/>
      <c r="BI895" s="86"/>
      <c r="BJ895" s="86"/>
      <c r="BK895" s="86"/>
      <c r="BL895" s="86"/>
      <c r="BM895" s="86"/>
      <c r="BN895" s="86"/>
      <c r="BO895" s="86"/>
      <c r="BP895" s="86"/>
      <c r="BQ895" s="86"/>
      <c r="BR895" s="86"/>
      <c r="BS895" s="86"/>
      <c r="BT895" s="86"/>
      <c r="BU895" s="86"/>
      <c r="BV895" s="86"/>
      <c r="BW895" s="86"/>
      <c r="BX895" s="86"/>
      <c r="BY895" s="86"/>
      <c r="BZ895" s="86"/>
      <c r="CA895" s="86"/>
      <c r="CB895" s="86"/>
      <c r="CC895" s="86"/>
      <c r="CD895" s="86"/>
      <c r="CE895" s="86"/>
      <c r="CF895" s="86"/>
      <c r="CG895" s="86"/>
      <c r="CH895" s="86"/>
      <c r="CI895" s="86"/>
      <c r="CJ895" s="86"/>
      <c r="CK895" s="86"/>
      <c r="CL895" s="86"/>
      <c r="CM895" s="86"/>
      <c r="CN895" s="86"/>
      <c r="CO895" s="86"/>
      <c r="CP895" s="86"/>
      <c r="CQ895" s="86"/>
      <c r="CR895" s="86"/>
      <c r="CS895" s="86"/>
      <c r="CT895" s="86"/>
      <c r="CU895" s="86"/>
      <c r="CV895" s="86"/>
      <c r="CW895" s="86"/>
      <c r="CX895" s="86"/>
    </row>
    <row r="896" spans="1:102" s="85" customFormat="1" ht="107.25" customHeight="1" x14ac:dyDescent="0.35">
      <c r="A896" s="967" t="s">
        <v>192</v>
      </c>
      <c r="B896" s="96" t="s">
        <v>170</v>
      </c>
      <c r="C896" s="96" t="s">
        <v>285</v>
      </c>
      <c r="D896" s="99">
        <f>SUM(D897:D900)</f>
        <v>264801.11</v>
      </c>
      <c r="E896" s="99">
        <f>SUM(E897:E900)</f>
        <v>265151.11</v>
      </c>
      <c r="F896" s="99">
        <f>SUM(F897:F900)</f>
        <v>36430.089999999997</v>
      </c>
      <c r="G896" s="177">
        <f t="shared" si="301"/>
        <v>0.13700000000000001</v>
      </c>
      <c r="H896" s="99">
        <f>SUM(H897:H900)</f>
        <v>36430.089999999997</v>
      </c>
      <c r="I896" s="186">
        <f t="shared" si="305"/>
        <v>0.13700000000000001</v>
      </c>
      <c r="J896" s="177">
        <f t="shared" si="302"/>
        <v>1</v>
      </c>
      <c r="K896" s="134">
        <f>SUM(K897:K900)</f>
        <v>265151.11</v>
      </c>
      <c r="L896" s="134">
        <f>SUM(L897:L900)</f>
        <v>0</v>
      </c>
      <c r="M896" s="135">
        <f t="shared" si="280"/>
        <v>1</v>
      </c>
      <c r="N896" s="854" t="s">
        <v>1247</v>
      </c>
      <c r="P896" s="86" t="b">
        <f t="shared" si="279"/>
        <v>0</v>
      </c>
      <c r="Q896" s="224" t="b">
        <f t="shared" si="303"/>
        <v>1</v>
      </c>
      <c r="R896" s="728">
        <f t="shared" si="286"/>
        <v>0</v>
      </c>
      <c r="S896" s="86"/>
      <c r="T896" s="86"/>
      <c r="U896" s="86"/>
      <c r="V896" s="86"/>
      <c r="W896" s="86"/>
      <c r="X896" s="86"/>
      <c r="Y896" s="86"/>
      <c r="Z896" s="86"/>
      <c r="AA896" s="86"/>
      <c r="AB896" s="86"/>
      <c r="AC896" s="86"/>
      <c r="AD896" s="86"/>
      <c r="AE896" s="86"/>
      <c r="AF896" s="86"/>
      <c r="AG896" s="86"/>
      <c r="AH896" s="86"/>
      <c r="AI896" s="86"/>
      <c r="AJ896" s="86"/>
      <c r="AK896" s="86"/>
      <c r="AL896" s="86"/>
      <c r="AM896" s="86"/>
      <c r="AN896" s="86"/>
      <c r="AO896" s="86"/>
      <c r="AP896" s="86"/>
      <c r="AQ896" s="86"/>
      <c r="AR896" s="86"/>
      <c r="AS896" s="86"/>
      <c r="AT896" s="86"/>
      <c r="AU896" s="86"/>
      <c r="AV896" s="86"/>
      <c r="AW896" s="86"/>
      <c r="AX896" s="86"/>
      <c r="AY896" s="86"/>
      <c r="AZ896" s="86"/>
      <c r="BA896" s="86"/>
      <c r="BB896" s="86"/>
      <c r="BC896" s="86"/>
      <c r="BD896" s="86"/>
      <c r="BE896" s="86"/>
      <c r="BF896" s="86"/>
      <c r="BG896" s="86"/>
      <c r="BH896" s="86"/>
      <c r="BI896" s="86"/>
      <c r="BJ896" s="86"/>
      <c r="BK896" s="86"/>
      <c r="BL896" s="86"/>
      <c r="BM896" s="86"/>
      <c r="BN896" s="86"/>
      <c r="BO896" s="86"/>
      <c r="BP896" s="86"/>
      <c r="BQ896" s="86"/>
      <c r="BR896" s="86"/>
      <c r="BS896" s="86"/>
      <c r="BT896" s="86"/>
      <c r="BU896" s="86"/>
      <c r="BV896" s="86"/>
      <c r="BW896" s="86"/>
      <c r="BX896" s="86"/>
      <c r="BY896" s="86"/>
      <c r="BZ896" s="86"/>
      <c r="CA896" s="86"/>
      <c r="CB896" s="86"/>
      <c r="CC896" s="86"/>
      <c r="CD896" s="86"/>
      <c r="CE896" s="86"/>
      <c r="CF896" s="86"/>
      <c r="CG896" s="86"/>
      <c r="CH896" s="86"/>
      <c r="CI896" s="86"/>
      <c r="CJ896" s="86"/>
      <c r="CK896" s="86"/>
      <c r="CL896" s="86"/>
      <c r="CM896" s="86"/>
      <c r="CN896" s="86"/>
      <c r="CO896" s="86"/>
      <c r="CP896" s="86"/>
      <c r="CQ896" s="86"/>
      <c r="CR896" s="86"/>
      <c r="CS896" s="86"/>
      <c r="CT896" s="86"/>
      <c r="CU896" s="86"/>
      <c r="CV896" s="86"/>
      <c r="CW896" s="86"/>
      <c r="CX896" s="86"/>
    </row>
    <row r="897" spans="1:102" s="85" customFormat="1" ht="27.5" outlineLevel="1" x14ac:dyDescent="0.35">
      <c r="A897" s="967"/>
      <c r="B897" s="715" t="s">
        <v>79</v>
      </c>
      <c r="C897" s="715"/>
      <c r="D897" s="119"/>
      <c r="E897" s="119"/>
      <c r="F897" s="104"/>
      <c r="G897" s="153" t="e">
        <f t="shared" si="301"/>
        <v>#DIV/0!</v>
      </c>
      <c r="H897" s="101"/>
      <c r="I897" s="167" t="e">
        <f t="shared" si="305"/>
        <v>#DIV/0!</v>
      </c>
      <c r="J897" s="153" t="e">
        <f t="shared" si="302"/>
        <v>#DIV/0!</v>
      </c>
      <c r="K897" s="104">
        <f t="shared" si="299"/>
        <v>0</v>
      </c>
      <c r="L897" s="104">
        <f t="shared" si="298"/>
        <v>0</v>
      </c>
      <c r="M897" s="109" t="e">
        <f t="shared" si="280"/>
        <v>#DIV/0!</v>
      </c>
      <c r="N897" s="854"/>
      <c r="P897" s="86" t="b">
        <f t="shared" ref="P897:P950" si="306">E892=D892</f>
        <v>1</v>
      </c>
      <c r="Q897" s="224" t="b">
        <f t="shared" si="303"/>
        <v>1</v>
      </c>
      <c r="R897" s="728">
        <f t="shared" si="286"/>
        <v>0</v>
      </c>
      <c r="S897" s="86"/>
      <c r="T897" s="86"/>
      <c r="U897" s="86"/>
      <c r="V897" s="86"/>
      <c r="W897" s="86"/>
      <c r="X897" s="86"/>
      <c r="Y897" s="86"/>
      <c r="Z897" s="86"/>
      <c r="AA897" s="86"/>
      <c r="AB897" s="86"/>
      <c r="AC897" s="86"/>
      <c r="AD897" s="86"/>
      <c r="AE897" s="86"/>
      <c r="AF897" s="86"/>
      <c r="AG897" s="86"/>
      <c r="AH897" s="86"/>
      <c r="AI897" s="86"/>
      <c r="AJ897" s="86"/>
      <c r="AK897" s="86"/>
      <c r="AL897" s="86"/>
      <c r="AM897" s="86"/>
      <c r="AN897" s="86"/>
      <c r="AO897" s="86"/>
      <c r="AP897" s="86"/>
      <c r="AQ897" s="86"/>
      <c r="AR897" s="86"/>
      <c r="AS897" s="86"/>
      <c r="AT897" s="86"/>
      <c r="AU897" s="86"/>
      <c r="AV897" s="86"/>
      <c r="AW897" s="86"/>
      <c r="AX897" s="86"/>
      <c r="AY897" s="86"/>
      <c r="AZ897" s="86"/>
      <c r="BA897" s="86"/>
      <c r="BB897" s="86"/>
      <c r="BC897" s="86"/>
      <c r="BD897" s="86"/>
      <c r="BE897" s="86"/>
      <c r="BF897" s="86"/>
      <c r="BG897" s="86"/>
      <c r="BH897" s="86"/>
      <c r="BI897" s="86"/>
      <c r="BJ897" s="86"/>
      <c r="BK897" s="86"/>
      <c r="BL897" s="86"/>
      <c r="BM897" s="86"/>
      <c r="BN897" s="86"/>
      <c r="BO897" s="86"/>
      <c r="BP897" s="86"/>
      <c r="BQ897" s="86"/>
      <c r="BR897" s="86"/>
      <c r="BS897" s="86"/>
      <c r="BT897" s="86"/>
      <c r="BU897" s="86"/>
      <c r="BV897" s="86"/>
      <c r="BW897" s="86"/>
      <c r="BX897" s="86"/>
      <c r="BY897" s="86"/>
      <c r="BZ897" s="86"/>
      <c r="CA897" s="86"/>
      <c r="CB897" s="86"/>
      <c r="CC897" s="86"/>
      <c r="CD897" s="86"/>
      <c r="CE897" s="86"/>
      <c r="CF897" s="86"/>
      <c r="CG897" s="86"/>
      <c r="CH897" s="86"/>
      <c r="CI897" s="86"/>
      <c r="CJ897" s="86"/>
      <c r="CK897" s="86"/>
      <c r="CL897" s="86"/>
      <c r="CM897" s="86"/>
      <c r="CN897" s="86"/>
      <c r="CO897" s="86"/>
      <c r="CP897" s="86"/>
      <c r="CQ897" s="86"/>
      <c r="CR897" s="86"/>
      <c r="CS897" s="86"/>
      <c r="CT897" s="86"/>
      <c r="CU897" s="86"/>
      <c r="CV897" s="86"/>
      <c r="CW897" s="86"/>
      <c r="CX897" s="86"/>
    </row>
    <row r="898" spans="1:102" s="85" customFormat="1" ht="27.5" outlineLevel="1" x14ac:dyDescent="0.35">
      <c r="A898" s="967"/>
      <c r="B898" s="715" t="s">
        <v>78</v>
      </c>
      <c r="C898" s="715"/>
      <c r="D898" s="119"/>
      <c r="E898" s="119">
        <v>350</v>
      </c>
      <c r="F898" s="104"/>
      <c r="G898" s="153">
        <f t="shared" si="301"/>
        <v>0</v>
      </c>
      <c r="H898" s="101"/>
      <c r="I898" s="167">
        <f t="shared" si="305"/>
        <v>0</v>
      </c>
      <c r="J898" s="153" t="e">
        <f t="shared" si="302"/>
        <v>#DIV/0!</v>
      </c>
      <c r="K898" s="104">
        <v>350</v>
      </c>
      <c r="L898" s="116">
        <f t="shared" si="298"/>
        <v>0</v>
      </c>
      <c r="M898" s="108">
        <f t="shared" si="280"/>
        <v>1</v>
      </c>
      <c r="N898" s="854"/>
      <c r="P898" s="86" t="b">
        <f t="shared" si="306"/>
        <v>0</v>
      </c>
      <c r="Q898" s="224" t="b">
        <f t="shared" si="303"/>
        <v>1</v>
      </c>
      <c r="R898" s="728">
        <f t="shared" si="286"/>
        <v>0</v>
      </c>
      <c r="S898" s="86"/>
      <c r="T898" s="86"/>
      <c r="U898" s="86"/>
      <c r="V898" s="86"/>
      <c r="W898" s="86"/>
      <c r="X898" s="86"/>
      <c r="Y898" s="86"/>
      <c r="Z898" s="86"/>
      <c r="AA898" s="86"/>
      <c r="AB898" s="86"/>
      <c r="AC898" s="86"/>
      <c r="AD898" s="86"/>
      <c r="AE898" s="86"/>
      <c r="AF898" s="86"/>
      <c r="AG898" s="86"/>
      <c r="AH898" s="86"/>
      <c r="AI898" s="86"/>
      <c r="AJ898" s="86"/>
      <c r="AK898" s="86"/>
      <c r="AL898" s="86"/>
      <c r="AM898" s="86"/>
      <c r="AN898" s="86"/>
      <c r="AO898" s="86"/>
      <c r="AP898" s="86"/>
      <c r="AQ898" s="86"/>
      <c r="AR898" s="86"/>
      <c r="AS898" s="86"/>
      <c r="AT898" s="86"/>
      <c r="AU898" s="86"/>
      <c r="AV898" s="86"/>
      <c r="AW898" s="86"/>
      <c r="AX898" s="86"/>
      <c r="AY898" s="86"/>
      <c r="AZ898" s="86"/>
      <c r="BA898" s="86"/>
      <c r="BB898" s="86"/>
      <c r="BC898" s="86"/>
      <c r="BD898" s="86"/>
      <c r="BE898" s="86"/>
      <c r="BF898" s="86"/>
      <c r="BG898" s="86"/>
      <c r="BH898" s="86"/>
      <c r="BI898" s="86"/>
      <c r="BJ898" s="86"/>
      <c r="BK898" s="86"/>
      <c r="BL898" s="86"/>
      <c r="BM898" s="86"/>
      <c r="BN898" s="86"/>
      <c r="BO898" s="86"/>
      <c r="BP898" s="86"/>
      <c r="BQ898" s="86"/>
      <c r="BR898" s="86"/>
      <c r="BS898" s="86"/>
      <c r="BT898" s="86"/>
      <c r="BU898" s="86"/>
      <c r="BV898" s="86"/>
      <c r="BW898" s="86"/>
      <c r="BX898" s="86"/>
      <c r="BY898" s="86"/>
      <c r="BZ898" s="86"/>
      <c r="CA898" s="86"/>
      <c r="CB898" s="86"/>
      <c r="CC898" s="86"/>
      <c r="CD898" s="86"/>
      <c r="CE898" s="86"/>
      <c r="CF898" s="86"/>
      <c r="CG898" s="86"/>
      <c r="CH898" s="86"/>
      <c r="CI898" s="86"/>
      <c r="CJ898" s="86"/>
      <c r="CK898" s="86"/>
      <c r="CL898" s="86"/>
      <c r="CM898" s="86"/>
      <c r="CN898" s="86"/>
      <c r="CO898" s="86"/>
      <c r="CP898" s="86"/>
      <c r="CQ898" s="86"/>
      <c r="CR898" s="86"/>
      <c r="CS898" s="86"/>
      <c r="CT898" s="86"/>
      <c r="CU898" s="86"/>
      <c r="CV898" s="86"/>
      <c r="CW898" s="86"/>
      <c r="CX898" s="86"/>
    </row>
    <row r="899" spans="1:102" s="85" customFormat="1" ht="27.5" outlineLevel="1" x14ac:dyDescent="0.35">
      <c r="A899" s="967"/>
      <c r="B899" s="713" t="s">
        <v>116</v>
      </c>
      <c r="C899" s="715"/>
      <c r="D899" s="119">
        <v>264801.11</v>
      </c>
      <c r="E899" s="119">
        <v>264801.11</v>
      </c>
      <c r="F899" s="104">
        <v>36430.089999999997</v>
      </c>
      <c r="G899" s="148">
        <f t="shared" si="301"/>
        <v>0.13800000000000001</v>
      </c>
      <c r="H899" s="104">
        <v>36430.089999999997</v>
      </c>
      <c r="I899" s="186">
        <f t="shared" si="305"/>
        <v>0.13800000000000001</v>
      </c>
      <c r="J899" s="148">
        <f t="shared" si="302"/>
        <v>1</v>
      </c>
      <c r="K899" s="104">
        <f t="shared" si="299"/>
        <v>264801.11</v>
      </c>
      <c r="L899" s="104">
        <f t="shared" si="298"/>
        <v>0</v>
      </c>
      <c r="M899" s="108">
        <f t="shared" si="280"/>
        <v>1</v>
      </c>
      <c r="N899" s="854"/>
      <c r="P899" s="86" t="b">
        <f t="shared" si="306"/>
        <v>1</v>
      </c>
      <c r="Q899" s="224" t="b">
        <f t="shared" si="303"/>
        <v>1</v>
      </c>
      <c r="R899" s="728">
        <f t="shared" si="286"/>
        <v>0</v>
      </c>
      <c r="S899" s="86"/>
      <c r="T899" s="86"/>
      <c r="U899" s="86"/>
      <c r="V899" s="86"/>
      <c r="W899" s="86"/>
      <c r="X899" s="86"/>
      <c r="Y899" s="86"/>
      <c r="Z899" s="86"/>
      <c r="AA899" s="86"/>
      <c r="AB899" s="86"/>
      <c r="AC899" s="86"/>
      <c r="AD899" s="86"/>
      <c r="AE899" s="86"/>
      <c r="AF899" s="86"/>
      <c r="AG899" s="86"/>
      <c r="AH899" s="86"/>
      <c r="AI899" s="86"/>
      <c r="AJ899" s="86"/>
      <c r="AK899" s="86"/>
      <c r="AL899" s="86"/>
      <c r="AM899" s="86"/>
      <c r="AN899" s="86"/>
      <c r="AO899" s="86"/>
      <c r="AP899" s="86"/>
      <c r="AQ899" s="86"/>
      <c r="AR899" s="86"/>
      <c r="AS899" s="86"/>
      <c r="AT899" s="86"/>
      <c r="AU899" s="86"/>
      <c r="AV899" s="86"/>
      <c r="AW899" s="86"/>
      <c r="AX899" s="86"/>
      <c r="AY899" s="86"/>
      <c r="AZ899" s="86"/>
      <c r="BA899" s="86"/>
      <c r="BB899" s="86"/>
      <c r="BC899" s="86"/>
      <c r="BD899" s="86"/>
      <c r="BE899" s="86"/>
      <c r="BF899" s="86"/>
      <c r="BG899" s="86"/>
      <c r="BH899" s="86"/>
      <c r="BI899" s="86"/>
      <c r="BJ899" s="86"/>
      <c r="BK899" s="86"/>
      <c r="BL899" s="86"/>
      <c r="BM899" s="86"/>
      <c r="BN899" s="86"/>
      <c r="BO899" s="86"/>
      <c r="BP899" s="86"/>
      <c r="BQ899" s="86"/>
      <c r="BR899" s="86"/>
      <c r="BS899" s="86"/>
      <c r="BT899" s="86"/>
      <c r="BU899" s="86"/>
      <c r="BV899" s="86"/>
      <c r="BW899" s="86"/>
      <c r="BX899" s="86"/>
      <c r="BY899" s="86"/>
      <c r="BZ899" s="86"/>
      <c r="CA899" s="86"/>
      <c r="CB899" s="86"/>
      <c r="CC899" s="86"/>
      <c r="CD899" s="86"/>
      <c r="CE899" s="86"/>
      <c r="CF899" s="86"/>
      <c r="CG899" s="86"/>
      <c r="CH899" s="86"/>
      <c r="CI899" s="86"/>
      <c r="CJ899" s="86"/>
      <c r="CK899" s="86"/>
      <c r="CL899" s="86"/>
      <c r="CM899" s="86"/>
      <c r="CN899" s="86"/>
      <c r="CO899" s="86"/>
      <c r="CP899" s="86"/>
      <c r="CQ899" s="86"/>
      <c r="CR899" s="86"/>
      <c r="CS899" s="86"/>
      <c r="CT899" s="86"/>
      <c r="CU899" s="86"/>
      <c r="CV899" s="86"/>
      <c r="CW899" s="86"/>
      <c r="CX899" s="86"/>
    </row>
    <row r="900" spans="1:102" s="85" customFormat="1" ht="27.5" outlineLevel="1" x14ac:dyDescent="0.35">
      <c r="A900" s="967"/>
      <c r="B900" s="715" t="s">
        <v>80</v>
      </c>
      <c r="C900" s="715"/>
      <c r="D900" s="119"/>
      <c r="E900" s="98"/>
      <c r="F900" s="104"/>
      <c r="G900" s="153" t="e">
        <f t="shared" si="301"/>
        <v>#DIV/0!</v>
      </c>
      <c r="H900" s="101"/>
      <c r="I900" s="167" t="e">
        <f t="shared" si="305"/>
        <v>#DIV/0!</v>
      </c>
      <c r="J900" s="153" t="e">
        <f t="shared" si="302"/>
        <v>#DIV/0!</v>
      </c>
      <c r="K900" s="104">
        <f t="shared" si="299"/>
        <v>0</v>
      </c>
      <c r="L900" s="104">
        <f t="shared" si="298"/>
        <v>0</v>
      </c>
      <c r="M900" s="109" t="e">
        <f t="shared" si="280"/>
        <v>#DIV/0!</v>
      </c>
      <c r="N900" s="854"/>
      <c r="P900" s="86" t="b">
        <f t="shared" si="306"/>
        <v>1</v>
      </c>
      <c r="Q900" s="224" t="b">
        <f t="shared" si="303"/>
        <v>1</v>
      </c>
      <c r="R900" s="728">
        <f t="shared" si="286"/>
        <v>0</v>
      </c>
      <c r="S900" s="86"/>
      <c r="T900" s="86"/>
      <c r="U900" s="86"/>
      <c r="V900" s="86"/>
      <c r="W900" s="86"/>
      <c r="X900" s="86"/>
      <c r="Y900" s="86"/>
      <c r="Z900" s="86"/>
      <c r="AA900" s="86"/>
      <c r="AB900" s="86"/>
      <c r="AC900" s="86"/>
      <c r="AD900" s="86"/>
      <c r="AE900" s="86"/>
      <c r="AF900" s="86"/>
      <c r="AG900" s="86"/>
      <c r="AH900" s="86"/>
      <c r="AI900" s="86"/>
      <c r="AJ900" s="86"/>
      <c r="AK900" s="86"/>
      <c r="AL900" s="86"/>
      <c r="AM900" s="86"/>
      <c r="AN900" s="86"/>
      <c r="AO900" s="86"/>
      <c r="AP900" s="86"/>
      <c r="AQ900" s="86"/>
      <c r="AR900" s="86"/>
      <c r="AS900" s="86"/>
      <c r="AT900" s="86"/>
      <c r="AU900" s="86"/>
      <c r="AV900" s="86"/>
      <c r="AW900" s="86"/>
      <c r="AX900" s="86"/>
      <c r="AY900" s="86"/>
      <c r="AZ900" s="86"/>
      <c r="BA900" s="86"/>
      <c r="BB900" s="86"/>
      <c r="BC900" s="86"/>
      <c r="BD900" s="86"/>
      <c r="BE900" s="86"/>
      <c r="BF900" s="86"/>
      <c r="BG900" s="86"/>
      <c r="BH900" s="86"/>
      <c r="BI900" s="86"/>
      <c r="BJ900" s="86"/>
      <c r="BK900" s="86"/>
      <c r="BL900" s="86"/>
      <c r="BM900" s="86"/>
      <c r="BN900" s="86"/>
      <c r="BO900" s="86"/>
      <c r="BP900" s="86"/>
      <c r="BQ900" s="86"/>
      <c r="BR900" s="86"/>
      <c r="BS900" s="86"/>
      <c r="BT900" s="86"/>
      <c r="BU900" s="86"/>
      <c r="BV900" s="86"/>
      <c r="BW900" s="86"/>
      <c r="BX900" s="86"/>
      <c r="BY900" s="86"/>
      <c r="BZ900" s="86"/>
      <c r="CA900" s="86"/>
      <c r="CB900" s="86"/>
      <c r="CC900" s="86"/>
      <c r="CD900" s="86"/>
      <c r="CE900" s="86"/>
      <c r="CF900" s="86"/>
      <c r="CG900" s="86"/>
      <c r="CH900" s="86"/>
      <c r="CI900" s="86"/>
      <c r="CJ900" s="86"/>
      <c r="CK900" s="86"/>
      <c r="CL900" s="86"/>
      <c r="CM900" s="86"/>
      <c r="CN900" s="86"/>
      <c r="CO900" s="86"/>
      <c r="CP900" s="86"/>
      <c r="CQ900" s="86"/>
      <c r="CR900" s="86"/>
      <c r="CS900" s="86"/>
      <c r="CT900" s="86"/>
      <c r="CU900" s="86"/>
      <c r="CV900" s="86"/>
      <c r="CW900" s="86"/>
      <c r="CX900" s="86"/>
    </row>
    <row r="901" spans="1:102" s="85" customFormat="1" ht="177" customHeight="1" outlineLevel="1" x14ac:dyDescent="0.35">
      <c r="A901" s="1099" t="s">
        <v>193</v>
      </c>
      <c r="B901" s="96" t="s">
        <v>699</v>
      </c>
      <c r="C901" s="96" t="s">
        <v>285</v>
      </c>
      <c r="D901" s="99">
        <f>SUM(D902:D905)</f>
        <v>14042.44</v>
      </c>
      <c r="E901" s="99">
        <f>SUM(E902:E905)</f>
        <v>14042.44</v>
      </c>
      <c r="F901" s="119">
        <f>SUM(F902:F905)</f>
        <v>2167.1999999999998</v>
      </c>
      <c r="G901" s="148">
        <f t="shared" si="301"/>
        <v>0.154</v>
      </c>
      <c r="H901" s="119">
        <f>SUM(H902:H905)</f>
        <v>2167.1999999999998</v>
      </c>
      <c r="I901" s="148">
        <f t="shared" si="305"/>
        <v>0.154</v>
      </c>
      <c r="J901" s="148">
        <f t="shared" si="302"/>
        <v>1</v>
      </c>
      <c r="K901" s="99">
        <f>SUM(K902:K905)</f>
        <v>13372.44</v>
      </c>
      <c r="L901" s="99">
        <f>SUM(L902:L905)</f>
        <v>670</v>
      </c>
      <c r="M901" s="135">
        <f t="shared" si="280"/>
        <v>0.95</v>
      </c>
      <c r="N901" s="956" t="s">
        <v>1585</v>
      </c>
      <c r="P901" s="86" t="b">
        <f t="shared" si="306"/>
        <v>0</v>
      </c>
      <c r="Q901" s="224" t="b">
        <f t="shared" si="303"/>
        <v>1</v>
      </c>
      <c r="R901" s="728">
        <f t="shared" si="286"/>
        <v>0</v>
      </c>
      <c r="S901" s="86"/>
      <c r="T901" s="86"/>
      <c r="U901" s="86"/>
      <c r="V901" s="86"/>
      <c r="W901" s="86"/>
      <c r="X901" s="86"/>
      <c r="Y901" s="86"/>
      <c r="Z901" s="86"/>
      <c r="AA901" s="86"/>
      <c r="AB901" s="86"/>
      <c r="AC901" s="86"/>
      <c r="AD901" s="86"/>
      <c r="AE901" s="86"/>
      <c r="AF901" s="86"/>
      <c r="AG901" s="86"/>
      <c r="AH901" s="86"/>
      <c r="AI901" s="86"/>
      <c r="AJ901" s="86"/>
      <c r="AK901" s="86"/>
      <c r="AL901" s="86"/>
      <c r="AM901" s="86"/>
      <c r="AN901" s="86"/>
      <c r="AO901" s="86"/>
      <c r="AP901" s="86"/>
      <c r="AQ901" s="86"/>
      <c r="AR901" s="86"/>
      <c r="AS901" s="86"/>
      <c r="AT901" s="86"/>
      <c r="AU901" s="86"/>
      <c r="AV901" s="86"/>
      <c r="AW901" s="86"/>
      <c r="AX901" s="86"/>
      <c r="AY901" s="86"/>
      <c r="AZ901" s="86"/>
      <c r="BA901" s="86"/>
      <c r="BB901" s="86"/>
      <c r="BC901" s="86"/>
      <c r="BD901" s="86"/>
      <c r="BE901" s="86"/>
      <c r="BF901" s="86"/>
      <c r="BG901" s="86"/>
      <c r="BH901" s="86"/>
      <c r="BI901" s="86"/>
      <c r="BJ901" s="86"/>
      <c r="BK901" s="86"/>
      <c r="BL901" s="86"/>
      <c r="BM901" s="86"/>
      <c r="BN901" s="86"/>
      <c r="BO901" s="86"/>
      <c r="BP901" s="86"/>
      <c r="BQ901" s="86"/>
      <c r="BR901" s="86"/>
      <c r="BS901" s="86"/>
      <c r="BT901" s="86"/>
      <c r="BU901" s="86"/>
      <c r="BV901" s="86"/>
      <c r="BW901" s="86"/>
      <c r="BX901" s="86"/>
      <c r="BY901" s="86"/>
      <c r="BZ901" s="86"/>
      <c r="CA901" s="86"/>
      <c r="CB901" s="86"/>
      <c r="CC901" s="86"/>
      <c r="CD901" s="86"/>
      <c r="CE901" s="86"/>
      <c r="CF901" s="86"/>
      <c r="CG901" s="86"/>
      <c r="CH901" s="86"/>
      <c r="CI901" s="86"/>
      <c r="CJ901" s="86"/>
      <c r="CK901" s="86"/>
      <c r="CL901" s="86"/>
      <c r="CM901" s="86"/>
      <c r="CN901" s="86"/>
      <c r="CO901" s="86"/>
      <c r="CP901" s="86"/>
      <c r="CQ901" s="86"/>
      <c r="CR901" s="86"/>
      <c r="CS901" s="86"/>
      <c r="CT901" s="86"/>
      <c r="CU901" s="86"/>
      <c r="CV901" s="86"/>
      <c r="CW901" s="86"/>
      <c r="CX901" s="86"/>
    </row>
    <row r="902" spans="1:102" s="85" customFormat="1" ht="27.5" outlineLevel="2" x14ac:dyDescent="0.35">
      <c r="A902" s="1099"/>
      <c r="B902" s="715" t="s">
        <v>79</v>
      </c>
      <c r="C902" s="715"/>
      <c r="D902" s="119"/>
      <c r="E902" s="98"/>
      <c r="F902" s="119"/>
      <c r="G902" s="179" t="e">
        <f t="shared" si="301"/>
        <v>#DIV/0!</v>
      </c>
      <c r="H902" s="119"/>
      <c r="I902" s="153" t="e">
        <f t="shared" si="305"/>
        <v>#DIV/0!</v>
      </c>
      <c r="J902" s="153" t="e">
        <f t="shared" si="302"/>
        <v>#DIV/0!</v>
      </c>
      <c r="K902" s="119">
        <f t="shared" si="299"/>
        <v>0</v>
      </c>
      <c r="L902" s="119">
        <f t="shared" si="298"/>
        <v>0</v>
      </c>
      <c r="M902" s="109" t="e">
        <f t="shared" si="280"/>
        <v>#DIV/0!</v>
      </c>
      <c r="N902" s="956"/>
      <c r="P902" s="86" t="b">
        <f t="shared" si="306"/>
        <v>1</v>
      </c>
      <c r="Q902" s="224" t="b">
        <f t="shared" si="303"/>
        <v>1</v>
      </c>
      <c r="R902" s="728">
        <f t="shared" si="286"/>
        <v>0</v>
      </c>
      <c r="S902" s="86"/>
      <c r="T902" s="86"/>
      <c r="U902" s="86"/>
      <c r="V902" s="86"/>
      <c r="W902" s="86"/>
      <c r="X902" s="86"/>
      <c r="Y902" s="86"/>
      <c r="Z902" s="86"/>
      <c r="AA902" s="86"/>
      <c r="AB902" s="86"/>
      <c r="AC902" s="86"/>
      <c r="AD902" s="86"/>
      <c r="AE902" s="86"/>
      <c r="AF902" s="86"/>
      <c r="AG902" s="86"/>
      <c r="AH902" s="86"/>
      <c r="AI902" s="86"/>
      <c r="AJ902" s="86"/>
      <c r="AK902" s="86"/>
      <c r="AL902" s="86"/>
      <c r="AM902" s="86"/>
      <c r="AN902" s="86"/>
      <c r="AO902" s="86"/>
      <c r="AP902" s="86"/>
      <c r="AQ902" s="86"/>
      <c r="AR902" s="86"/>
      <c r="AS902" s="86"/>
      <c r="AT902" s="86"/>
      <c r="AU902" s="86"/>
      <c r="AV902" s="86"/>
      <c r="AW902" s="86"/>
      <c r="AX902" s="86"/>
      <c r="AY902" s="86"/>
      <c r="AZ902" s="86"/>
      <c r="BA902" s="86"/>
      <c r="BB902" s="86"/>
      <c r="BC902" s="86"/>
      <c r="BD902" s="86"/>
      <c r="BE902" s="86"/>
      <c r="BF902" s="86"/>
      <c r="BG902" s="86"/>
      <c r="BH902" s="86"/>
      <c r="BI902" s="86"/>
      <c r="BJ902" s="86"/>
      <c r="BK902" s="86"/>
      <c r="BL902" s="86"/>
      <c r="BM902" s="86"/>
      <c r="BN902" s="86"/>
      <c r="BO902" s="86"/>
      <c r="BP902" s="86"/>
      <c r="BQ902" s="86"/>
      <c r="BR902" s="86"/>
      <c r="BS902" s="86"/>
      <c r="BT902" s="86"/>
      <c r="BU902" s="86"/>
      <c r="BV902" s="86"/>
      <c r="BW902" s="86"/>
      <c r="BX902" s="86"/>
      <c r="BY902" s="86"/>
      <c r="BZ902" s="86"/>
      <c r="CA902" s="86"/>
      <c r="CB902" s="86"/>
      <c r="CC902" s="86"/>
      <c r="CD902" s="86"/>
      <c r="CE902" s="86"/>
      <c r="CF902" s="86"/>
      <c r="CG902" s="86"/>
      <c r="CH902" s="86"/>
      <c r="CI902" s="86"/>
      <c r="CJ902" s="86"/>
      <c r="CK902" s="86"/>
      <c r="CL902" s="86"/>
      <c r="CM902" s="86"/>
      <c r="CN902" s="86"/>
      <c r="CO902" s="86"/>
      <c r="CP902" s="86"/>
      <c r="CQ902" s="86"/>
      <c r="CR902" s="86"/>
      <c r="CS902" s="86"/>
      <c r="CT902" s="86"/>
      <c r="CU902" s="86"/>
      <c r="CV902" s="86"/>
      <c r="CW902" s="86"/>
      <c r="CX902" s="86"/>
    </row>
    <row r="903" spans="1:102" s="85" customFormat="1" ht="27.5" outlineLevel="2" x14ac:dyDescent="0.35">
      <c r="A903" s="1099"/>
      <c r="B903" s="715" t="s">
        <v>78</v>
      </c>
      <c r="C903" s="715"/>
      <c r="D903" s="119"/>
      <c r="E903" s="98"/>
      <c r="F903" s="119"/>
      <c r="G903" s="179" t="e">
        <f t="shared" si="301"/>
        <v>#DIV/0!</v>
      </c>
      <c r="H903" s="119"/>
      <c r="I903" s="153" t="e">
        <f t="shared" si="305"/>
        <v>#DIV/0!</v>
      </c>
      <c r="J903" s="153" t="e">
        <f t="shared" si="302"/>
        <v>#DIV/0!</v>
      </c>
      <c r="K903" s="119">
        <f t="shared" si="299"/>
        <v>0</v>
      </c>
      <c r="L903" s="119">
        <f t="shared" si="298"/>
        <v>0</v>
      </c>
      <c r="M903" s="109" t="e">
        <f t="shared" ref="M903:M966" si="307">K903/E903</f>
        <v>#DIV/0!</v>
      </c>
      <c r="N903" s="956"/>
      <c r="P903" s="86" t="b">
        <f t="shared" si="306"/>
        <v>0</v>
      </c>
      <c r="Q903" s="224" t="b">
        <f t="shared" si="303"/>
        <v>1</v>
      </c>
      <c r="R903" s="728">
        <f t="shared" si="286"/>
        <v>0</v>
      </c>
      <c r="S903" s="86"/>
      <c r="T903" s="86"/>
      <c r="U903" s="86"/>
      <c r="V903" s="86"/>
      <c r="W903" s="86"/>
      <c r="X903" s="86"/>
      <c r="Y903" s="86"/>
      <c r="Z903" s="86"/>
      <c r="AA903" s="86"/>
      <c r="AB903" s="86"/>
      <c r="AC903" s="86"/>
      <c r="AD903" s="86"/>
      <c r="AE903" s="86"/>
      <c r="AF903" s="86"/>
      <c r="AG903" s="86"/>
      <c r="AH903" s="86"/>
      <c r="AI903" s="86"/>
      <c r="AJ903" s="86"/>
      <c r="AK903" s="86"/>
      <c r="AL903" s="86"/>
      <c r="AM903" s="86"/>
      <c r="AN903" s="86"/>
      <c r="AO903" s="86"/>
      <c r="AP903" s="86"/>
      <c r="AQ903" s="86"/>
      <c r="AR903" s="86"/>
      <c r="AS903" s="86"/>
      <c r="AT903" s="86"/>
      <c r="AU903" s="86"/>
      <c r="AV903" s="86"/>
      <c r="AW903" s="86"/>
      <c r="AX903" s="86"/>
      <c r="AY903" s="86"/>
      <c r="AZ903" s="86"/>
      <c r="BA903" s="86"/>
      <c r="BB903" s="86"/>
      <c r="BC903" s="86"/>
      <c r="BD903" s="86"/>
      <c r="BE903" s="86"/>
      <c r="BF903" s="86"/>
      <c r="BG903" s="86"/>
      <c r="BH903" s="86"/>
      <c r="BI903" s="86"/>
      <c r="BJ903" s="86"/>
      <c r="BK903" s="86"/>
      <c r="BL903" s="86"/>
      <c r="BM903" s="86"/>
      <c r="BN903" s="86"/>
      <c r="BO903" s="86"/>
      <c r="BP903" s="86"/>
      <c r="BQ903" s="86"/>
      <c r="BR903" s="86"/>
      <c r="BS903" s="86"/>
      <c r="BT903" s="86"/>
      <c r="BU903" s="86"/>
      <c r="BV903" s="86"/>
      <c r="BW903" s="86"/>
      <c r="BX903" s="86"/>
      <c r="BY903" s="86"/>
      <c r="BZ903" s="86"/>
      <c r="CA903" s="86"/>
      <c r="CB903" s="86"/>
      <c r="CC903" s="86"/>
      <c r="CD903" s="86"/>
      <c r="CE903" s="86"/>
      <c r="CF903" s="86"/>
      <c r="CG903" s="86"/>
      <c r="CH903" s="86"/>
      <c r="CI903" s="86"/>
      <c r="CJ903" s="86"/>
      <c r="CK903" s="86"/>
      <c r="CL903" s="86"/>
      <c r="CM903" s="86"/>
      <c r="CN903" s="86"/>
      <c r="CO903" s="86"/>
      <c r="CP903" s="86"/>
      <c r="CQ903" s="86"/>
      <c r="CR903" s="86"/>
      <c r="CS903" s="86"/>
      <c r="CT903" s="86"/>
      <c r="CU903" s="86"/>
      <c r="CV903" s="86"/>
      <c r="CW903" s="86"/>
      <c r="CX903" s="86"/>
    </row>
    <row r="904" spans="1:102" s="85" customFormat="1" ht="27.5" outlineLevel="2" x14ac:dyDescent="0.35">
      <c r="A904" s="1099"/>
      <c r="B904" s="715" t="s">
        <v>116</v>
      </c>
      <c r="C904" s="715"/>
      <c r="D904" s="119">
        <v>14042.44</v>
      </c>
      <c r="E904" s="119">
        <v>14042.44</v>
      </c>
      <c r="F904" s="119">
        <v>2167.1999999999998</v>
      </c>
      <c r="G904" s="148">
        <f t="shared" si="301"/>
        <v>0.154</v>
      </c>
      <c r="H904" s="119">
        <v>2167.1999999999998</v>
      </c>
      <c r="I904" s="148">
        <f t="shared" si="305"/>
        <v>0.154</v>
      </c>
      <c r="J904" s="148">
        <f>H904/F904</f>
        <v>1</v>
      </c>
      <c r="K904" s="119">
        <v>13372.44</v>
      </c>
      <c r="L904" s="119">
        <f t="shared" si="298"/>
        <v>670</v>
      </c>
      <c r="M904" s="108">
        <f t="shared" si="307"/>
        <v>0.95</v>
      </c>
      <c r="N904" s="956"/>
      <c r="P904" s="86" t="b">
        <f t="shared" si="306"/>
        <v>1</v>
      </c>
      <c r="Q904" s="224" t="b">
        <f t="shared" si="303"/>
        <v>1</v>
      </c>
      <c r="R904" s="728">
        <f t="shared" si="286"/>
        <v>0</v>
      </c>
      <c r="S904" s="86"/>
      <c r="T904" s="86"/>
      <c r="U904" s="86"/>
      <c r="V904" s="86"/>
      <c r="W904" s="86"/>
      <c r="X904" s="86"/>
      <c r="Y904" s="86"/>
      <c r="Z904" s="86"/>
      <c r="AA904" s="86"/>
      <c r="AB904" s="86"/>
      <c r="AC904" s="86"/>
      <c r="AD904" s="86"/>
      <c r="AE904" s="86"/>
      <c r="AF904" s="86"/>
      <c r="AG904" s="86"/>
      <c r="AH904" s="86"/>
      <c r="AI904" s="86"/>
      <c r="AJ904" s="86"/>
      <c r="AK904" s="86"/>
      <c r="AL904" s="86"/>
      <c r="AM904" s="86"/>
      <c r="AN904" s="86"/>
      <c r="AO904" s="86"/>
      <c r="AP904" s="86"/>
      <c r="AQ904" s="86"/>
      <c r="AR904" s="86"/>
      <c r="AS904" s="86"/>
      <c r="AT904" s="86"/>
      <c r="AU904" s="86"/>
      <c r="AV904" s="86"/>
      <c r="AW904" s="86"/>
      <c r="AX904" s="86"/>
      <c r="AY904" s="86"/>
      <c r="AZ904" s="86"/>
      <c r="BA904" s="86"/>
      <c r="BB904" s="86"/>
      <c r="BC904" s="86"/>
      <c r="BD904" s="86"/>
      <c r="BE904" s="86"/>
      <c r="BF904" s="86"/>
      <c r="BG904" s="86"/>
      <c r="BH904" s="86"/>
      <c r="BI904" s="86"/>
      <c r="BJ904" s="86"/>
      <c r="BK904" s="86"/>
      <c r="BL904" s="86"/>
      <c r="BM904" s="86"/>
      <c r="BN904" s="86"/>
      <c r="BO904" s="86"/>
      <c r="BP904" s="86"/>
      <c r="BQ904" s="86"/>
      <c r="BR904" s="86"/>
      <c r="BS904" s="86"/>
      <c r="BT904" s="86"/>
      <c r="BU904" s="86"/>
      <c r="BV904" s="86"/>
      <c r="BW904" s="86"/>
      <c r="BX904" s="86"/>
      <c r="BY904" s="86"/>
      <c r="BZ904" s="86"/>
      <c r="CA904" s="86"/>
      <c r="CB904" s="86"/>
      <c r="CC904" s="86"/>
      <c r="CD904" s="86"/>
      <c r="CE904" s="86"/>
      <c r="CF904" s="86"/>
      <c r="CG904" s="86"/>
      <c r="CH904" s="86"/>
      <c r="CI904" s="86"/>
      <c r="CJ904" s="86"/>
      <c r="CK904" s="86"/>
      <c r="CL904" s="86"/>
      <c r="CM904" s="86"/>
      <c r="CN904" s="86"/>
      <c r="CO904" s="86"/>
      <c r="CP904" s="86"/>
      <c r="CQ904" s="86"/>
      <c r="CR904" s="86"/>
      <c r="CS904" s="86"/>
      <c r="CT904" s="86"/>
      <c r="CU904" s="86"/>
      <c r="CV904" s="86"/>
      <c r="CW904" s="86"/>
      <c r="CX904" s="86"/>
    </row>
    <row r="905" spans="1:102" s="85" customFormat="1" ht="27.5" outlineLevel="2" x14ac:dyDescent="0.35">
      <c r="A905" s="1099"/>
      <c r="B905" s="715" t="s">
        <v>80</v>
      </c>
      <c r="C905" s="715"/>
      <c r="D905" s="119"/>
      <c r="E905" s="98"/>
      <c r="F905" s="119"/>
      <c r="G905" s="179" t="e">
        <f t="shared" si="301"/>
        <v>#DIV/0!</v>
      </c>
      <c r="H905" s="119"/>
      <c r="I905" s="153" t="e">
        <f t="shared" si="305"/>
        <v>#DIV/0!</v>
      </c>
      <c r="J905" s="153" t="e">
        <f t="shared" si="302"/>
        <v>#DIV/0!</v>
      </c>
      <c r="K905" s="119">
        <f t="shared" si="299"/>
        <v>0</v>
      </c>
      <c r="L905" s="119">
        <f t="shared" si="298"/>
        <v>0</v>
      </c>
      <c r="M905" s="109" t="e">
        <f t="shared" si="307"/>
        <v>#DIV/0!</v>
      </c>
      <c r="N905" s="956"/>
      <c r="P905" s="86" t="b">
        <f t="shared" si="306"/>
        <v>1</v>
      </c>
      <c r="Q905" s="224" t="b">
        <f t="shared" si="303"/>
        <v>1</v>
      </c>
      <c r="R905" s="728">
        <f t="shared" si="286"/>
        <v>0</v>
      </c>
      <c r="S905" s="86"/>
      <c r="T905" s="86"/>
      <c r="U905" s="86"/>
      <c r="V905" s="86"/>
      <c r="W905" s="86"/>
      <c r="X905" s="86"/>
      <c r="Y905" s="86"/>
      <c r="Z905" s="86"/>
      <c r="AA905" s="86"/>
      <c r="AB905" s="86"/>
      <c r="AC905" s="86"/>
      <c r="AD905" s="86"/>
      <c r="AE905" s="86"/>
      <c r="AF905" s="86"/>
      <c r="AG905" s="86"/>
      <c r="AH905" s="86"/>
      <c r="AI905" s="86"/>
      <c r="AJ905" s="86"/>
      <c r="AK905" s="86"/>
      <c r="AL905" s="86"/>
      <c r="AM905" s="86"/>
      <c r="AN905" s="86"/>
      <c r="AO905" s="86"/>
      <c r="AP905" s="86"/>
      <c r="AQ905" s="86"/>
      <c r="AR905" s="86"/>
      <c r="AS905" s="86"/>
      <c r="AT905" s="86"/>
      <c r="AU905" s="86"/>
      <c r="AV905" s="86"/>
      <c r="AW905" s="86"/>
      <c r="AX905" s="86"/>
      <c r="AY905" s="86"/>
      <c r="AZ905" s="86"/>
      <c r="BA905" s="86"/>
      <c r="BB905" s="86"/>
      <c r="BC905" s="86"/>
      <c r="BD905" s="86"/>
      <c r="BE905" s="86"/>
      <c r="BF905" s="86"/>
      <c r="BG905" s="86"/>
      <c r="BH905" s="86"/>
      <c r="BI905" s="86"/>
      <c r="BJ905" s="86"/>
      <c r="BK905" s="86"/>
      <c r="BL905" s="86"/>
      <c r="BM905" s="86"/>
      <c r="BN905" s="86"/>
      <c r="BO905" s="86"/>
      <c r="BP905" s="86"/>
      <c r="BQ905" s="86"/>
      <c r="BR905" s="86"/>
      <c r="BS905" s="86"/>
      <c r="BT905" s="86"/>
      <c r="BU905" s="86"/>
      <c r="BV905" s="86"/>
      <c r="BW905" s="86"/>
      <c r="BX905" s="86"/>
      <c r="BY905" s="86"/>
      <c r="BZ905" s="86"/>
      <c r="CA905" s="86"/>
      <c r="CB905" s="86"/>
      <c r="CC905" s="86"/>
      <c r="CD905" s="86"/>
      <c r="CE905" s="86"/>
      <c r="CF905" s="86"/>
      <c r="CG905" s="86"/>
      <c r="CH905" s="86"/>
      <c r="CI905" s="86"/>
      <c r="CJ905" s="86"/>
      <c r="CK905" s="86"/>
      <c r="CL905" s="86"/>
      <c r="CM905" s="86"/>
      <c r="CN905" s="86"/>
      <c r="CO905" s="86"/>
      <c r="CP905" s="86"/>
      <c r="CQ905" s="86"/>
      <c r="CR905" s="86"/>
      <c r="CS905" s="86"/>
      <c r="CT905" s="86"/>
      <c r="CU905" s="86"/>
      <c r="CV905" s="86"/>
      <c r="CW905" s="86"/>
      <c r="CX905" s="86"/>
    </row>
    <row r="906" spans="1:102" s="85" customFormat="1" ht="153.75" customHeight="1" outlineLevel="1" x14ac:dyDescent="0.35">
      <c r="A906" s="1099" t="s">
        <v>737</v>
      </c>
      <c r="B906" s="96" t="s">
        <v>700</v>
      </c>
      <c r="C906" s="96" t="s">
        <v>285</v>
      </c>
      <c r="D906" s="99">
        <f>SUM(D907:D910)</f>
        <v>40.46</v>
      </c>
      <c r="E906" s="99">
        <f>SUM(E907:E910)</f>
        <v>40.46</v>
      </c>
      <c r="F906" s="99">
        <f>SUM(F907:F910)</f>
        <v>31.12</v>
      </c>
      <c r="G906" s="177">
        <f t="shared" si="301"/>
        <v>0.76900000000000002</v>
      </c>
      <c r="H906" s="99">
        <f>SUM(H907:H910)</f>
        <v>31.12</v>
      </c>
      <c r="I906" s="177">
        <f t="shared" si="305"/>
        <v>0.76900000000000002</v>
      </c>
      <c r="J906" s="177">
        <f t="shared" si="302"/>
        <v>1</v>
      </c>
      <c r="K906" s="99">
        <f>SUM(K907:K910)</f>
        <v>40.409999999999997</v>
      </c>
      <c r="L906" s="99">
        <f>SUM(L907:L910)</f>
        <v>0.05</v>
      </c>
      <c r="M906" s="135">
        <f t="shared" si="307"/>
        <v>1</v>
      </c>
      <c r="N906" s="854" t="s">
        <v>1559</v>
      </c>
      <c r="P906" s="86" t="b">
        <f t="shared" si="306"/>
        <v>1</v>
      </c>
      <c r="Q906" s="224" t="b">
        <f t="shared" si="303"/>
        <v>1</v>
      </c>
      <c r="R906" s="728">
        <f t="shared" si="286"/>
        <v>0</v>
      </c>
      <c r="S906" s="86"/>
      <c r="T906" s="86"/>
      <c r="U906" s="86"/>
      <c r="V906" s="86"/>
      <c r="W906" s="86"/>
      <c r="X906" s="86"/>
      <c r="Y906" s="86"/>
      <c r="Z906" s="86"/>
      <c r="AA906" s="86"/>
      <c r="AB906" s="86"/>
      <c r="AC906" s="86"/>
      <c r="AD906" s="86"/>
      <c r="AE906" s="86"/>
      <c r="AF906" s="86"/>
      <c r="AG906" s="86"/>
      <c r="AH906" s="86"/>
      <c r="AI906" s="86"/>
      <c r="AJ906" s="86"/>
      <c r="AK906" s="86"/>
      <c r="AL906" s="86"/>
      <c r="AM906" s="86"/>
      <c r="AN906" s="86"/>
      <c r="AO906" s="86"/>
      <c r="AP906" s="86"/>
      <c r="AQ906" s="86"/>
      <c r="AR906" s="86"/>
      <c r="AS906" s="86"/>
      <c r="AT906" s="86"/>
      <c r="AU906" s="86"/>
      <c r="AV906" s="86"/>
      <c r="AW906" s="86"/>
      <c r="AX906" s="86"/>
      <c r="AY906" s="86"/>
      <c r="AZ906" s="86"/>
      <c r="BA906" s="86"/>
      <c r="BB906" s="86"/>
      <c r="BC906" s="86"/>
      <c r="BD906" s="86"/>
      <c r="BE906" s="86"/>
      <c r="BF906" s="86"/>
      <c r="BG906" s="86"/>
      <c r="BH906" s="86"/>
      <c r="BI906" s="86"/>
      <c r="BJ906" s="86"/>
      <c r="BK906" s="86"/>
      <c r="BL906" s="86"/>
      <c r="BM906" s="86"/>
      <c r="BN906" s="86"/>
      <c r="BO906" s="86"/>
      <c r="BP906" s="86"/>
      <c r="BQ906" s="86"/>
      <c r="BR906" s="86"/>
      <c r="BS906" s="86"/>
      <c r="BT906" s="86"/>
      <c r="BU906" s="86"/>
      <c r="BV906" s="86"/>
      <c r="BW906" s="86"/>
      <c r="BX906" s="86"/>
      <c r="BY906" s="86"/>
      <c r="BZ906" s="86"/>
      <c r="CA906" s="86"/>
      <c r="CB906" s="86"/>
      <c r="CC906" s="86"/>
      <c r="CD906" s="86"/>
      <c r="CE906" s="86"/>
      <c r="CF906" s="86"/>
      <c r="CG906" s="86"/>
      <c r="CH906" s="86"/>
      <c r="CI906" s="86"/>
      <c r="CJ906" s="86"/>
      <c r="CK906" s="86"/>
      <c r="CL906" s="86"/>
      <c r="CM906" s="86"/>
      <c r="CN906" s="86"/>
      <c r="CO906" s="86"/>
      <c r="CP906" s="86"/>
      <c r="CQ906" s="86"/>
      <c r="CR906" s="86"/>
      <c r="CS906" s="86"/>
      <c r="CT906" s="86"/>
      <c r="CU906" s="86"/>
      <c r="CV906" s="86"/>
      <c r="CW906" s="86"/>
      <c r="CX906" s="86"/>
    </row>
    <row r="907" spans="1:102" s="85" customFormat="1" ht="27.5" outlineLevel="2" x14ac:dyDescent="0.35">
      <c r="A907" s="1099"/>
      <c r="B907" s="715" t="s">
        <v>79</v>
      </c>
      <c r="C907" s="715"/>
      <c r="D907" s="119"/>
      <c r="E907" s="98"/>
      <c r="F907" s="119"/>
      <c r="G907" s="179" t="e">
        <f t="shared" si="301"/>
        <v>#DIV/0!</v>
      </c>
      <c r="H907" s="101"/>
      <c r="I907" s="153" t="e">
        <f t="shared" si="305"/>
        <v>#DIV/0!</v>
      </c>
      <c r="J907" s="153" t="e">
        <f t="shared" si="302"/>
        <v>#DIV/0!</v>
      </c>
      <c r="K907" s="119">
        <f t="shared" si="299"/>
        <v>0</v>
      </c>
      <c r="L907" s="104">
        <f t="shared" si="298"/>
        <v>0</v>
      </c>
      <c r="M907" s="109" t="e">
        <f t="shared" si="307"/>
        <v>#DIV/0!</v>
      </c>
      <c r="N907" s="854"/>
      <c r="P907" s="86" t="b">
        <f t="shared" si="306"/>
        <v>1</v>
      </c>
      <c r="Q907" s="224" t="b">
        <f t="shared" si="303"/>
        <v>1</v>
      </c>
      <c r="R907" s="728">
        <f t="shared" ref="R907:R970" si="308">E907-K907-L907</f>
        <v>0</v>
      </c>
      <c r="S907" s="86"/>
      <c r="T907" s="86"/>
      <c r="U907" s="86"/>
      <c r="V907" s="86"/>
      <c r="W907" s="86"/>
      <c r="X907" s="86"/>
      <c r="Y907" s="86"/>
      <c r="Z907" s="86"/>
      <c r="AA907" s="86"/>
      <c r="AB907" s="86"/>
      <c r="AC907" s="86"/>
      <c r="AD907" s="86"/>
      <c r="AE907" s="86"/>
      <c r="AF907" s="86"/>
      <c r="AG907" s="86"/>
      <c r="AH907" s="86"/>
      <c r="AI907" s="86"/>
      <c r="AJ907" s="86"/>
      <c r="AK907" s="86"/>
      <c r="AL907" s="86"/>
      <c r="AM907" s="86"/>
      <c r="AN907" s="86"/>
      <c r="AO907" s="86"/>
      <c r="AP907" s="86"/>
      <c r="AQ907" s="86"/>
      <c r="AR907" s="86"/>
      <c r="AS907" s="86"/>
      <c r="AT907" s="86"/>
      <c r="AU907" s="86"/>
      <c r="AV907" s="86"/>
      <c r="AW907" s="86"/>
      <c r="AX907" s="86"/>
      <c r="AY907" s="86"/>
      <c r="AZ907" s="86"/>
      <c r="BA907" s="86"/>
      <c r="BB907" s="86"/>
      <c r="BC907" s="86"/>
      <c r="BD907" s="86"/>
      <c r="BE907" s="86"/>
      <c r="BF907" s="86"/>
      <c r="BG907" s="86"/>
      <c r="BH907" s="86"/>
      <c r="BI907" s="86"/>
      <c r="BJ907" s="86"/>
      <c r="BK907" s="86"/>
      <c r="BL907" s="86"/>
      <c r="BM907" s="86"/>
      <c r="BN907" s="86"/>
      <c r="BO907" s="86"/>
      <c r="BP907" s="86"/>
      <c r="BQ907" s="86"/>
      <c r="BR907" s="86"/>
      <c r="BS907" s="86"/>
      <c r="BT907" s="86"/>
      <c r="BU907" s="86"/>
      <c r="BV907" s="86"/>
      <c r="BW907" s="86"/>
      <c r="BX907" s="86"/>
      <c r="BY907" s="86"/>
      <c r="BZ907" s="86"/>
      <c r="CA907" s="86"/>
      <c r="CB907" s="86"/>
      <c r="CC907" s="86"/>
      <c r="CD907" s="86"/>
      <c r="CE907" s="86"/>
      <c r="CF907" s="86"/>
      <c r="CG907" s="86"/>
      <c r="CH907" s="86"/>
      <c r="CI907" s="86"/>
      <c r="CJ907" s="86"/>
      <c r="CK907" s="86"/>
      <c r="CL907" s="86"/>
      <c r="CM907" s="86"/>
      <c r="CN907" s="86"/>
      <c r="CO907" s="86"/>
      <c r="CP907" s="86"/>
      <c r="CQ907" s="86"/>
      <c r="CR907" s="86"/>
      <c r="CS907" s="86"/>
      <c r="CT907" s="86"/>
      <c r="CU907" s="86"/>
      <c r="CV907" s="86"/>
      <c r="CW907" s="86"/>
      <c r="CX907" s="86"/>
    </row>
    <row r="908" spans="1:102" s="92" customFormat="1" ht="27.5" outlineLevel="2" x14ac:dyDescent="0.35">
      <c r="A908" s="1099"/>
      <c r="B908" s="715" t="s">
        <v>78</v>
      </c>
      <c r="C908" s="715"/>
      <c r="D908" s="119"/>
      <c r="E908" s="98"/>
      <c r="F908" s="119"/>
      <c r="G908" s="179" t="e">
        <f t="shared" si="301"/>
        <v>#DIV/0!</v>
      </c>
      <c r="H908" s="101"/>
      <c r="I908" s="153" t="e">
        <f t="shared" si="305"/>
        <v>#DIV/0!</v>
      </c>
      <c r="J908" s="153" t="e">
        <f t="shared" si="302"/>
        <v>#DIV/0!</v>
      </c>
      <c r="K908" s="119">
        <f t="shared" si="299"/>
        <v>0</v>
      </c>
      <c r="L908" s="104">
        <f t="shared" si="298"/>
        <v>0</v>
      </c>
      <c r="M908" s="109" t="e">
        <f t="shared" si="307"/>
        <v>#DIV/0!</v>
      </c>
      <c r="N908" s="854"/>
      <c r="O908" s="91" t="b">
        <f>F2508=H2508</f>
        <v>1</v>
      </c>
      <c r="P908" s="86" t="b">
        <f t="shared" si="306"/>
        <v>1</v>
      </c>
      <c r="Q908" s="224" t="b">
        <f t="shared" si="303"/>
        <v>1</v>
      </c>
      <c r="R908" s="728">
        <f t="shared" si="308"/>
        <v>0</v>
      </c>
    </row>
    <row r="909" spans="1:102" s="93" customFormat="1" ht="27.5" outlineLevel="2" x14ac:dyDescent="0.35">
      <c r="A909" s="1099"/>
      <c r="B909" s="715" t="s">
        <v>116</v>
      </c>
      <c r="C909" s="715"/>
      <c r="D909" s="119">
        <v>40.46</v>
      </c>
      <c r="E909" s="119">
        <v>40.46</v>
      </c>
      <c r="F909" s="119">
        <v>31.12</v>
      </c>
      <c r="G909" s="148">
        <f t="shared" si="301"/>
        <v>0.76900000000000002</v>
      </c>
      <c r="H909" s="119">
        <v>31.12</v>
      </c>
      <c r="I909" s="148">
        <f t="shared" si="305"/>
        <v>0.76900000000000002</v>
      </c>
      <c r="J909" s="148">
        <f t="shared" si="302"/>
        <v>1</v>
      </c>
      <c r="K909" s="119">
        <v>40.409999999999997</v>
      </c>
      <c r="L909" s="104">
        <f t="shared" si="298"/>
        <v>0.05</v>
      </c>
      <c r="M909" s="108">
        <f t="shared" si="307"/>
        <v>1</v>
      </c>
      <c r="N909" s="854"/>
      <c r="O909" s="91" t="b">
        <f>F2509=H2509</f>
        <v>1</v>
      </c>
      <c r="P909" s="86" t="b">
        <f t="shared" si="306"/>
        <v>1</v>
      </c>
      <c r="Q909" s="224" t="b">
        <f t="shared" si="303"/>
        <v>1</v>
      </c>
      <c r="R909" s="728">
        <f t="shared" si="308"/>
        <v>0</v>
      </c>
    </row>
    <row r="910" spans="1:102" s="93" customFormat="1" ht="27.5" outlineLevel="2" x14ac:dyDescent="0.35">
      <c r="A910" s="1099"/>
      <c r="B910" s="715" t="s">
        <v>80</v>
      </c>
      <c r="C910" s="715"/>
      <c r="D910" s="119"/>
      <c r="E910" s="98"/>
      <c r="F910" s="119"/>
      <c r="G910" s="179" t="e">
        <f t="shared" si="301"/>
        <v>#DIV/0!</v>
      </c>
      <c r="H910" s="101"/>
      <c r="I910" s="153" t="e">
        <f t="shared" si="305"/>
        <v>#DIV/0!</v>
      </c>
      <c r="J910" s="153" t="e">
        <f t="shared" si="302"/>
        <v>#DIV/0!</v>
      </c>
      <c r="K910" s="119">
        <f t="shared" si="299"/>
        <v>0</v>
      </c>
      <c r="L910" s="104">
        <f t="shared" si="298"/>
        <v>0</v>
      </c>
      <c r="M910" s="109" t="e">
        <f t="shared" si="307"/>
        <v>#DIV/0!</v>
      </c>
      <c r="N910" s="854"/>
      <c r="O910" s="91" t="b">
        <f>F2510=H2510</f>
        <v>1</v>
      </c>
      <c r="P910" s="86" t="b">
        <f t="shared" si="306"/>
        <v>1</v>
      </c>
      <c r="Q910" s="224" t="b">
        <f t="shared" si="303"/>
        <v>1</v>
      </c>
      <c r="R910" s="728">
        <f t="shared" si="308"/>
        <v>0</v>
      </c>
    </row>
    <row r="911" spans="1:102" s="93" customFormat="1" ht="42" customHeight="1" outlineLevel="2" x14ac:dyDescent="0.35">
      <c r="A911" s="792" t="s">
        <v>15</v>
      </c>
      <c r="B911" s="170" t="s">
        <v>171</v>
      </c>
      <c r="C911" s="170" t="s">
        <v>229</v>
      </c>
      <c r="D911" s="141">
        <f>SUM(D912:D915)</f>
        <v>546382.36</v>
      </c>
      <c r="E911" s="141">
        <f>SUM(E912:E915)</f>
        <v>546382.36</v>
      </c>
      <c r="F911" s="141">
        <f>SUM(F912:F915)</f>
        <v>102072.56</v>
      </c>
      <c r="G911" s="178">
        <f t="shared" si="301"/>
        <v>0.187</v>
      </c>
      <c r="H911" s="141">
        <f>SUM(H912:H915)</f>
        <v>102072.56</v>
      </c>
      <c r="I911" s="182">
        <f t="shared" si="305"/>
        <v>0.187</v>
      </c>
      <c r="J911" s="178">
        <f t="shared" si="302"/>
        <v>1</v>
      </c>
      <c r="K911" s="142">
        <f>SUM(K912:K915)</f>
        <v>546382.36</v>
      </c>
      <c r="L911" s="142">
        <f>SUM(L912:L915)</f>
        <v>0</v>
      </c>
      <c r="M911" s="138">
        <f t="shared" si="307"/>
        <v>1</v>
      </c>
      <c r="N911" s="841"/>
      <c r="O911" s="91"/>
      <c r="P911" s="86"/>
      <c r="Q911" s="224" t="b">
        <f t="shared" si="303"/>
        <v>1</v>
      </c>
      <c r="R911" s="728">
        <f t="shared" si="308"/>
        <v>0</v>
      </c>
    </row>
    <row r="912" spans="1:102" s="93" customFormat="1" ht="18.75" customHeight="1" outlineLevel="2" x14ac:dyDescent="0.35">
      <c r="A912" s="792"/>
      <c r="B912" s="715" t="s">
        <v>79</v>
      </c>
      <c r="C912" s="715"/>
      <c r="D912" s="119">
        <f>D917+D922</f>
        <v>0</v>
      </c>
      <c r="E912" s="119">
        <f>E917+E922</f>
        <v>0</v>
      </c>
      <c r="F912" s="119">
        <f>F917+F922</f>
        <v>0</v>
      </c>
      <c r="G912" s="153" t="e">
        <f t="shared" si="301"/>
        <v>#DIV/0!</v>
      </c>
      <c r="H912" s="101">
        <f>H917+H922</f>
        <v>0</v>
      </c>
      <c r="I912" s="167" t="e">
        <f t="shared" si="305"/>
        <v>#DIV/0!</v>
      </c>
      <c r="J912" s="153" t="e">
        <f t="shared" si="302"/>
        <v>#DIV/0!</v>
      </c>
      <c r="K912" s="104">
        <f t="shared" si="299"/>
        <v>0</v>
      </c>
      <c r="L912" s="104">
        <f t="shared" si="298"/>
        <v>0</v>
      </c>
      <c r="M912" s="109" t="e">
        <f t="shared" si="307"/>
        <v>#DIV/0!</v>
      </c>
      <c r="N912" s="841"/>
      <c r="O912" s="91"/>
      <c r="P912" s="86"/>
      <c r="Q912" s="224" t="b">
        <f t="shared" si="303"/>
        <v>1</v>
      </c>
      <c r="R912" s="728">
        <f t="shared" si="308"/>
        <v>0</v>
      </c>
    </row>
    <row r="913" spans="1:18" s="93" customFormat="1" ht="18.75" customHeight="1" outlineLevel="2" x14ac:dyDescent="0.35">
      <c r="A913" s="792"/>
      <c r="B913" s="715" t="s">
        <v>78</v>
      </c>
      <c r="C913" s="715"/>
      <c r="D913" s="119">
        <f>D918+D923</f>
        <v>6273.51</v>
      </c>
      <c r="E913" s="119">
        <f t="shared" ref="D913:F915" si="309">E918+E923</f>
        <v>6273.51</v>
      </c>
      <c r="F913" s="119">
        <f t="shared" si="309"/>
        <v>1045.5899999999999</v>
      </c>
      <c r="G913" s="148">
        <f t="shared" si="301"/>
        <v>0.16700000000000001</v>
      </c>
      <c r="H913" s="119">
        <f>H918+H923</f>
        <v>1045.5899999999999</v>
      </c>
      <c r="I913" s="186">
        <f t="shared" si="305"/>
        <v>0.16700000000000001</v>
      </c>
      <c r="J913" s="153">
        <f t="shared" si="302"/>
        <v>1</v>
      </c>
      <c r="K913" s="104">
        <f t="shared" si="299"/>
        <v>6273.51</v>
      </c>
      <c r="L913" s="104">
        <f t="shared" si="298"/>
        <v>0</v>
      </c>
      <c r="M913" s="108">
        <f t="shared" si="307"/>
        <v>1</v>
      </c>
      <c r="N913" s="841"/>
      <c r="O913" s="91"/>
      <c r="P913" s="86"/>
      <c r="Q913" s="224" t="b">
        <f t="shared" si="303"/>
        <v>1</v>
      </c>
      <c r="R913" s="728">
        <f t="shared" si="308"/>
        <v>0</v>
      </c>
    </row>
    <row r="914" spans="1:18" s="93" customFormat="1" ht="18.75" customHeight="1" outlineLevel="2" x14ac:dyDescent="0.35">
      <c r="A914" s="792"/>
      <c r="B914" s="713" t="s">
        <v>116</v>
      </c>
      <c r="C914" s="715"/>
      <c r="D914" s="119">
        <f t="shared" si="309"/>
        <v>540108.85</v>
      </c>
      <c r="E914" s="119">
        <f t="shared" si="309"/>
        <v>540108.85</v>
      </c>
      <c r="F914" s="119">
        <f t="shared" si="309"/>
        <v>101026.97</v>
      </c>
      <c r="G914" s="148">
        <f t="shared" si="301"/>
        <v>0.187</v>
      </c>
      <c r="H914" s="119">
        <f>H919+H924</f>
        <v>101026.97</v>
      </c>
      <c r="I914" s="186">
        <f t="shared" si="305"/>
        <v>0.187</v>
      </c>
      <c r="J914" s="148">
        <f t="shared" si="302"/>
        <v>1</v>
      </c>
      <c r="K914" s="104">
        <f t="shared" si="299"/>
        <v>540108.85</v>
      </c>
      <c r="L914" s="104">
        <f t="shared" si="298"/>
        <v>0</v>
      </c>
      <c r="M914" s="108">
        <f t="shared" si="307"/>
        <v>1</v>
      </c>
      <c r="N914" s="841"/>
      <c r="O914" s="91"/>
      <c r="P914" s="86"/>
      <c r="Q914" s="224" t="b">
        <f t="shared" si="303"/>
        <v>1</v>
      </c>
      <c r="R914" s="728">
        <f t="shared" si="308"/>
        <v>0</v>
      </c>
    </row>
    <row r="915" spans="1:18" s="93" customFormat="1" ht="18.75" customHeight="1" outlineLevel="2" x14ac:dyDescent="0.35">
      <c r="A915" s="792"/>
      <c r="B915" s="715" t="s">
        <v>80</v>
      </c>
      <c r="C915" s="715"/>
      <c r="D915" s="119">
        <f t="shared" si="309"/>
        <v>0</v>
      </c>
      <c r="E915" s="119">
        <f t="shared" si="309"/>
        <v>0</v>
      </c>
      <c r="F915" s="119">
        <f t="shared" si="309"/>
        <v>0</v>
      </c>
      <c r="G915" s="179" t="e">
        <f t="shared" si="301"/>
        <v>#DIV/0!</v>
      </c>
      <c r="H915" s="119">
        <f>H920+H925</f>
        <v>0</v>
      </c>
      <c r="I915" s="167" t="e">
        <f t="shared" si="305"/>
        <v>#DIV/0!</v>
      </c>
      <c r="J915" s="153" t="e">
        <f t="shared" si="302"/>
        <v>#DIV/0!</v>
      </c>
      <c r="K915" s="104">
        <f t="shared" si="299"/>
        <v>0</v>
      </c>
      <c r="L915" s="104">
        <f t="shared" si="298"/>
        <v>0</v>
      </c>
      <c r="M915" s="109" t="e">
        <f t="shared" si="307"/>
        <v>#DIV/0!</v>
      </c>
      <c r="N915" s="841"/>
      <c r="O915" s="91"/>
      <c r="P915" s="86"/>
      <c r="Q915" s="224" t="b">
        <f t="shared" si="303"/>
        <v>1</v>
      </c>
      <c r="R915" s="728">
        <f t="shared" si="308"/>
        <v>0</v>
      </c>
    </row>
    <row r="916" spans="1:18" s="84" customFormat="1" ht="64.5" customHeight="1" outlineLevel="2" x14ac:dyDescent="0.35">
      <c r="A916" s="967" t="s">
        <v>16</v>
      </c>
      <c r="B916" s="96" t="s">
        <v>566</v>
      </c>
      <c r="C916" s="96" t="s">
        <v>285</v>
      </c>
      <c r="D916" s="99">
        <f>SUM(D917:D920)</f>
        <v>8452.84</v>
      </c>
      <c r="E916" s="99">
        <f>SUM(E917:E920)</f>
        <v>8452.84</v>
      </c>
      <c r="F916" s="220">
        <f>SUM(F917:F920)</f>
        <v>4247.03</v>
      </c>
      <c r="G916" s="180">
        <f t="shared" si="301"/>
        <v>0.502</v>
      </c>
      <c r="H916" s="220">
        <f>SUM(H917:H920)</f>
        <v>4247.03</v>
      </c>
      <c r="I916" s="186">
        <f t="shared" si="305"/>
        <v>0.502</v>
      </c>
      <c r="J916" s="177">
        <f t="shared" si="302"/>
        <v>1</v>
      </c>
      <c r="K916" s="134">
        <f t="shared" si="299"/>
        <v>8452.84</v>
      </c>
      <c r="L916" s="104">
        <f t="shared" si="298"/>
        <v>0</v>
      </c>
      <c r="M916" s="135">
        <f t="shared" si="307"/>
        <v>1</v>
      </c>
      <c r="N916" s="875" t="s">
        <v>738</v>
      </c>
      <c r="O916" s="86"/>
      <c r="P916" s="86"/>
      <c r="Q916" s="224" t="b">
        <f t="shared" si="303"/>
        <v>1</v>
      </c>
      <c r="R916" s="728">
        <f t="shared" si="308"/>
        <v>0</v>
      </c>
    </row>
    <row r="917" spans="1:18" s="84" customFormat="1" ht="27.5" outlineLevel="2" x14ac:dyDescent="0.35">
      <c r="A917" s="967"/>
      <c r="B917" s="715" t="s">
        <v>79</v>
      </c>
      <c r="C917" s="715"/>
      <c r="D917" s="119">
        <v>0</v>
      </c>
      <c r="E917" s="98">
        <v>0</v>
      </c>
      <c r="F917" s="104"/>
      <c r="G917" s="153" t="e">
        <f t="shared" si="301"/>
        <v>#DIV/0!</v>
      </c>
      <c r="H917" s="101"/>
      <c r="I917" s="167" t="e">
        <f t="shared" si="305"/>
        <v>#DIV/0!</v>
      </c>
      <c r="J917" s="153" t="e">
        <f t="shared" si="302"/>
        <v>#DIV/0!</v>
      </c>
      <c r="K917" s="104">
        <f t="shared" si="299"/>
        <v>0</v>
      </c>
      <c r="L917" s="104">
        <f t="shared" si="298"/>
        <v>0</v>
      </c>
      <c r="M917" s="109" t="e">
        <f t="shared" si="307"/>
        <v>#DIV/0!</v>
      </c>
      <c r="N917" s="875"/>
      <c r="O917" s="86"/>
      <c r="P917" s="86"/>
      <c r="Q917" s="224" t="b">
        <f t="shared" si="303"/>
        <v>1</v>
      </c>
      <c r="R917" s="728">
        <f t="shared" si="308"/>
        <v>0</v>
      </c>
    </row>
    <row r="918" spans="1:18" s="84" customFormat="1" ht="27.5" outlineLevel="2" x14ac:dyDescent="0.35">
      <c r="A918" s="967"/>
      <c r="B918" s="715" t="s">
        <v>78</v>
      </c>
      <c r="C918" s="715"/>
      <c r="D918" s="119">
        <v>0</v>
      </c>
      <c r="E918" s="98">
        <v>0</v>
      </c>
      <c r="F918" s="104"/>
      <c r="G918" s="153" t="e">
        <f t="shared" si="301"/>
        <v>#DIV/0!</v>
      </c>
      <c r="H918" s="101"/>
      <c r="I918" s="167" t="e">
        <f t="shared" si="305"/>
        <v>#DIV/0!</v>
      </c>
      <c r="J918" s="153" t="e">
        <f t="shared" si="302"/>
        <v>#DIV/0!</v>
      </c>
      <c r="K918" s="104">
        <f t="shared" si="299"/>
        <v>0</v>
      </c>
      <c r="L918" s="104">
        <f t="shared" si="298"/>
        <v>0</v>
      </c>
      <c r="M918" s="109" t="e">
        <f t="shared" si="307"/>
        <v>#DIV/0!</v>
      </c>
      <c r="N918" s="875"/>
      <c r="O918" s="86"/>
      <c r="P918" s="86"/>
      <c r="Q918" s="224" t="b">
        <f t="shared" si="303"/>
        <v>1</v>
      </c>
      <c r="R918" s="728">
        <f t="shared" si="308"/>
        <v>0</v>
      </c>
    </row>
    <row r="919" spans="1:18" s="84" customFormat="1" ht="27.5" outlineLevel="2" x14ac:dyDescent="0.35">
      <c r="A919" s="967"/>
      <c r="B919" s="713" t="s">
        <v>116</v>
      </c>
      <c r="C919" s="715"/>
      <c r="D919" s="104">
        <v>8452.84</v>
      </c>
      <c r="E919" s="104">
        <v>8452.84</v>
      </c>
      <c r="F919" s="104">
        <v>4247.03</v>
      </c>
      <c r="G919" s="148">
        <f t="shared" si="301"/>
        <v>0.502</v>
      </c>
      <c r="H919" s="104">
        <v>4247.03</v>
      </c>
      <c r="I919" s="186">
        <f t="shared" si="305"/>
        <v>0.502</v>
      </c>
      <c r="J919" s="148">
        <f t="shared" si="302"/>
        <v>1</v>
      </c>
      <c r="K919" s="104">
        <f t="shared" si="299"/>
        <v>8452.84</v>
      </c>
      <c r="L919" s="104">
        <f t="shared" si="298"/>
        <v>0</v>
      </c>
      <c r="M919" s="108">
        <f t="shared" si="307"/>
        <v>1</v>
      </c>
      <c r="N919" s="875"/>
      <c r="O919" s="86"/>
      <c r="P919" s="86"/>
      <c r="Q919" s="224" t="b">
        <f t="shared" si="303"/>
        <v>1</v>
      </c>
      <c r="R919" s="728">
        <f t="shared" si="308"/>
        <v>0</v>
      </c>
    </row>
    <row r="920" spans="1:18" s="84" customFormat="1" ht="27.5" outlineLevel="2" x14ac:dyDescent="0.35">
      <c r="A920" s="967"/>
      <c r="B920" s="715" t="s">
        <v>80</v>
      </c>
      <c r="C920" s="715"/>
      <c r="D920" s="119">
        <v>0</v>
      </c>
      <c r="E920" s="98">
        <v>0</v>
      </c>
      <c r="F920" s="104"/>
      <c r="G920" s="179" t="e">
        <f t="shared" si="301"/>
        <v>#DIV/0!</v>
      </c>
      <c r="H920" s="101"/>
      <c r="I920" s="167" t="e">
        <f t="shared" si="305"/>
        <v>#DIV/0!</v>
      </c>
      <c r="J920" s="153" t="e">
        <f t="shared" si="302"/>
        <v>#DIV/0!</v>
      </c>
      <c r="K920" s="104">
        <f t="shared" si="299"/>
        <v>0</v>
      </c>
      <c r="L920" s="104">
        <f t="shared" si="298"/>
        <v>0</v>
      </c>
      <c r="M920" s="109" t="e">
        <f t="shared" si="307"/>
        <v>#DIV/0!</v>
      </c>
      <c r="N920" s="875"/>
      <c r="O920" s="86"/>
      <c r="P920" s="86"/>
      <c r="Q920" s="224" t="b">
        <f t="shared" si="303"/>
        <v>1</v>
      </c>
      <c r="R920" s="728">
        <f t="shared" si="308"/>
        <v>0</v>
      </c>
    </row>
    <row r="921" spans="1:18" s="84" customFormat="1" ht="179.25" customHeight="1" outlineLevel="1" x14ac:dyDescent="0.35">
      <c r="A921" s="967" t="s">
        <v>202</v>
      </c>
      <c r="B921" s="96" t="s">
        <v>567</v>
      </c>
      <c r="C921" s="96" t="s">
        <v>285</v>
      </c>
      <c r="D921" s="99">
        <f>SUM(D922:D925)</f>
        <v>537929.52</v>
      </c>
      <c r="E921" s="99">
        <f>SUM(E922:E925)</f>
        <v>537929.52</v>
      </c>
      <c r="F921" s="99">
        <f>SUM(F922:F925)</f>
        <v>97825.53</v>
      </c>
      <c r="G921" s="177">
        <f t="shared" si="301"/>
        <v>0.182</v>
      </c>
      <c r="H921" s="99">
        <f>SUM(H922:H925)</f>
        <v>97825.53</v>
      </c>
      <c r="I921" s="186">
        <f t="shared" si="305"/>
        <v>0.182</v>
      </c>
      <c r="J921" s="177">
        <f t="shared" si="302"/>
        <v>1</v>
      </c>
      <c r="K921" s="104">
        <f t="shared" si="299"/>
        <v>537929.52</v>
      </c>
      <c r="L921" s="104">
        <f t="shared" si="298"/>
        <v>0</v>
      </c>
      <c r="M921" s="108">
        <f t="shared" si="307"/>
        <v>1</v>
      </c>
      <c r="N921" s="841"/>
      <c r="O921" s="86" t="b">
        <f t="shared" ref="O921:O927" si="310">F2511=H2511</f>
        <v>1</v>
      </c>
      <c r="P921" s="86" t="b">
        <f t="shared" si="306"/>
        <v>1</v>
      </c>
      <c r="Q921" s="224" t="b">
        <f t="shared" si="303"/>
        <v>1</v>
      </c>
      <c r="R921" s="728">
        <f t="shared" si="308"/>
        <v>0</v>
      </c>
    </row>
    <row r="922" spans="1:18" s="84" customFormat="1" ht="27.5" outlineLevel="2" x14ac:dyDescent="0.35">
      <c r="A922" s="967"/>
      <c r="B922" s="715" t="s">
        <v>79</v>
      </c>
      <c r="C922" s="715"/>
      <c r="D922" s="119">
        <f t="shared" ref="D922:F925" si="311">D927+D932+D937</f>
        <v>0</v>
      </c>
      <c r="E922" s="119">
        <f t="shared" si="311"/>
        <v>0</v>
      </c>
      <c r="F922" s="119">
        <f t="shared" si="311"/>
        <v>0</v>
      </c>
      <c r="G922" s="153" t="e">
        <f t="shared" si="301"/>
        <v>#DIV/0!</v>
      </c>
      <c r="H922" s="119">
        <f>H927+H932+H937</f>
        <v>0</v>
      </c>
      <c r="I922" s="167" t="e">
        <f t="shared" si="305"/>
        <v>#DIV/0!</v>
      </c>
      <c r="J922" s="153" t="e">
        <f t="shared" si="302"/>
        <v>#DIV/0!</v>
      </c>
      <c r="K922" s="104">
        <f t="shared" si="299"/>
        <v>0</v>
      </c>
      <c r="L922" s="104">
        <f t="shared" si="298"/>
        <v>0</v>
      </c>
      <c r="M922" s="109" t="e">
        <f t="shared" si="307"/>
        <v>#DIV/0!</v>
      </c>
      <c r="N922" s="841"/>
      <c r="O922" s="86" t="b">
        <f t="shared" si="310"/>
        <v>1</v>
      </c>
      <c r="P922" s="86" t="b">
        <f t="shared" si="306"/>
        <v>1</v>
      </c>
      <c r="Q922" s="224" t="b">
        <f t="shared" si="303"/>
        <v>1</v>
      </c>
      <c r="R922" s="728">
        <f t="shared" si="308"/>
        <v>0</v>
      </c>
    </row>
    <row r="923" spans="1:18" s="87" customFormat="1" ht="27.5" outlineLevel="2" x14ac:dyDescent="0.35">
      <c r="A923" s="967"/>
      <c r="B923" s="715" t="s">
        <v>78</v>
      </c>
      <c r="C923" s="715"/>
      <c r="D923" s="119">
        <f t="shared" si="311"/>
        <v>6273.51</v>
      </c>
      <c r="E923" s="119">
        <f t="shared" si="311"/>
        <v>6273.51</v>
      </c>
      <c r="F923" s="119">
        <f t="shared" si="311"/>
        <v>1045.5899999999999</v>
      </c>
      <c r="G923" s="148">
        <f t="shared" si="301"/>
        <v>0.16700000000000001</v>
      </c>
      <c r="H923" s="119">
        <f>H928+H933+H938</f>
        <v>1045.5899999999999</v>
      </c>
      <c r="I923" s="186">
        <f t="shared" si="305"/>
        <v>0.16700000000000001</v>
      </c>
      <c r="J923" s="153">
        <f t="shared" si="302"/>
        <v>1</v>
      </c>
      <c r="K923" s="104">
        <f t="shared" si="299"/>
        <v>6273.51</v>
      </c>
      <c r="L923" s="104">
        <f t="shared" si="298"/>
        <v>0</v>
      </c>
      <c r="M923" s="108">
        <f t="shared" si="307"/>
        <v>1</v>
      </c>
      <c r="N923" s="841"/>
      <c r="O923" s="86" t="b">
        <f t="shared" si="310"/>
        <v>1</v>
      </c>
      <c r="P923" s="86" t="b">
        <f t="shared" si="306"/>
        <v>1</v>
      </c>
      <c r="Q923" s="224" t="b">
        <f t="shared" si="303"/>
        <v>1</v>
      </c>
      <c r="R923" s="728">
        <f t="shared" si="308"/>
        <v>0</v>
      </c>
    </row>
    <row r="924" spans="1:18" s="84" customFormat="1" ht="27.5" outlineLevel="2" x14ac:dyDescent="0.35">
      <c r="A924" s="967"/>
      <c r="B924" s="713" t="s">
        <v>116</v>
      </c>
      <c r="C924" s="715"/>
      <c r="D924" s="119">
        <f t="shared" si="311"/>
        <v>531656.01</v>
      </c>
      <c r="E924" s="119">
        <f t="shared" si="311"/>
        <v>531656.01</v>
      </c>
      <c r="F924" s="119">
        <f t="shared" si="311"/>
        <v>96779.94</v>
      </c>
      <c r="G924" s="148">
        <f t="shared" si="301"/>
        <v>0.182</v>
      </c>
      <c r="H924" s="119">
        <f>H929+H934+H939</f>
        <v>96779.94</v>
      </c>
      <c r="I924" s="186">
        <f t="shared" si="305"/>
        <v>0.182</v>
      </c>
      <c r="J924" s="148">
        <f t="shared" si="302"/>
        <v>1</v>
      </c>
      <c r="K924" s="104">
        <f t="shared" si="299"/>
        <v>531656.01</v>
      </c>
      <c r="L924" s="104">
        <f t="shared" si="298"/>
        <v>0</v>
      </c>
      <c r="M924" s="108">
        <f t="shared" si="307"/>
        <v>1</v>
      </c>
      <c r="N924" s="841"/>
      <c r="O924" s="86" t="b">
        <f t="shared" si="310"/>
        <v>1</v>
      </c>
      <c r="P924" s="86" t="b">
        <f t="shared" si="306"/>
        <v>1</v>
      </c>
      <c r="Q924" s="224" t="b">
        <f t="shared" si="303"/>
        <v>1</v>
      </c>
      <c r="R924" s="728">
        <f t="shared" si="308"/>
        <v>0</v>
      </c>
    </row>
    <row r="925" spans="1:18" s="84" customFormat="1" ht="27.5" outlineLevel="2" x14ac:dyDescent="0.35">
      <c r="A925" s="967"/>
      <c r="B925" s="715" t="s">
        <v>80</v>
      </c>
      <c r="C925" s="715"/>
      <c r="D925" s="119">
        <f t="shared" si="311"/>
        <v>0</v>
      </c>
      <c r="E925" s="119">
        <f t="shared" si="311"/>
        <v>0</v>
      </c>
      <c r="F925" s="119">
        <f t="shared" si="311"/>
        <v>0</v>
      </c>
      <c r="G925" s="179" t="e">
        <f t="shared" si="301"/>
        <v>#DIV/0!</v>
      </c>
      <c r="H925" s="119">
        <f>H930+H935+H940</f>
        <v>0</v>
      </c>
      <c r="I925" s="167" t="e">
        <f t="shared" si="305"/>
        <v>#DIV/0!</v>
      </c>
      <c r="J925" s="153" t="e">
        <f t="shared" si="302"/>
        <v>#DIV/0!</v>
      </c>
      <c r="K925" s="104">
        <f t="shared" si="299"/>
        <v>0</v>
      </c>
      <c r="L925" s="104">
        <f t="shared" si="298"/>
        <v>0</v>
      </c>
      <c r="M925" s="109" t="e">
        <f t="shared" si="307"/>
        <v>#DIV/0!</v>
      </c>
      <c r="N925" s="841"/>
      <c r="O925" s="86" t="b">
        <f t="shared" si="310"/>
        <v>1</v>
      </c>
      <c r="P925" s="86" t="b">
        <f t="shared" si="306"/>
        <v>1</v>
      </c>
      <c r="Q925" s="224" t="b">
        <f t="shared" si="303"/>
        <v>1</v>
      </c>
      <c r="R925" s="728">
        <f t="shared" si="308"/>
        <v>0</v>
      </c>
    </row>
    <row r="926" spans="1:18" s="84" customFormat="1" ht="159" customHeight="1" outlineLevel="1" collapsed="1" x14ac:dyDescent="0.35">
      <c r="A926" s="967" t="s">
        <v>203</v>
      </c>
      <c r="B926" s="96" t="s">
        <v>172</v>
      </c>
      <c r="C926" s="96" t="s">
        <v>285</v>
      </c>
      <c r="D926" s="99">
        <f>SUM(D927:D930)</f>
        <v>481884.61</v>
      </c>
      <c r="E926" s="99">
        <f>SUM(E927:E930)</f>
        <v>481884.61</v>
      </c>
      <c r="F926" s="99">
        <f>SUM(F927:F930)</f>
        <v>88934.15</v>
      </c>
      <c r="G926" s="177">
        <f t="shared" si="301"/>
        <v>0.185</v>
      </c>
      <c r="H926" s="99">
        <f>SUM(H927:H930)</f>
        <v>88934.15</v>
      </c>
      <c r="I926" s="186">
        <f t="shared" si="305"/>
        <v>0.185</v>
      </c>
      <c r="J926" s="177">
        <f>H926/F926</f>
        <v>1</v>
      </c>
      <c r="K926" s="104">
        <f>SUM(K927:K930)</f>
        <v>481884.61</v>
      </c>
      <c r="L926" s="104">
        <f t="shared" si="298"/>
        <v>0</v>
      </c>
      <c r="M926" s="108">
        <f t="shared" si="307"/>
        <v>1</v>
      </c>
      <c r="N926" s="875" t="s">
        <v>893</v>
      </c>
      <c r="O926" s="86" t="b">
        <f t="shared" si="310"/>
        <v>1</v>
      </c>
      <c r="P926" s="86" t="b">
        <f t="shared" si="306"/>
        <v>1</v>
      </c>
      <c r="Q926" s="224" t="b">
        <f t="shared" si="303"/>
        <v>1</v>
      </c>
      <c r="R926" s="728">
        <f t="shared" si="308"/>
        <v>0</v>
      </c>
    </row>
    <row r="927" spans="1:18" s="84" customFormat="1" ht="41.25" customHeight="1" outlineLevel="1" x14ac:dyDescent="0.35">
      <c r="A927" s="967"/>
      <c r="B927" s="715" t="s">
        <v>79</v>
      </c>
      <c r="C927" s="715"/>
      <c r="D927" s="119"/>
      <c r="E927" s="119"/>
      <c r="F927" s="119"/>
      <c r="G927" s="153" t="e">
        <f t="shared" si="301"/>
        <v>#DIV/0!</v>
      </c>
      <c r="H927" s="119"/>
      <c r="I927" s="167" t="e">
        <f t="shared" si="305"/>
        <v>#DIV/0!</v>
      </c>
      <c r="J927" s="153" t="e">
        <f t="shared" si="302"/>
        <v>#DIV/0!</v>
      </c>
      <c r="K927" s="104">
        <f t="shared" si="299"/>
        <v>0</v>
      </c>
      <c r="L927" s="104">
        <f t="shared" si="298"/>
        <v>0</v>
      </c>
      <c r="M927" s="109" t="e">
        <f t="shared" si="307"/>
        <v>#DIV/0!</v>
      </c>
      <c r="N927" s="875"/>
      <c r="O927" s="86" t="b">
        <f t="shared" si="310"/>
        <v>1</v>
      </c>
      <c r="P927" s="86" t="b">
        <f t="shared" si="306"/>
        <v>1</v>
      </c>
      <c r="Q927" s="224" t="b">
        <f t="shared" si="303"/>
        <v>1</v>
      </c>
      <c r="R927" s="728">
        <f t="shared" si="308"/>
        <v>0</v>
      </c>
    </row>
    <row r="928" spans="1:18" s="84" customFormat="1" ht="41.25" customHeight="1" outlineLevel="1" x14ac:dyDescent="0.35">
      <c r="A928" s="967"/>
      <c r="B928" s="715" t="s">
        <v>78</v>
      </c>
      <c r="C928" s="715"/>
      <c r="D928" s="119"/>
      <c r="E928" s="119"/>
      <c r="F928" s="119"/>
      <c r="G928" s="153" t="e">
        <f t="shared" si="301"/>
        <v>#DIV/0!</v>
      </c>
      <c r="H928" s="101"/>
      <c r="I928" s="167" t="e">
        <f t="shared" si="305"/>
        <v>#DIV/0!</v>
      </c>
      <c r="J928" s="153" t="e">
        <f t="shared" si="302"/>
        <v>#DIV/0!</v>
      </c>
      <c r="K928" s="116">
        <f t="shared" si="299"/>
        <v>0</v>
      </c>
      <c r="L928" s="116">
        <f t="shared" si="298"/>
        <v>0</v>
      </c>
      <c r="M928" s="109" t="e">
        <f t="shared" si="307"/>
        <v>#DIV/0!</v>
      </c>
      <c r="N928" s="875"/>
      <c r="O928" s="86"/>
      <c r="P928" s="86" t="b">
        <f t="shared" si="306"/>
        <v>1</v>
      </c>
      <c r="Q928" s="224" t="b">
        <f t="shared" si="303"/>
        <v>1</v>
      </c>
      <c r="R928" s="728">
        <f t="shared" si="308"/>
        <v>0</v>
      </c>
    </row>
    <row r="929" spans="1:18" s="84" customFormat="1" ht="44.25" customHeight="1" outlineLevel="1" x14ac:dyDescent="0.35">
      <c r="A929" s="967"/>
      <c r="B929" s="715" t="s">
        <v>116</v>
      </c>
      <c r="C929" s="715"/>
      <c r="D929" s="119">
        <v>481884.61</v>
      </c>
      <c r="E929" s="119">
        <v>481884.61</v>
      </c>
      <c r="F929" s="119">
        <v>88934.15</v>
      </c>
      <c r="G929" s="148">
        <f t="shared" si="301"/>
        <v>0.185</v>
      </c>
      <c r="H929" s="119">
        <v>88934.15</v>
      </c>
      <c r="I929" s="186">
        <f t="shared" si="305"/>
        <v>0.185</v>
      </c>
      <c r="J929" s="148">
        <f t="shared" si="302"/>
        <v>1</v>
      </c>
      <c r="K929" s="104">
        <f t="shared" si="299"/>
        <v>481884.61</v>
      </c>
      <c r="L929" s="104">
        <f t="shared" si="298"/>
        <v>0</v>
      </c>
      <c r="M929" s="108">
        <f t="shared" si="307"/>
        <v>1</v>
      </c>
      <c r="N929" s="875"/>
      <c r="O929" s="86"/>
      <c r="P929" s="86" t="b">
        <f t="shared" si="306"/>
        <v>1</v>
      </c>
      <c r="Q929" s="224" t="b">
        <f t="shared" si="303"/>
        <v>1</v>
      </c>
      <c r="R929" s="728">
        <f t="shared" si="308"/>
        <v>0</v>
      </c>
    </row>
    <row r="930" spans="1:18" s="84" customFormat="1" ht="38.25" customHeight="1" x14ac:dyDescent="0.35">
      <c r="A930" s="967"/>
      <c r="B930" s="715" t="s">
        <v>80</v>
      </c>
      <c r="C930" s="715"/>
      <c r="D930" s="119"/>
      <c r="E930" s="119"/>
      <c r="F930" s="119"/>
      <c r="G930" s="153" t="e">
        <f t="shared" si="301"/>
        <v>#DIV/0!</v>
      </c>
      <c r="H930" s="119"/>
      <c r="I930" s="167" t="e">
        <f t="shared" si="305"/>
        <v>#DIV/0!</v>
      </c>
      <c r="J930" s="153" t="e">
        <f t="shared" si="302"/>
        <v>#DIV/0!</v>
      </c>
      <c r="K930" s="104">
        <f t="shared" si="299"/>
        <v>0</v>
      </c>
      <c r="L930" s="104">
        <f t="shared" si="298"/>
        <v>0</v>
      </c>
      <c r="M930" s="109" t="e">
        <f t="shared" si="307"/>
        <v>#DIV/0!</v>
      </c>
      <c r="N930" s="875"/>
      <c r="O930" s="86"/>
      <c r="P930" s="86" t="b">
        <f t="shared" si="306"/>
        <v>1</v>
      </c>
      <c r="Q930" s="224" t="b">
        <f t="shared" si="303"/>
        <v>1</v>
      </c>
      <c r="R930" s="728">
        <f t="shared" si="308"/>
        <v>0</v>
      </c>
    </row>
    <row r="931" spans="1:18" s="446" customFormat="1" ht="171" customHeight="1" outlineLevel="2" x14ac:dyDescent="0.35">
      <c r="A931" s="789" t="s">
        <v>204</v>
      </c>
      <c r="B931" s="124" t="s">
        <v>665</v>
      </c>
      <c r="C931" s="96" t="s">
        <v>285</v>
      </c>
      <c r="D931" s="99">
        <f>SUM(D932:D935)</f>
        <v>43694.67</v>
      </c>
      <c r="E931" s="99">
        <f>SUM(E932:E935)</f>
        <v>43694.67</v>
      </c>
      <c r="F931" s="119">
        <f>SUM(F932:F935)</f>
        <v>6627.64</v>
      </c>
      <c r="G931" s="148">
        <f>F931/E931</f>
        <v>0.152</v>
      </c>
      <c r="H931" s="119">
        <f>SUM(H932:H935)</f>
        <v>6627.64</v>
      </c>
      <c r="I931" s="148">
        <f t="shared" si="305"/>
        <v>0.152</v>
      </c>
      <c r="J931" s="148">
        <f t="shared" si="302"/>
        <v>1</v>
      </c>
      <c r="K931" s="119">
        <f>SUM(K932:K935)</f>
        <v>41194.69</v>
      </c>
      <c r="L931" s="119">
        <f>SUM(L932:L935)</f>
        <v>2499.98</v>
      </c>
      <c r="M931" s="108">
        <f t="shared" si="307"/>
        <v>0.94</v>
      </c>
      <c r="N931" s="956" t="s">
        <v>1558</v>
      </c>
      <c r="O931" s="444"/>
      <c r="P931" s="444" t="b">
        <f>E921=D921</f>
        <v>1</v>
      </c>
      <c r="Q931" s="445" t="b">
        <f>IF(F921=H921,TRUE,FALSE)</f>
        <v>1</v>
      </c>
      <c r="R931" s="728">
        <f t="shared" si="308"/>
        <v>0</v>
      </c>
    </row>
    <row r="932" spans="1:18" s="446" customFormat="1" ht="27.5" outlineLevel="2" x14ac:dyDescent="0.35">
      <c r="A932" s="790"/>
      <c r="B932" s="715" t="s">
        <v>79</v>
      </c>
      <c r="C932" s="715"/>
      <c r="D932" s="119"/>
      <c r="E932" s="119"/>
      <c r="F932" s="119"/>
      <c r="G932" s="179" t="e">
        <f t="shared" si="301"/>
        <v>#DIV/0!</v>
      </c>
      <c r="H932" s="119"/>
      <c r="I932" s="153" t="e">
        <f t="shared" si="305"/>
        <v>#DIV/0!</v>
      </c>
      <c r="J932" s="153" t="e">
        <f t="shared" si="302"/>
        <v>#DIV/0!</v>
      </c>
      <c r="K932" s="119">
        <f t="shared" si="299"/>
        <v>0</v>
      </c>
      <c r="L932" s="119">
        <f t="shared" si="298"/>
        <v>0</v>
      </c>
      <c r="M932" s="109" t="e">
        <f t="shared" si="307"/>
        <v>#DIV/0!</v>
      </c>
      <c r="N932" s="956"/>
      <c r="O932" s="444"/>
      <c r="P932" s="444" t="b">
        <f>E922=D922</f>
        <v>1</v>
      </c>
      <c r="Q932" s="445" t="b">
        <f>IF(F922=H922,TRUE,FALSE)</f>
        <v>1</v>
      </c>
      <c r="R932" s="728">
        <f t="shared" si="308"/>
        <v>0</v>
      </c>
    </row>
    <row r="933" spans="1:18" s="446" customFormat="1" ht="27.5" outlineLevel="2" x14ac:dyDescent="0.35">
      <c r="A933" s="790"/>
      <c r="B933" s="715" t="s">
        <v>78</v>
      </c>
      <c r="C933" s="715"/>
      <c r="D933" s="119"/>
      <c r="E933" s="119"/>
      <c r="F933" s="119"/>
      <c r="G933" s="179" t="e">
        <f t="shared" si="301"/>
        <v>#DIV/0!</v>
      </c>
      <c r="H933" s="119"/>
      <c r="I933" s="153" t="e">
        <f t="shared" si="305"/>
        <v>#DIV/0!</v>
      </c>
      <c r="J933" s="153" t="e">
        <f t="shared" si="302"/>
        <v>#DIV/0!</v>
      </c>
      <c r="K933" s="119">
        <f t="shared" si="299"/>
        <v>0</v>
      </c>
      <c r="L933" s="119">
        <f t="shared" si="298"/>
        <v>0</v>
      </c>
      <c r="M933" s="109" t="e">
        <f t="shared" si="307"/>
        <v>#DIV/0!</v>
      </c>
      <c r="N933" s="956"/>
      <c r="O933" s="444"/>
      <c r="P933" s="444" t="b">
        <f>E923=D923</f>
        <v>1</v>
      </c>
      <c r="Q933" s="445" t="b">
        <f>IF(F923=H923,TRUE,FALSE)</f>
        <v>1</v>
      </c>
      <c r="R933" s="728">
        <f t="shared" si="308"/>
        <v>0</v>
      </c>
    </row>
    <row r="934" spans="1:18" s="446" customFormat="1" ht="27.5" outlineLevel="2" x14ac:dyDescent="0.35">
      <c r="A934" s="790"/>
      <c r="B934" s="715" t="s">
        <v>116</v>
      </c>
      <c r="C934" s="715"/>
      <c r="D934" s="119">
        <v>43694.67</v>
      </c>
      <c r="E934" s="119">
        <v>43694.67</v>
      </c>
      <c r="F934" s="119">
        <v>6627.64</v>
      </c>
      <c r="G934" s="148">
        <f t="shared" si="301"/>
        <v>0.152</v>
      </c>
      <c r="H934" s="119">
        <v>6627.64</v>
      </c>
      <c r="I934" s="148">
        <f t="shared" si="305"/>
        <v>0.152</v>
      </c>
      <c r="J934" s="148">
        <f t="shared" si="302"/>
        <v>1</v>
      </c>
      <c r="K934" s="119">
        <v>41194.69</v>
      </c>
      <c r="L934" s="119">
        <f t="shared" si="298"/>
        <v>2499.98</v>
      </c>
      <c r="M934" s="108">
        <f t="shared" si="307"/>
        <v>0.94</v>
      </c>
      <c r="N934" s="956"/>
      <c r="O934" s="444"/>
      <c r="P934" s="444" t="b">
        <f>E924=D924</f>
        <v>1</v>
      </c>
      <c r="Q934" s="445" t="b">
        <f>IF(F924=H924,TRUE,FALSE)</f>
        <v>1</v>
      </c>
      <c r="R934" s="728">
        <f t="shared" si="308"/>
        <v>0</v>
      </c>
    </row>
    <row r="935" spans="1:18" s="446" customFormat="1" ht="27.5" outlineLevel="1" x14ac:dyDescent="0.35">
      <c r="A935" s="791"/>
      <c r="B935" s="715" t="s">
        <v>80</v>
      </c>
      <c r="C935" s="715"/>
      <c r="D935" s="119"/>
      <c r="E935" s="119"/>
      <c r="F935" s="119"/>
      <c r="G935" s="179" t="e">
        <f t="shared" si="301"/>
        <v>#DIV/0!</v>
      </c>
      <c r="H935" s="119"/>
      <c r="I935" s="153" t="e">
        <f t="shared" si="305"/>
        <v>#DIV/0!</v>
      </c>
      <c r="J935" s="153" t="e">
        <f t="shared" si="302"/>
        <v>#DIV/0!</v>
      </c>
      <c r="K935" s="119">
        <f t="shared" si="299"/>
        <v>0</v>
      </c>
      <c r="L935" s="119">
        <f t="shared" si="298"/>
        <v>0</v>
      </c>
      <c r="M935" s="109" t="e">
        <f t="shared" si="307"/>
        <v>#DIV/0!</v>
      </c>
      <c r="N935" s="956"/>
      <c r="O935" s="444"/>
      <c r="P935" s="444" t="b">
        <f>E925=D925</f>
        <v>1</v>
      </c>
      <c r="Q935" s="445" t="b">
        <f>IF(F925=H925,TRUE,FALSE)</f>
        <v>1</v>
      </c>
      <c r="R935" s="728">
        <f t="shared" si="308"/>
        <v>0</v>
      </c>
    </row>
    <row r="936" spans="1:18" s="446" customFormat="1" ht="279" customHeight="1" outlineLevel="2" x14ac:dyDescent="0.35">
      <c r="A936" s="789" t="s">
        <v>773</v>
      </c>
      <c r="B936" s="96" t="s">
        <v>1248</v>
      </c>
      <c r="C936" s="96" t="s">
        <v>285</v>
      </c>
      <c r="D936" s="99">
        <f>SUM(D937:D940)</f>
        <v>12350.24</v>
      </c>
      <c r="E936" s="99">
        <f>SUM(E937:E940)</f>
        <v>12350.24</v>
      </c>
      <c r="F936" s="99">
        <f>SUM(F937:F940)</f>
        <v>2263.7399999999998</v>
      </c>
      <c r="G936" s="191">
        <f t="shared" si="301"/>
        <v>0.183</v>
      </c>
      <c r="H936" s="99">
        <f>SUM(H937:H940)</f>
        <v>2263.7399999999998</v>
      </c>
      <c r="I936" s="191">
        <f t="shared" si="305"/>
        <v>0.183</v>
      </c>
      <c r="J936" s="191">
        <f t="shared" si="302"/>
        <v>1</v>
      </c>
      <c r="K936" s="134">
        <f>SUM(K937:K940)</f>
        <v>12350.24</v>
      </c>
      <c r="L936" s="134"/>
      <c r="M936" s="344">
        <f t="shared" si="307"/>
        <v>1</v>
      </c>
      <c r="N936" s="918"/>
      <c r="O936" s="444"/>
      <c r="P936" s="444" t="e">
        <f>#REF!=#REF!</f>
        <v>#REF!</v>
      </c>
      <c r="Q936" s="445" t="e">
        <f>IF(#REF!=#REF!,TRUE,FALSE)</f>
        <v>#REF!</v>
      </c>
      <c r="R936" s="728">
        <f t="shared" si="308"/>
        <v>0</v>
      </c>
    </row>
    <row r="937" spans="1:18" s="446" customFormat="1" ht="69.75" customHeight="1" outlineLevel="2" x14ac:dyDescent="0.35">
      <c r="A937" s="790"/>
      <c r="B937" s="715" t="s">
        <v>79</v>
      </c>
      <c r="C937" s="715"/>
      <c r="D937" s="119"/>
      <c r="E937" s="119"/>
      <c r="F937" s="119"/>
      <c r="G937" s="167" t="e">
        <f t="shared" si="301"/>
        <v>#DIV/0!</v>
      </c>
      <c r="H937" s="101"/>
      <c r="I937" s="167" t="e">
        <f t="shared" si="305"/>
        <v>#DIV/0!</v>
      </c>
      <c r="J937" s="167" t="e">
        <f t="shared" si="302"/>
        <v>#DIV/0!</v>
      </c>
      <c r="K937" s="116">
        <f>E937</f>
        <v>0</v>
      </c>
      <c r="L937" s="116"/>
      <c r="M937" s="206" t="e">
        <f t="shared" si="307"/>
        <v>#DIV/0!</v>
      </c>
      <c r="N937" s="918"/>
      <c r="O937" s="444"/>
      <c r="P937" s="444" t="e">
        <f>#REF!=#REF!</f>
        <v>#REF!</v>
      </c>
      <c r="Q937" s="445" t="e">
        <f>IF(#REF!=#REF!,TRUE,FALSE)</f>
        <v>#REF!</v>
      </c>
      <c r="R937" s="728">
        <f t="shared" si="308"/>
        <v>0</v>
      </c>
    </row>
    <row r="938" spans="1:18" s="446" customFormat="1" ht="60.75" customHeight="1" outlineLevel="2" x14ac:dyDescent="0.35">
      <c r="A938" s="790"/>
      <c r="B938" s="715" t="s">
        <v>78</v>
      </c>
      <c r="C938" s="715"/>
      <c r="D938" s="119">
        <v>6273.51</v>
      </c>
      <c r="E938" s="119">
        <v>6273.51</v>
      </c>
      <c r="F938" s="119">
        <v>1045.5899999999999</v>
      </c>
      <c r="G938" s="186">
        <f t="shared" si="301"/>
        <v>0.16700000000000001</v>
      </c>
      <c r="H938" s="119">
        <v>1045.5899999999999</v>
      </c>
      <c r="I938" s="186">
        <f t="shared" si="305"/>
        <v>0.16700000000000001</v>
      </c>
      <c r="J938" s="186">
        <f t="shared" si="302"/>
        <v>1</v>
      </c>
      <c r="K938" s="104">
        <f t="shared" ref="K938:K940" si="312">E938</f>
        <v>6273.51</v>
      </c>
      <c r="L938" s="104"/>
      <c r="M938" s="129">
        <f t="shared" si="307"/>
        <v>1</v>
      </c>
      <c r="N938" s="918"/>
      <c r="O938" s="444"/>
      <c r="P938" s="444" t="e">
        <f>#REF!=#REF!</f>
        <v>#REF!</v>
      </c>
      <c r="Q938" s="445" t="e">
        <f>IF(#REF!=#REF!,TRUE,FALSE)</f>
        <v>#REF!</v>
      </c>
      <c r="R938" s="728">
        <f t="shared" si="308"/>
        <v>0</v>
      </c>
    </row>
    <row r="939" spans="1:18" s="446" customFormat="1" ht="60.75" customHeight="1" outlineLevel="2" x14ac:dyDescent="0.35">
      <c r="A939" s="790"/>
      <c r="B939" s="715" t="s">
        <v>116</v>
      </c>
      <c r="C939" s="715"/>
      <c r="D939" s="119">
        <v>6076.73</v>
      </c>
      <c r="E939" s="119">
        <v>6076.73</v>
      </c>
      <c r="F939" s="119">
        <v>1218.1500000000001</v>
      </c>
      <c r="G939" s="186">
        <f t="shared" si="301"/>
        <v>0.2</v>
      </c>
      <c r="H939" s="119">
        <v>1218.1500000000001</v>
      </c>
      <c r="I939" s="186">
        <f t="shared" si="305"/>
        <v>0.2</v>
      </c>
      <c r="J939" s="186">
        <f t="shared" si="302"/>
        <v>1</v>
      </c>
      <c r="K939" s="104">
        <f t="shared" si="312"/>
        <v>6076.73</v>
      </c>
      <c r="L939" s="104"/>
      <c r="M939" s="206">
        <f t="shared" si="307"/>
        <v>1</v>
      </c>
      <c r="N939" s="918"/>
      <c r="O939" s="444"/>
      <c r="P939" s="444" t="e">
        <f>#REF!=#REF!</f>
        <v>#REF!</v>
      </c>
      <c r="Q939" s="445" t="e">
        <f>IF(#REF!=#REF!,TRUE,FALSE)</f>
        <v>#REF!</v>
      </c>
      <c r="R939" s="728">
        <f t="shared" si="308"/>
        <v>0</v>
      </c>
    </row>
    <row r="940" spans="1:18" s="446" customFormat="1" ht="66.75" customHeight="1" x14ac:dyDescent="0.35">
      <c r="A940" s="791"/>
      <c r="B940" s="715" t="s">
        <v>80</v>
      </c>
      <c r="C940" s="715"/>
      <c r="D940" s="119"/>
      <c r="E940" s="119"/>
      <c r="F940" s="119"/>
      <c r="G940" s="167" t="e">
        <f t="shared" si="301"/>
        <v>#DIV/0!</v>
      </c>
      <c r="H940" s="119"/>
      <c r="I940" s="167" t="e">
        <f t="shared" si="305"/>
        <v>#DIV/0!</v>
      </c>
      <c r="J940" s="167" t="e">
        <f t="shared" si="302"/>
        <v>#DIV/0!</v>
      </c>
      <c r="K940" s="104">
        <f t="shared" si="312"/>
        <v>0</v>
      </c>
      <c r="L940" s="104"/>
      <c r="M940" s="206" t="e">
        <f t="shared" si="307"/>
        <v>#DIV/0!</v>
      </c>
      <c r="N940" s="918"/>
      <c r="O940" s="444"/>
      <c r="P940" s="444" t="e">
        <f>#REF!=#REF!</f>
        <v>#REF!</v>
      </c>
      <c r="Q940" s="445" t="e">
        <f>IF(#REF!=#REF!,TRUE,FALSE)</f>
        <v>#REF!</v>
      </c>
      <c r="R940" s="728">
        <f t="shared" si="308"/>
        <v>0</v>
      </c>
    </row>
    <row r="941" spans="1:18" s="84" customFormat="1" ht="37.5" customHeight="1" x14ac:dyDescent="0.35">
      <c r="A941" s="792" t="s">
        <v>7</v>
      </c>
      <c r="B941" s="215" t="s">
        <v>173</v>
      </c>
      <c r="C941" s="170" t="s">
        <v>229</v>
      </c>
      <c r="D941" s="141">
        <f>SUM(D942:D945)</f>
        <v>419816.22</v>
      </c>
      <c r="E941" s="141">
        <f>SUM(E942:E945)</f>
        <v>419816.22</v>
      </c>
      <c r="F941" s="141">
        <f>SUM(F942:F945)</f>
        <v>17999.990000000002</v>
      </c>
      <c r="G941" s="343">
        <f t="shared" si="301"/>
        <v>4.2900000000000001E-2</v>
      </c>
      <c r="H941" s="141">
        <f>SUM(H942:H945)</f>
        <v>17999.990000000002</v>
      </c>
      <c r="I941" s="182">
        <f t="shared" si="305"/>
        <v>4.2999999999999997E-2</v>
      </c>
      <c r="J941" s="439">
        <f t="shared" si="302"/>
        <v>1</v>
      </c>
      <c r="K941" s="142">
        <f>SUM(K942:K945)</f>
        <v>393357.67</v>
      </c>
      <c r="L941" s="142">
        <f>SUM(L942:L945)</f>
        <v>26458.55</v>
      </c>
      <c r="M941" s="138">
        <f t="shared" si="307"/>
        <v>0.94</v>
      </c>
      <c r="N941" s="841"/>
      <c r="O941" s="86"/>
      <c r="P941" s="86" t="b">
        <f t="shared" si="306"/>
        <v>1</v>
      </c>
      <c r="Q941" s="224" t="b">
        <f t="shared" si="303"/>
        <v>1</v>
      </c>
      <c r="R941" s="728">
        <f t="shared" si="308"/>
        <v>0</v>
      </c>
    </row>
    <row r="942" spans="1:18" s="84" customFormat="1" ht="18.75" customHeight="1" x14ac:dyDescent="0.35">
      <c r="A942" s="792"/>
      <c r="B942" s="715" t="s">
        <v>79</v>
      </c>
      <c r="C942" s="715"/>
      <c r="D942" s="119">
        <f>D947</f>
        <v>0</v>
      </c>
      <c r="E942" s="119">
        <f t="shared" ref="E942:F942" si="313">E947</f>
        <v>0</v>
      </c>
      <c r="F942" s="119">
        <f t="shared" si="313"/>
        <v>0</v>
      </c>
      <c r="G942" s="153" t="e">
        <f t="shared" si="301"/>
        <v>#DIV/0!</v>
      </c>
      <c r="H942" s="119">
        <f>H947</f>
        <v>0</v>
      </c>
      <c r="I942" s="167" t="e">
        <f t="shared" si="305"/>
        <v>#DIV/0!</v>
      </c>
      <c r="J942" s="153" t="e">
        <f t="shared" si="302"/>
        <v>#DIV/0!</v>
      </c>
      <c r="K942" s="104">
        <f>K947</f>
        <v>0</v>
      </c>
      <c r="L942" s="104">
        <f>L947</f>
        <v>0</v>
      </c>
      <c r="M942" s="109" t="e">
        <f t="shared" si="307"/>
        <v>#DIV/0!</v>
      </c>
      <c r="N942" s="841"/>
      <c r="O942" s="86"/>
      <c r="P942" s="86" t="b">
        <f t="shared" si="306"/>
        <v>1</v>
      </c>
      <c r="Q942" s="224" t="b">
        <f t="shared" si="303"/>
        <v>1</v>
      </c>
      <c r="R942" s="728">
        <f t="shared" si="308"/>
        <v>0</v>
      </c>
    </row>
    <row r="943" spans="1:18" s="84" customFormat="1" ht="18.75" customHeight="1" x14ac:dyDescent="0.35">
      <c r="A943" s="792"/>
      <c r="B943" s="715" t="s">
        <v>78</v>
      </c>
      <c r="C943" s="715"/>
      <c r="D943" s="119">
        <f t="shared" ref="D943:F945" si="314">D948</f>
        <v>373800</v>
      </c>
      <c r="E943" s="119">
        <f t="shared" si="314"/>
        <v>373800</v>
      </c>
      <c r="F943" s="119">
        <f t="shared" si="314"/>
        <v>16199.99</v>
      </c>
      <c r="G943" s="148">
        <f t="shared" si="301"/>
        <v>4.2999999999999997E-2</v>
      </c>
      <c r="H943" s="119">
        <f t="shared" ref="H943:H945" si="315">H948</f>
        <v>16199.99</v>
      </c>
      <c r="I943" s="186">
        <f t="shared" si="305"/>
        <v>4.2999999999999997E-2</v>
      </c>
      <c r="J943" s="153">
        <f t="shared" si="302"/>
        <v>1</v>
      </c>
      <c r="K943" s="104">
        <f t="shared" ref="K943:L945" si="316">K948</f>
        <v>347341.45</v>
      </c>
      <c r="L943" s="104">
        <f t="shared" si="316"/>
        <v>26458.55</v>
      </c>
      <c r="M943" s="108">
        <f t="shared" si="307"/>
        <v>0.93</v>
      </c>
      <c r="N943" s="841"/>
      <c r="O943" s="86"/>
      <c r="P943" s="86" t="b">
        <f t="shared" si="306"/>
        <v>1</v>
      </c>
      <c r="Q943" s="224" t="b">
        <f t="shared" si="303"/>
        <v>1</v>
      </c>
      <c r="R943" s="728">
        <f t="shared" si="308"/>
        <v>0</v>
      </c>
    </row>
    <row r="944" spans="1:18" s="84" customFormat="1" ht="18.75" customHeight="1" x14ac:dyDescent="0.35">
      <c r="A944" s="792"/>
      <c r="B944" s="715" t="s">
        <v>116</v>
      </c>
      <c r="C944" s="715"/>
      <c r="D944" s="119">
        <f t="shared" si="314"/>
        <v>46016.22</v>
      </c>
      <c r="E944" s="119">
        <f t="shared" si="314"/>
        <v>46016.22</v>
      </c>
      <c r="F944" s="119">
        <f t="shared" si="314"/>
        <v>1800</v>
      </c>
      <c r="G944" s="148">
        <f t="shared" si="301"/>
        <v>3.9E-2</v>
      </c>
      <c r="H944" s="119">
        <f t="shared" si="315"/>
        <v>1800</v>
      </c>
      <c r="I944" s="186">
        <f t="shared" si="305"/>
        <v>3.9E-2</v>
      </c>
      <c r="J944" s="153">
        <f t="shared" si="302"/>
        <v>1</v>
      </c>
      <c r="K944" s="104">
        <f t="shared" si="316"/>
        <v>46016.22</v>
      </c>
      <c r="L944" s="104">
        <f t="shared" si="316"/>
        <v>0</v>
      </c>
      <c r="M944" s="108">
        <f t="shared" si="307"/>
        <v>1</v>
      </c>
      <c r="N944" s="841"/>
      <c r="O944" s="86"/>
      <c r="P944" s="86" t="b">
        <f t="shared" si="306"/>
        <v>1</v>
      </c>
      <c r="Q944" s="224" t="b">
        <f t="shared" si="303"/>
        <v>1</v>
      </c>
      <c r="R944" s="728">
        <f t="shared" si="308"/>
        <v>0</v>
      </c>
    </row>
    <row r="945" spans="1:18" s="84" customFormat="1" ht="18.75" customHeight="1" x14ac:dyDescent="0.35">
      <c r="A945" s="792"/>
      <c r="B945" s="715" t="s">
        <v>80</v>
      </c>
      <c r="C945" s="715"/>
      <c r="D945" s="119">
        <f t="shared" si="314"/>
        <v>0</v>
      </c>
      <c r="E945" s="119">
        <f t="shared" si="314"/>
        <v>0</v>
      </c>
      <c r="F945" s="119">
        <f t="shared" si="314"/>
        <v>0</v>
      </c>
      <c r="G945" s="179" t="e">
        <f t="shared" si="301"/>
        <v>#DIV/0!</v>
      </c>
      <c r="H945" s="119">
        <f t="shared" si="315"/>
        <v>0</v>
      </c>
      <c r="I945" s="167" t="e">
        <f t="shared" si="305"/>
        <v>#DIV/0!</v>
      </c>
      <c r="J945" s="153" t="e">
        <f t="shared" si="302"/>
        <v>#DIV/0!</v>
      </c>
      <c r="K945" s="104">
        <f t="shared" si="316"/>
        <v>0</v>
      </c>
      <c r="L945" s="104">
        <f t="shared" si="316"/>
        <v>0</v>
      </c>
      <c r="M945" s="109" t="e">
        <f t="shared" si="307"/>
        <v>#DIV/0!</v>
      </c>
      <c r="N945" s="841"/>
      <c r="O945" s="86"/>
      <c r="P945" s="86" t="b">
        <f t="shared" si="306"/>
        <v>1</v>
      </c>
      <c r="Q945" s="224" t="b">
        <f t="shared" si="303"/>
        <v>1</v>
      </c>
      <c r="R945" s="728">
        <f t="shared" si="308"/>
        <v>0</v>
      </c>
    </row>
    <row r="946" spans="1:18" s="84" customFormat="1" ht="67.5" customHeight="1" x14ac:dyDescent="0.35">
      <c r="A946" s="802" t="s">
        <v>8</v>
      </c>
      <c r="B946" s="102" t="s">
        <v>1249</v>
      </c>
      <c r="C946" s="96" t="s">
        <v>285</v>
      </c>
      <c r="D946" s="99">
        <f>SUM(D947:D950)</f>
        <v>419816.22</v>
      </c>
      <c r="E946" s="99">
        <f>SUM(E947:E950)</f>
        <v>419816.22</v>
      </c>
      <c r="F946" s="99">
        <f>SUM(F947:F950)</f>
        <v>17999.990000000002</v>
      </c>
      <c r="G946" s="177">
        <f t="shared" si="301"/>
        <v>4.2999999999999997E-2</v>
      </c>
      <c r="H946" s="99">
        <f>SUM(H947:H950)</f>
        <v>17999.990000000002</v>
      </c>
      <c r="I946" s="177">
        <f t="shared" si="305"/>
        <v>4.2999999999999997E-2</v>
      </c>
      <c r="J946" s="636">
        <f t="shared" si="302"/>
        <v>1</v>
      </c>
      <c r="K946" s="99">
        <f>SUM(K947:K950)</f>
        <v>393357.67</v>
      </c>
      <c r="L946" s="99">
        <f t="shared" ref="L946:L975" si="317">E946-K946</f>
        <v>26458.55</v>
      </c>
      <c r="M946" s="216">
        <f t="shared" si="307"/>
        <v>0.93700000000000006</v>
      </c>
      <c r="N946" s="841"/>
      <c r="O946" s="86"/>
      <c r="P946" s="86" t="b">
        <f t="shared" si="306"/>
        <v>1</v>
      </c>
      <c r="Q946" s="224" t="b">
        <f t="shared" si="303"/>
        <v>1</v>
      </c>
      <c r="R946" s="728">
        <f t="shared" si="308"/>
        <v>0</v>
      </c>
    </row>
    <row r="947" spans="1:18" s="84" customFormat="1" ht="18.75" customHeight="1" x14ac:dyDescent="0.35">
      <c r="A947" s="803"/>
      <c r="B947" s="715" t="s">
        <v>79</v>
      </c>
      <c r="C947" s="715"/>
      <c r="D947" s="119">
        <f>D952+D957+D962</f>
        <v>0</v>
      </c>
      <c r="E947" s="119">
        <f t="shared" ref="E947:F947" si="318">E952+E957+E962</f>
        <v>0</v>
      </c>
      <c r="F947" s="119">
        <f t="shared" si="318"/>
        <v>0</v>
      </c>
      <c r="G947" s="148"/>
      <c r="H947" s="119">
        <f>H952+H957+H962</f>
        <v>0</v>
      </c>
      <c r="I947" s="148"/>
      <c r="J947" s="617"/>
      <c r="K947" s="119"/>
      <c r="L947" s="119">
        <f t="shared" si="317"/>
        <v>0</v>
      </c>
      <c r="M947" s="109" t="e">
        <f t="shared" si="307"/>
        <v>#DIV/0!</v>
      </c>
      <c r="N947" s="841"/>
      <c r="O947" s="86"/>
      <c r="P947" s="86" t="b">
        <f t="shared" si="306"/>
        <v>1</v>
      </c>
      <c r="Q947" s="224" t="b">
        <f t="shared" si="303"/>
        <v>1</v>
      </c>
      <c r="R947" s="728">
        <f t="shared" si="308"/>
        <v>0</v>
      </c>
    </row>
    <row r="948" spans="1:18" s="84" customFormat="1" ht="18.75" customHeight="1" x14ac:dyDescent="0.35">
      <c r="A948" s="803"/>
      <c r="B948" s="715" t="s">
        <v>78</v>
      </c>
      <c r="C948" s="715"/>
      <c r="D948" s="119">
        <f t="shared" ref="D948:F950" si="319">D953+D958+D963</f>
        <v>373800</v>
      </c>
      <c r="E948" s="119">
        <f t="shared" si="319"/>
        <v>373800</v>
      </c>
      <c r="F948" s="119">
        <f t="shared" si="319"/>
        <v>16199.99</v>
      </c>
      <c r="G948" s="148">
        <f t="shared" si="301"/>
        <v>4.2999999999999997E-2</v>
      </c>
      <c r="H948" s="119">
        <f t="shared" ref="H948:H950" si="320">H953+H958+H963</f>
        <v>16199.99</v>
      </c>
      <c r="I948" s="148">
        <f t="shared" si="305"/>
        <v>4.2999999999999997E-2</v>
      </c>
      <c r="J948" s="617">
        <f t="shared" si="302"/>
        <v>1</v>
      </c>
      <c r="K948" s="119">
        <f>K953+K958+K963</f>
        <v>347341.45</v>
      </c>
      <c r="L948" s="119">
        <f>L953+L958+L963</f>
        <v>26458.55</v>
      </c>
      <c r="M948" s="429">
        <f t="shared" si="307"/>
        <v>0.93</v>
      </c>
      <c r="N948" s="841"/>
      <c r="O948" s="86"/>
      <c r="P948" s="86" t="b">
        <f t="shared" si="306"/>
        <v>1</v>
      </c>
      <c r="Q948" s="224" t="b">
        <f t="shared" si="303"/>
        <v>1</v>
      </c>
      <c r="R948" s="728">
        <f t="shared" si="308"/>
        <v>0</v>
      </c>
    </row>
    <row r="949" spans="1:18" s="84" customFormat="1" ht="18.75" customHeight="1" x14ac:dyDescent="0.35">
      <c r="A949" s="803"/>
      <c r="B949" s="715" t="s">
        <v>116</v>
      </c>
      <c r="C949" s="715"/>
      <c r="D949" s="119">
        <f t="shared" si="319"/>
        <v>46016.22</v>
      </c>
      <c r="E949" s="119">
        <f t="shared" si="319"/>
        <v>46016.22</v>
      </c>
      <c r="F949" s="119">
        <f t="shared" si="319"/>
        <v>1800</v>
      </c>
      <c r="G949" s="148">
        <f t="shared" si="301"/>
        <v>3.9E-2</v>
      </c>
      <c r="H949" s="119">
        <f t="shared" si="320"/>
        <v>1800</v>
      </c>
      <c r="I949" s="148">
        <f t="shared" si="305"/>
        <v>3.9E-2</v>
      </c>
      <c r="J949" s="617">
        <f t="shared" si="302"/>
        <v>1</v>
      </c>
      <c r="K949" s="119">
        <f t="shared" ref="K949:L950" si="321">K954+K959+K964</f>
        <v>46016.22</v>
      </c>
      <c r="L949" s="119">
        <f t="shared" si="321"/>
        <v>0</v>
      </c>
      <c r="M949" s="216">
        <f t="shared" si="307"/>
        <v>1</v>
      </c>
      <c r="N949" s="841"/>
      <c r="O949" s="86"/>
      <c r="P949" s="86" t="b">
        <f t="shared" si="306"/>
        <v>1</v>
      </c>
      <c r="Q949" s="224" t="b">
        <f t="shared" si="303"/>
        <v>1</v>
      </c>
      <c r="R949" s="728">
        <f t="shared" si="308"/>
        <v>0</v>
      </c>
    </row>
    <row r="950" spans="1:18" s="84" customFormat="1" ht="18.75" customHeight="1" x14ac:dyDescent="0.35">
      <c r="A950" s="804"/>
      <c r="B950" s="715" t="s">
        <v>80</v>
      </c>
      <c r="C950" s="715"/>
      <c r="D950" s="119">
        <f t="shared" si="319"/>
        <v>0</v>
      </c>
      <c r="E950" s="119">
        <f t="shared" si="319"/>
        <v>0</v>
      </c>
      <c r="F950" s="119">
        <f t="shared" si="319"/>
        <v>0</v>
      </c>
      <c r="G950" s="148"/>
      <c r="H950" s="119">
        <f t="shared" si="320"/>
        <v>0</v>
      </c>
      <c r="I950" s="148"/>
      <c r="J950" s="539"/>
      <c r="K950" s="119">
        <f t="shared" si="321"/>
        <v>0</v>
      </c>
      <c r="L950" s="119">
        <f t="shared" si="321"/>
        <v>0</v>
      </c>
      <c r="M950" s="109" t="e">
        <f t="shared" si="307"/>
        <v>#DIV/0!</v>
      </c>
      <c r="N950" s="841"/>
      <c r="O950" s="86"/>
      <c r="P950" s="86" t="b">
        <f t="shared" si="306"/>
        <v>1</v>
      </c>
      <c r="Q950" s="224" t="b">
        <f t="shared" si="303"/>
        <v>1</v>
      </c>
      <c r="R950" s="728">
        <f t="shared" si="308"/>
        <v>0</v>
      </c>
    </row>
    <row r="951" spans="1:18" s="84" customFormat="1" ht="56.25" customHeight="1" x14ac:dyDescent="0.35">
      <c r="A951" s="1099" t="s">
        <v>194</v>
      </c>
      <c r="B951" s="102" t="s">
        <v>1250</v>
      </c>
      <c r="C951" s="96" t="s">
        <v>650</v>
      </c>
      <c r="D951" s="99">
        <f>SUM(D952:D955)</f>
        <v>271.14999999999998</v>
      </c>
      <c r="E951" s="99">
        <f>SUM(E952:E955)</f>
        <v>271.14999999999998</v>
      </c>
      <c r="F951" s="99">
        <f>SUM(F952:F955)</f>
        <v>0</v>
      </c>
      <c r="G951" s="177">
        <f t="shared" si="301"/>
        <v>0</v>
      </c>
      <c r="H951" s="99">
        <f>SUM(H952:H955)</f>
        <v>0</v>
      </c>
      <c r="I951" s="148">
        <f t="shared" si="305"/>
        <v>0</v>
      </c>
      <c r="J951" s="451" t="e">
        <f t="shared" si="302"/>
        <v>#DIV/0!</v>
      </c>
      <c r="K951" s="99">
        <f>SUM(K952:K955)</f>
        <v>271.14999999999998</v>
      </c>
      <c r="L951" s="99">
        <f>SUM(L952:L955)</f>
        <v>0</v>
      </c>
      <c r="M951" s="135">
        <f t="shared" si="307"/>
        <v>1</v>
      </c>
      <c r="N951" s="875" t="s">
        <v>1251</v>
      </c>
      <c r="O951" s="86"/>
      <c r="P951" s="86" t="b">
        <f t="shared" ref="P951:P963" si="322">E946=D946</f>
        <v>1</v>
      </c>
      <c r="Q951" s="224" t="b">
        <f t="shared" ref="Q951:Q954" si="323">IF(F946=H946,TRUE,FALSE)</f>
        <v>1</v>
      </c>
      <c r="R951" s="728">
        <f t="shared" si="308"/>
        <v>0</v>
      </c>
    </row>
    <row r="952" spans="1:18" s="84" customFormat="1" ht="19.5" customHeight="1" x14ac:dyDescent="0.35">
      <c r="A952" s="1099"/>
      <c r="B952" s="715" t="s">
        <v>79</v>
      </c>
      <c r="C952" s="715"/>
      <c r="D952" s="119"/>
      <c r="E952" s="119"/>
      <c r="F952" s="119"/>
      <c r="G952" s="179" t="e">
        <f t="shared" si="301"/>
        <v>#DIV/0!</v>
      </c>
      <c r="H952" s="101"/>
      <c r="I952" s="153" t="e">
        <f t="shared" si="305"/>
        <v>#DIV/0!</v>
      </c>
      <c r="J952" s="153" t="e">
        <f t="shared" si="302"/>
        <v>#DIV/0!</v>
      </c>
      <c r="K952" s="119"/>
      <c r="L952" s="119">
        <f>E952-K952</f>
        <v>0</v>
      </c>
      <c r="M952" s="109" t="e">
        <f t="shared" si="307"/>
        <v>#DIV/0!</v>
      </c>
      <c r="N952" s="875"/>
      <c r="O952" s="86"/>
      <c r="P952" s="86" t="b">
        <f t="shared" si="322"/>
        <v>1</v>
      </c>
      <c r="Q952" s="224" t="b">
        <f t="shared" si="323"/>
        <v>1</v>
      </c>
      <c r="R952" s="728">
        <f t="shared" si="308"/>
        <v>0</v>
      </c>
    </row>
    <row r="953" spans="1:18" s="84" customFormat="1" ht="19.5" customHeight="1" x14ac:dyDescent="0.35">
      <c r="A953" s="1099"/>
      <c r="B953" s="715" t="s">
        <v>78</v>
      </c>
      <c r="C953" s="715"/>
      <c r="D953" s="119"/>
      <c r="E953" s="119"/>
      <c r="F953" s="119"/>
      <c r="G953" s="153" t="e">
        <f t="shared" ref="G953:G1016" si="324">F953/E953</f>
        <v>#DIV/0!</v>
      </c>
      <c r="H953" s="119"/>
      <c r="I953" s="153" t="e">
        <f t="shared" si="305"/>
        <v>#DIV/0!</v>
      </c>
      <c r="J953" s="153" t="e">
        <f t="shared" ref="J953:J1016" si="325">H953/F953</f>
        <v>#DIV/0!</v>
      </c>
      <c r="K953" s="119"/>
      <c r="L953" s="119">
        <f t="shared" ref="L953:L965" si="326">E953-K953</f>
        <v>0</v>
      </c>
      <c r="M953" s="109" t="e">
        <f t="shared" si="307"/>
        <v>#DIV/0!</v>
      </c>
      <c r="N953" s="875"/>
      <c r="O953" s="86"/>
      <c r="P953" s="86" t="b">
        <f t="shared" si="322"/>
        <v>1</v>
      </c>
      <c r="Q953" s="224" t="b">
        <f t="shared" si="323"/>
        <v>1</v>
      </c>
      <c r="R953" s="728">
        <f t="shared" si="308"/>
        <v>0</v>
      </c>
    </row>
    <row r="954" spans="1:18" s="84" customFormat="1" ht="19.5" customHeight="1" x14ac:dyDescent="0.35">
      <c r="A954" s="1099"/>
      <c r="B954" s="715" t="s">
        <v>116</v>
      </c>
      <c r="C954" s="715"/>
      <c r="D954" s="119">
        <v>271.14999999999998</v>
      </c>
      <c r="E954" s="119">
        <v>271.14999999999998</v>
      </c>
      <c r="F954" s="626"/>
      <c r="G954" s="632">
        <f t="shared" si="324"/>
        <v>0</v>
      </c>
      <c r="H954" s="626"/>
      <c r="I954" s="148">
        <f t="shared" si="305"/>
        <v>0</v>
      </c>
      <c r="J954" s="153" t="e">
        <f t="shared" si="325"/>
        <v>#DIV/0!</v>
      </c>
      <c r="K954" s="119">
        <v>271.14999999999998</v>
      </c>
      <c r="L954" s="119">
        <f t="shared" si="326"/>
        <v>0</v>
      </c>
      <c r="M954" s="108">
        <f t="shared" si="307"/>
        <v>1</v>
      </c>
      <c r="N954" s="875"/>
      <c r="O954" s="86"/>
      <c r="P954" s="86" t="b">
        <f t="shared" si="322"/>
        <v>1</v>
      </c>
      <c r="Q954" s="224" t="b">
        <f t="shared" si="323"/>
        <v>1</v>
      </c>
      <c r="R954" s="728">
        <f t="shared" si="308"/>
        <v>0</v>
      </c>
    </row>
    <row r="955" spans="1:18" s="84" customFormat="1" ht="19.5" customHeight="1" x14ac:dyDescent="0.35">
      <c r="A955" s="1099"/>
      <c r="B955" s="715" t="s">
        <v>80</v>
      </c>
      <c r="C955" s="715"/>
      <c r="D955" s="119"/>
      <c r="E955" s="119"/>
      <c r="F955" s="119"/>
      <c r="G955" s="179" t="e">
        <f t="shared" si="324"/>
        <v>#DIV/0!</v>
      </c>
      <c r="H955" s="119"/>
      <c r="I955" s="153" t="e">
        <f t="shared" si="305"/>
        <v>#DIV/0!</v>
      </c>
      <c r="J955" s="153" t="e">
        <f t="shared" si="325"/>
        <v>#DIV/0!</v>
      </c>
      <c r="K955" s="119"/>
      <c r="L955" s="119">
        <f t="shared" si="326"/>
        <v>0</v>
      </c>
      <c r="M955" s="109" t="e">
        <f t="shared" si="307"/>
        <v>#DIV/0!</v>
      </c>
      <c r="N955" s="875"/>
      <c r="O955" s="86"/>
      <c r="P955" s="86" t="b">
        <f t="shared" si="322"/>
        <v>1</v>
      </c>
      <c r="Q955" s="224" t="b">
        <f t="shared" ref="Q955:Q1018" si="327">IF(F950=H950,TRUE,FALSE)</f>
        <v>1</v>
      </c>
      <c r="R955" s="728">
        <f t="shared" si="308"/>
        <v>0</v>
      </c>
    </row>
    <row r="956" spans="1:18" s="84" customFormat="1" ht="45" customHeight="1" x14ac:dyDescent="0.35">
      <c r="A956" s="1099" t="s">
        <v>195</v>
      </c>
      <c r="B956" s="102" t="s">
        <v>1252</v>
      </c>
      <c r="C956" s="96" t="s">
        <v>650</v>
      </c>
      <c r="D956" s="99">
        <f>SUM(D957:D960)</f>
        <v>13408.76</v>
      </c>
      <c r="E956" s="99">
        <f>SUM(E957:E960)</f>
        <v>13408.76</v>
      </c>
      <c r="F956" s="98">
        <f>SUM(F957:F960)</f>
        <v>0</v>
      </c>
      <c r="G956" s="179">
        <f t="shared" si="324"/>
        <v>0</v>
      </c>
      <c r="H956" s="98">
        <f>SUM(H957:H960)</f>
        <v>0</v>
      </c>
      <c r="I956" s="148">
        <f t="shared" si="305"/>
        <v>0</v>
      </c>
      <c r="J956" s="153" t="e">
        <f t="shared" si="325"/>
        <v>#DIV/0!</v>
      </c>
      <c r="K956" s="119">
        <f>SUM(K957:K960)</f>
        <v>13408.76</v>
      </c>
      <c r="L956" s="119">
        <f>SUM(L957:L960)</f>
        <v>0</v>
      </c>
      <c r="M956" s="108">
        <f t="shared" si="307"/>
        <v>1</v>
      </c>
      <c r="N956" s="854" t="s">
        <v>1253</v>
      </c>
      <c r="O956" s="86"/>
      <c r="P956" s="86" t="b">
        <f t="shared" si="322"/>
        <v>1</v>
      </c>
      <c r="Q956" s="224" t="b">
        <f t="shared" si="327"/>
        <v>1</v>
      </c>
      <c r="R956" s="728">
        <f t="shared" si="308"/>
        <v>0</v>
      </c>
    </row>
    <row r="957" spans="1:18" s="84" customFormat="1" ht="18.75" customHeight="1" x14ac:dyDescent="0.35">
      <c r="A957" s="1099"/>
      <c r="B957" s="715" t="s">
        <v>79</v>
      </c>
      <c r="C957" s="715"/>
      <c r="D957" s="119"/>
      <c r="E957" s="119"/>
      <c r="F957" s="119"/>
      <c r="G957" s="179" t="e">
        <f t="shared" si="324"/>
        <v>#DIV/0!</v>
      </c>
      <c r="H957" s="101"/>
      <c r="I957" s="153" t="e">
        <f t="shared" ref="I957:I973" si="328">H957/E957</f>
        <v>#DIV/0!</v>
      </c>
      <c r="J957" s="153" t="e">
        <f t="shared" si="325"/>
        <v>#DIV/0!</v>
      </c>
      <c r="K957" s="119">
        <f t="shared" ref="K957:K975" si="329">E957</f>
        <v>0</v>
      </c>
      <c r="L957" s="119">
        <f t="shared" si="326"/>
        <v>0</v>
      </c>
      <c r="M957" s="109" t="e">
        <f t="shared" si="307"/>
        <v>#DIV/0!</v>
      </c>
      <c r="N957" s="854"/>
      <c r="O957" s="86"/>
      <c r="P957" s="86" t="b">
        <f t="shared" si="322"/>
        <v>1</v>
      </c>
      <c r="Q957" s="224" t="b">
        <f t="shared" si="327"/>
        <v>1</v>
      </c>
      <c r="R957" s="728">
        <f t="shared" si="308"/>
        <v>0</v>
      </c>
    </row>
    <row r="958" spans="1:18" s="84" customFormat="1" ht="18.75" customHeight="1" x14ac:dyDescent="0.35">
      <c r="A958" s="1099"/>
      <c r="B958" s="715" t="s">
        <v>78</v>
      </c>
      <c r="C958" s="715"/>
      <c r="D958" s="119"/>
      <c r="E958" s="119"/>
      <c r="F958" s="119"/>
      <c r="G958" s="179" t="e">
        <f t="shared" si="324"/>
        <v>#DIV/0!</v>
      </c>
      <c r="H958" s="101"/>
      <c r="I958" s="153" t="e">
        <f t="shared" si="328"/>
        <v>#DIV/0!</v>
      </c>
      <c r="J958" s="153" t="e">
        <f t="shared" si="325"/>
        <v>#DIV/0!</v>
      </c>
      <c r="K958" s="119">
        <f t="shared" si="329"/>
        <v>0</v>
      </c>
      <c r="L958" s="119">
        <f t="shared" si="326"/>
        <v>0</v>
      </c>
      <c r="M958" s="109" t="e">
        <f t="shared" si="307"/>
        <v>#DIV/0!</v>
      </c>
      <c r="N958" s="854"/>
      <c r="O958" s="86"/>
      <c r="P958" s="86" t="b">
        <f t="shared" si="322"/>
        <v>1</v>
      </c>
      <c r="Q958" s="224" t="b">
        <f t="shared" si="327"/>
        <v>1</v>
      </c>
      <c r="R958" s="728">
        <f t="shared" si="308"/>
        <v>0</v>
      </c>
    </row>
    <row r="959" spans="1:18" s="84" customFormat="1" ht="18.75" customHeight="1" x14ac:dyDescent="0.35">
      <c r="A959" s="1099"/>
      <c r="B959" s="715" t="s">
        <v>116</v>
      </c>
      <c r="C959" s="715"/>
      <c r="D959" s="119">
        <v>13408.76</v>
      </c>
      <c r="E959" s="119">
        <v>13408.76</v>
      </c>
      <c r="F959" s="119"/>
      <c r="G959" s="179">
        <f t="shared" si="324"/>
        <v>0</v>
      </c>
      <c r="H959" s="101"/>
      <c r="I959" s="148">
        <f t="shared" si="328"/>
        <v>0</v>
      </c>
      <c r="J959" s="153" t="e">
        <f t="shared" si="325"/>
        <v>#DIV/0!</v>
      </c>
      <c r="K959" s="119">
        <v>13408.76</v>
      </c>
      <c r="L959" s="119"/>
      <c r="M959" s="108">
        <f t="shared" si="307"/>
        <v>1</v>
      </c>
      <c r="N959" s="854"/>
      <c r="O959" s="86"/>
      <c r="P959" s="86" t="b">
        <f t="shared" si="322"/>
        <v>1</v>
      </c>
      <c r="Q959" s="224" t="b">
        <f t="shared" si="327"/>
        <v>1</v>
      </c>
      <c r="R959" s="728">
        <f t="shared" si="308"/>
        <v>0</v>
      </c>
    </row>
    <row r="960" spans="1:18" s="84" customFormat="1" ht="18.75" customHeight="1" x14ac:dyDescent="0.35">
      <c r="A960" s="1099"/>
      <c r="B960" s="715" t="s">
        <v>80</v>
      </c>
      <c r="C960" s="715"/>
      <c r="D960" s="119"/>
      <c r="E960" s="119"/>
      <c r="F960" s="119"/>
      <c r="G960" s="179" t="e">
        <f t="shared" si="324"/>
        <v>#DIV/0!</v>
      </c>
      <c r="H960" s="119"/>
      <c r="I960" s="153" t="e">
        <f t="shared" si="328"/>
        <v>#DIV/0!</v>
      </c>
      <c r="J960" s="153" t="e">
        <f t="shared" si="325"/>
        <v>#DIV/0!</v>
      </c>
      <c r="K960" s="119">
        <f t="shared" si="329"/>
        <v>0</v>
      </c>
      <c r="L960" s="119">
        <f t="shared" si="326"/>
        <v>0</v>
      </c>
      <c r="M960" s="109" t="e">
        <f t="shared" si="307"/>
        <v>#DIV/0!</v>
      </c>
      <c r="N960" s="854"/>
      <c r="O960" s="86"/>
      <c r="P960" s="86" t="b">
        <f t="shared" si="322"/>
        <v>1</v>
      </c>
      <c r="Q960" s="224" t="b">
        <f t="shared" si="327"/>
        <v>1</v>
      </c>
      <c r="R960" s="728">
        <f t="shared" si="308"/>
        <v>0</v>
      </c>
    </row>
    <row r="961" spans="1:18" s="84" customFormat="1" ht="279" customHeight="1" x14ac:dyDescent="0.35">
      <c r="A961" s="967" t="s">
        <v>196</v>
      </c>
      <c r="B961" s="133" t="s">
        <v>174</v>
      </c>
      <c r="C961" s="117" t="s">
        <v>650</v>
      </c>
      <c r="D961" s="134">
        <f>SUM(D962:D965)</f>
        <v>406136.31</v>
      </c>
      <c r="E961" s="134">
        <f>SUM(E962:E965)</f>
        <v>406136.31</v>
      </c>
      <c r="F961" s="134">
        <f>SUM(F962:F965)</f>
        <v>17999.990000000002</v>
      </c>
      <c r="G961" s="191">
        <f t="shared" si="324"/>
        <v>4.3999999999999997E-2</v>
      </c>
      <c r="H961" s="134">
        <f>SUM(H962:H965)</f>
        <v>17999.990000000002</v>
      </c>
      <c r="I961" s="191">
        <f t="shared" si="328"/>
        <v>4.3999999999999997E-2</v>
      </c>
      <c r="J961" s="191">
        <f t="shared" si="325"/>
        <v>1</v>
      </c>
      <c r="K961" s="134">
        <f>SUM(K962:K965)</f>
        <v>379677.76</v>
      </c>
      <c r="L961" s="134">
        <f>SUM(L962:L965)</f>
        <v>26458.55</v>
      </c>
      <c r="M961" s="344">
        <f t="shared" si="307"/>
        <v>0.93</v>
      </c>
      <c r="N961" s="869" t="s">
        <v>1518</v>
      </c>
      <c r="O961" s="86"/>
      <c r="P961" s="86" t="b">
        <f t="shared" si="322"/>
        <v>1</v>
      </c>
      <c r="Q961" s="224" t="b">
        <f t="shared" si="327"/>
        <v>1</v>
      </c>
      <c r="R961" s="728">
        <f t="shared" si="308"/>
        <v>0</v>
      </c>
    </row>
    <row r="962" spans="1:18" s="84" customFormat="1" ht="18.75" customHeight="1" x14ac:dyDescent="0.35">
      <c r="A962" s="967"/>
      <c r="B962" s="713" t="s">
        <v>79</v>
      </c>
      <c r="C962" s="713"/>
      <c r="D962" s="104"/>
      <c r="E962" s="104"/>
      <c r="F962" s="104"/>
      <c r="G962" s="184" t="e">
        <f t="shared" si="324"/>
        <v>#DIV/0!</v>
      </c>
      <c r="H962" s="116"/>
      <c r="I962" s="167" t="e">
        <f t="shared" si="328"/>
        <v>#DIV/0!</v>
      </c>
      <c r="J962" s="167" t="e">
        <f t="shared" si="325"/>
        <v>#DIV/0!</v>
      </c>
      <c r="K962" s="104">
        <f t="shared" si="329"/>
        <v>0</v>
      </c>
      <c r="L962" s="104">
        <f t="shared" si="326"/>
        <v>0</v>
      </c>
      <c r="M962" s="206" t="e">
        <f t="shared" si="307"/>
        <v>#DIV/0!</v>
      </c>
      <c r="N962" s="869"/>
      <c r="O962" s="86"/>
      <c r="P962" s="86" t="b">
        <f t="shared" si="322"/>
        <v>1</v>
      </c>
      <c r="Q962" s="224" t="b">
        <f t="shared" si="327"/>
        <v>1</v>
      </c>
      <c r="R962" s="728">
        <f t="shared" si="308"/>
        <v>0</v>
      </c>
    </row>
    <row r="963" spans="1:18" s="84" customFormat="1" ht="18.75" customHeight="1" x14ac:dyDescent="0.35">
      <c r="A963" s="967"/>
      <c r="B963" s="713" t="s">
        <v>78</v>
      </c>
      <c r="C963" s="713"/>
      <c r="D963" s="104">
        <v>373800</v>
      </c>
      <c r="E963" s="104">
        <v>373800</v>
      </c>
      <c r="F963" s="104">
        <v>16199.99</v>
      </c>
      <c r="G963" s="186">
        <f t="shared" si="324"/>
        <v>4.2999999999999997E-2</v>
      </c>
      <c r="H963" s="104">
        <v>16199.99</v>
      </c>
      <c r="I963" s="186">
        <f t="shared" si="328"/>
        <v>4.2999999999999997E-2</v>
      </c>
      <c r="J963" s="186">
        <f t="shared" si="325"/>
        <v>1</v>
      </c>
      <c r="K963" s="104">
        <v>347341.45</v>
      </c>
      <c r="L963" s="104">
        <f t="shared" si="326"/>
        <v>26458.55</v>
      </c>
      <c r="M963" s="129">
        <f t="shared" si="307"/>
        <v>0.93</v>
      </c>
      <c r="N963" s="869"/>
      <c r="O963" s="86"/>
      <c r="P963" s="86" t="b">
        <f t="shared" si="322"/>
        <v>1</v>
      </c>
      <c r="Q963" s="224" t="b">
        <f t="shared" si="327"/>
        <v>1</v>
      </c>
      <c r="R963" s="728">
        <f t="shared" si="308"/>
        <v>0</v>
      </c>
    </row>
    <row r="964" spans="1:18" s="84" customFormat="1" ht="18.75" customHeight="1" x14ac:dyDescent="0.35">
      <c r="A964" s="967"/>
      <c r="B964" s="713" t="s">
        <v>116</v>
      </c>
      <c r="C964" s="713"/>
      <c r="D964" s="104">
        <v>32336.31</v>
      </c>
      <c r="E964" s="104">
        <v>32336.31</v>
      </c>
      <c r="F964" s="104">
        <v>1800</v>
      </c>
      <c r="G964" s="186">
        <f t="shared" si="324"/>
        <v>5.6000000000000001E-2</v>
      </c>
      <c r="H964" s="104">
        <v>1800</v>
      </c>
      <c r="I964" s="186">
        <f t="shared" si="328"/>
        <v>5.6000000000000001E-2</v>
      </c>
      <c r="J964" s="186">
        <f t="shared" si="325"/>
        <v>1</v>
      </c>
      <c r="K964" s="104">
        <v>32336.31</v>
      </c>
      <c r="L964" s="104">
        <f t="shared" si="326"/>
        <v>0</v>
      </c>
      <c r="M964" s="129">
        <f t="shared" si="307"/>
        <v>1</v>
      </c>
      <c r="N964" s="869"/>
      <c r="O964" s="86"/>
      <c r="P964" s="86" t="b">
        <f t="shared" ref="P964:P1015" si="330">E959=D959</f>
        <v>1</v>
      </c>
      <c r="Q964" s="224" t="b">
        <f t="shared" si="327"/>
        <v>1</v>
      </c>
      <c r="R964" s="728">
        <f t="shared" si="308"/>
        <v>0</v>
      </c>
    </row>
    <row r="965" spans="1:18" s="84" customFormat="1" ht="18.75" customHeight="1" x14ac:dyDescent="0.35">
      <c r="A965" s="967"/>
      <c r="B965" s="713" t="s">
        <v>80</v>
      </c>
      <c r="C965" s="713"/>
      <c r="D965" s="104"/>
      <c r="E965" s="104"/>
      <c r="F965" s="104"/>
      <c r="G965" s="184" t="e">
        <f t="shared" si="324"/>
        <v>#DIV/0!</v>
      </c>
      <c r="H965" s="104"/>
      <c r="I965" s="167" t="e">
        <f t="shared" si="328"/>
        <v>#DIV/0!</v>
      </c>
      <c r="J965" s="167" t="e">
        <f t="shared" si="325"/>
        <v>#DIV/0!</v>
      </c>
      <c r="K965" s="104">
        <f t="shared" si="329"/>
        <v>0</v>
      </c>
      <c r="L965" s="104">
        <f t="shared" si="326"/>
        <v>0</v>
      </c>
      <c r="M965" s="206" t="e">
        <f t="shared" si="307"/>
        <v>#DIV/0!</v>
      </c>
      <c r="N965" s="869"/>
      <c r="O965" s="86"/>
      <c r="P965" s="86" t="b">
        <f t="shared" si="330"/>
        <v>1</v>
      </c>
      <c r="Q965" s="224" t="b">
        <f t="shared" si="327"/>
        <v>1</v>
      </c>
      <c r="R965" s="728">
        <f t="shared" si="308"/>
        <v>0</v>
      </c>
    </row>
    <row r="966" spans="1:18" s="84" customFormat="1" ht="102.75" customHeight="1" x14ac:dyDescent="0.35">
      <c r="A966" s="1100" t="s">
        <v>9</v>
      </c>
      <c r="B966" s="170" t="s">
        <v>175</v>
      </c>
      <c r="C966" s="170" t="s">
        <v>229</v>
      </c>
      <c r="D966" s="141">
        <f>SUM(D967:D970)</f>
        <v>4722.29</v>
      </c>
      <c r="E966" s="141">
        <f>SUM(E967:E970)</f>
        <v>4722.29</v>
      </c>
      <c r="F966" s="141">
        <f>SUM(F967:F970)</f>
        <v>0</v>
      </c>
      <c r="G966" s="178">
        <f t="shared" si="324"/>
        <v>0</v>
      </c>
      <c r="H966" s="141">
        <f>SUM(H967:H970)</f>
        <v>0</v>
      </c>
      <c r="I966" s="182">
        <f t="shared" si="328"/>
        <v>0</v>
      </c>
      <c r="J966" s="439" t="e">
        <f t="shared" si="325"/>
        <v>#DIV/0!</v>
      </c>
      <c r="K966" s="142">
        <f t="shared" si="329"/>
        <v>4722.29</v>
      </c>
      <c r="L966" s="104">
        <f t="shared" si="317"/>
        <v>0</v>
      </c>
      <c r="M966" s="138">
        <f t="shared" si="307"/>
        <v>1</v>
      </c>
      <c r="N966" s="841"/>
      <c r="O966" s="86"/>
      <c r="P966" s="86" t="b">
        <f t="shared" si="330"/>
        <v>1</v>
      </c>
      <c r="Q966" s="224" t="b">
        <f t="shared" si="327"/>
        <v>1</v>
      </c>
      <c r="R966" s="728">
        <f t="shared" si="308"/>
        <v>0</v>
      </c>
    </row>
    <row r="967" spans="1:18" s="84" customFormat="1" ht="36" customHeight="1" x14ac:dyDescent="0.35">
      <c r="A967" s="1100"/>
      <c r="B967" s="715" t="s">
        <v>79</v>
      </c>
      <c r="C967" s="715"/>
      <c r="D967" s="119">
        <f>D972</f>
        <v>0</v>
      </c>
      <c r="E967" s="119">
        <f>E972</f>
        <v>0</v>
      </c>
      <c r="F967" s="119">
        <f>F972</f>
        <v>0</v>
      </c>
      <c r="G967" s="153" t="e">
        <f t="shared" si="324"/>
        <v>#DIV/0!</v>
      </c>
      <c r="H967" s="119">
        <f>H972</f>
        <v>0</v>
      </c>
      <c r="I967" s="167" t="e">
        <f t="shared" si="328"/>
        <v>#DIV/0!</v>
      </c>
      <c r="J967" s="153" t="e">
        <f t="shared" si="325"/>
        <v>#DIV/0!</v>
      </c>
      <c r="K967" s="104">
        <f t="shared" si="329"/>
        <v>0</v>
      </c>
      <c r="L967" s="104">
        <f t="shared" si="317"/>
        <v>0</v>
      </c>
      <c r="M967" s="109" t="e">
        <f t="shared" ref="M967:M973" si="331">K967/E967</f>
        <v>#DIV/0!</v>
      </c>
      <c r="N967" s="841"/>
      <c r="O967" s="86"/>
      <c r="P967" s="86" t="b">
        <f t="shared" si="330"/>
        <v>1</v>
      </c>
      <c r="Q967" s="224" t="b">
        <f t="shared" si="327"/>
        <v>1</v>
      </c>
      <c r="R967" s="728">
        <f t="shared" si="308"/>
        <v>0</v>
      </c>
    </row>
    <row r="968" spans="1:18" s="84" customFormat="1" ht="45" customHeight="1" x14ac:dyDescent="0.35">
      <c r="A968" s="1100"/>
      <c r="B968" s="715" t="s">
        <v>78</v>
      </c>
      <c r="C968" s="715"/>
      <c r="D968" s="119">
        <f t="shared" ref="D968:F970" si="332">D973</f>
        <v>1778.87</v>
      </c>
      <c r="E968" s="119">
        <f t="shared" si="332"/>
        <v>1778.87</v>
      </c>
      <c r="F968" s="119">
        <f t="shared" si="332"/>
        <v>0</v>
      </c>
      <c r="G968" s="148">
        <f t="shared" si="324"/>
        <v>0</v>
      </c>
      <c r="H968" s="119">
        <f>H973</f>
        <v>0</v>
      </c>
      <c r="I968" s="186">
        <f t="shared" si="328"/>
        <v>0</v>
      </c>
      <c r="J968" s="153" t="e">
        <f t="shared" si="325"/>
        <v>#DIV/0!</v>
      </c>
      <c r="K968" s="104">
        <f t="shared" si="329"/>
        <v>1778.87</v>
      </c>
      <c r="L968" s="104">
        <f t="shared" si="317"/>
        <v>0</v>
      </c>
      <c r="M968" s="108">
        <f t="shared" si="331"/>
        <v>1</v>
      </c>
      <c r="N968" s="841"/>
      <c r="O968" s="86"/>
      <c r="P968" s="86" t="b">
        <f t="shared" si="330"/>
        <v>1</v>
      </c>
      <c r="Q968" s="224" t="b">
        <f t="shared" si="327"/>
        <v>1</v>
      </c>
      <c r="R968" s="728">
        <f t="shared" si="308"/>
        <v>0</v>
      </c>
    </row>
    <row r="969" spans="1:18" s="84" customFormat="1" ht="42.75" customHeight="1" x14ac:dyDescent="0.35">
      <c r="A969" s="1100"/>
      <c r="B969" s="715" t="s">
        <v>116</v>
      </c>
      <c r="C969" s="715"/>
      <c r="D969" s="119">
        <f t="shared" si="332"/>
        <v>2090.87</v>
      </c>
      <c r="E969" s="119">
        <f t="shared" si="332"/>
        <v>2090.87</v>
      </c>
      <c r="F969" s="119">
        <f t="shared" si="332"/>
        <v>0</v>
      </c>
      <c r="G969" s="148">
        <f t="shared" si="324"/>
        <v>0</v>
      </c>
      <c r="H969" s="119">
        <f>H974</f>
        <v>0</v>
      </c>
      <c r="I969" s="186">
        <f t="shared" si="328"/>
        <v>0</v>
      </c>
      <c r="J969" s="153" t="e">
        <f t="shared" si="325"/>
        <v>#DIV/0!</v>
      </c>
      <c r="K969" s="104">
        <f t="shared" si="329"/>
        <v>2090.87</v>
      </c>
      <c r="L969" s="104">
        <f t="shared" si="317"/>
        <v>0</v>
      </c>
      <c r="M969" s="108">
        <f t="shared" si="331"/>
        <v>1</v>
      </c>
      <c r="N969" s="841"/>
      <c r="O969" s="86"/>
      <c r="P969" s="86" t="b">
        <f t="shared" si="330"/>
        <v>1</v>
      </c>
      <c r="Q969" s="224" t="b">
        <f t="shared" si="327"/>
        <v>1</v>
      </c>
      <c r="R969" s="728">
        <f t="shared" si="308"/>
        <v>0</v>
      </c>
    </row>
    <row r="970" spans="1:18" s="84" customFormat="1" ht="45" customHeight="1" x14ac:dyDescent="0.35">
      <c r="A970" s="1100"/>
      <c r="B970" s="715" t="s">
        <v>80</v>
      </c>
      <c r="C970" s="715"/>
      <c r="D970" s="119">
        <f>D975</f>
        <v>852.55</v>
      </c>
      <c r="E970" s="119">
        <f>E975</f>
        <v>852.55</v>
      </c>
      <c r="F970" s="119">
        <f t="shared" si="332"/>
        <v>0</v>
      </c>
      <c r="G970" s="148">
        <f t="shared" si="324"/>
        <v>0</v>
      </c>
      <c r="H970" s="119">
        <f>H975</f>
        <v>0</v>
      </c>
      <c r="I970" s="186">
        <f t="shared" si="328"/>
        <v>0</v>
      </c>
      <c r="J970" s="153" t="e">
        <f t="shared" si="325"/>
        <v>#DIV/0!</v>
      </c>
      <c r="K970" s="104">
        <f t="shared" si="329"/>
        <v>852.55</v>
      </c>
      <c r="L970" s="104">
        <f t="shared" si="317"/>
        <v>0</v>
      </c>
      <c r="M970" s="108">
        <f t="shared" si="331"/>
        <v>1</v>
      </c>
      <c r="N970" s="841"/>
      <c r="O970" s="86"/>
      <c r="P970" s="86" t="b">
        <f t="shared" si="330"/>
        <v>1</v>
      </c>
      <c r="Q970" s="224" t="b">
        <f t="shared" si="327"/>
        <v>1</v>
      </c>
      <c r="R970" s="728">
        <f t="shared" si="308"/>
        <v>0</v>
      </c>
    </row>
    <row r="971" spans="1:18" s="84" customFormat="1" ht="117.75" customHeight="1" x14ac:dyDescent="0.35">
      <c r="A971" s="1099" t="s">
        <v>10</v>
      </c>
      <c r="B971" s="102" t="s">
        <v>176</v>
      </c>
      <c r="C971" s="96" t="s">
        <v>285</v>
      </c>
      <c r="D971" s="99">
        <f>SUM(D972:D975)</f>
        <v>4722.29</v>
      </c>
      <c r="E971" s="99">
        <f>SUM(E972:E975)</f>
        <v>4722.29</v>
      </c>
      <c r="F971" s="99">
        <f>SUM(F972:F975)</f>
        <v>0</v>
      </c>
      <c r="G971" s="177">
        <f t="shared" si="324"/>
        <v>0</v>
      </c>
      <c r="H971" s="99">
        <f>SUM(H972:H975)</f>
        <v>0</v>
      </c>
      <c r="I971" s="186">
        <f t="shared" si="328"/>
        <v>0</v>
      </c>
      <c r="J971" s="451" t="e">
        <f t="shared" si="325"/>
        <v>#DIV/0!</v>
      </c>
      <c r="K971" s="134">
        <f t="shared" si="329"/>
        <v>4722.29</v>
      </c>
      <c r="L971" s="134">
        <f t="shared" si="317"/>
        <v>0</v>
      </c>
      <c r="M971" s="135">
        <f t="shared" si="331"/>
        <v>1</v>
      </c>
      <c r="N971" s="875" t="s">
        <v>1254</v>
      </c>
      <c r="O971" s="86"/>
      <c r="P971" s="86" t="b">
        <f t="shared" si="330"/>
        <v>1</v>
      </c>
      <c r="Q971" s="224" t="b">
        <f t="shared" si="327"/>
        <v>1</v>
      </c>
      <c r="R971" s="728">
        <f t="shared" ref="R971:R1034" si="333">E971-K971-L971</f>
        <v>0</v>
      </c>
    </row>
    <row r="972" spans="1:18" s="84" customFormat="1" ht="27.5" x14ac:dyDescent="0.35">
      <c r="A972" s="1099"/>
      <c r="B972" s="715" t="s">
        <v>79</v>
      </c>
      <c r="C972" s="715"/>
      <c r="D972" s="119">
        <v>0</v>
      </c>
      <c r="E972" s="119">
        <v>0</v>
      </c>
      <c r="F972" s="119"/>
      <c r="G972" s="153" t="e">
        <f t="shared" si="324"/>
        <v>#DIV/0!</v>
      </c>
      <c r="H972" s="119"/>
      <c r="I972" s="167" t="e">
        <f t="shared" si="328"/>
        <v>#DIV/0!</v>
      </c>
      <c r="J972" s="153" t="e">
        <f t="shared" si="325"/>
        <v>#DIV/0!</v>
      </c>
      <c r="K972" s="104">
        <f t="shared" si="329"/>
        <v>0</v>
      </c>
      <c r="L972" s="104">
        <f t="shared" si="317"/>
        <v>0</v>
      </c>
      <c r="M972" s="109" t="e">
        <f t="shared" si="331"/>
        <v>#DIV/0!</v>
      </c>
      <c r="N972" s="875"/>
      <c r="O972" s="86"/>
      <c r="P972" s="86" t="b">
        <f t="shared" si="330"/>
        <v>1</v>
      </c>
      <c r="Q972" s="224" t="b">
        <f t="shared" si="327"/>
        <v>1</v>
      </c>
      <c r="R972" s="728">
        <f t="shared" si="333"/>
        <v>0</v>
      </c>
    </row>
    <row r="973" spans="1:18" s="84" customFormat="1" ht="27.5" x14ac:dyDescent="0.35">
      <c r="A973" s="1099"/>
      <c r="B973" s="715" t="s">
        <v>78</v>
      </c>
      <c r="C973" s="715"/>
      <c r="D973" s="119">
        <v>1778.87</v>
      </c>
      <c r="E973" s="119">
        <v>1778.87</v>
      </c>
      <c r="F973" s="119"/>
      <c r="G973" s="148">
        <f t="shared" si="324"/>
        <v>0</v>
      </c>
      <c r="H973" s="119"/>
      <c r="I973" s="186">
        <f t="shared" si="328"/>
        <v>0</v>
      </c>
      <c r="J973" s="153" t="e">
        <f t="shared" si="325"/>
        <v>#DIV/0!</v>
      </c>
      <c r="K973" s="104">
        <f t="shared" si="329"/>
        <v>1778.87</v>
      </c>
      <c r="L973" s="104">
        <f t="shared" si="317"/>
        <v>0</v>
      </c>
      <c r="M973" s="108">
        <f t="shared" si="331"/>
        <v>1</v>
      </c>
      <c r="N973" s="875"/>
      <c r="O973" s="86"/>
      <c r="P973" s="86" t="b">
        <f t="shared" si="330"/>
        <v>1</v>
      </c>
      <c r="Q973" s="224" t="b">
        <f t="shared" si="327"/>
        <v>1</v>
      </c>
      <c r="R973" s="728">
        <f t="shared" si="333"/>
        <v>0</v>
      </c>
    </row>
    <row r="974" spans="1:18" s="84" customFormat="1" ht="27.5" x14ac:dyDescent="0.35">
      <c r="A974" s="1099"/>
      <c r="B974" s="715" t="s">
        <v>116</v>
      </c>
      <c r="C974" s="715"/>
      <c r="D974" s="119">
        <v>2090.87</v>
      </c>
      <c r="E974" s="119">
        <v>2090.87</v>
      </c>
      <c r="F974" s="119"/>
      <c r="G974" s="148">
        <f t="shared" si="324"/>
        <v>0</v>
      </c>
      <c r="H974" s="119"/>
      <c r="I974" s="186">
        <f>H974/E974</f>
        <v>0</v>
      </c>
      <c r="J974" s="153" t="e">
        <f t="shared" si="325"/>
        <v>#DIV/0!</v>
      </c>
      <c r="K974" s="104">
        <f t="shared" si="329"/>
        <v>2090.87</v>
      </c>
      <c r="L974" s="104">
        <f t="shared" si="317"/>
        <v>0</v>
      </c>
      <c r="M974" s="108">
        <f>K974/E974</f>
        <v>1</v>
      </c>
      <c r="N974" s="875"/>
      <c r="O974" s="86"/>
      <c r="P974" s="86" t="b">
        <f t="shared" si="330"/>
        <v>1</v>
      </c>
      <c r="Q974" s="224" t="b">
        <f t="shared" si="327"/>
        <v>1</v>
      </c>
      <c r="R974" s="728">
        <f t="shared" si="333"/>
        <v>0</v>
      </c>
    </row>
    <row r="975" spans="1:18" s="84" customFormat="1" ht="27.5" x14ac:dyDescent="0.35">
      <c r="A975" s="1099"/>
      <c r="B975" s="715" t="s">
        <v>80</v>
      </c>
      <c r="C975" s="715"/>
      <c r="D975" s="119">
        <v>852.55</v>
      </c>
      <c r="E975" s="119">
        <v>852.55</v>
      </c>
      <c r="F975" s="119"/>
      <c r="G975" s="148">
        <f t="shared" si="324"/>
        <v>0</v>
      </c>
      <c r="H975" s="119"/>
      <c r="I975" s="186">
        <f>H975/E975</f>
        <v>0</v>
      </c>
      <c r="J975" s="153" t="e">
        <f t="shared" si="325"/>
        <v>#DIV/0!</v>
      </c>
      <c r="K975" s="104">
        <f t="shared" si="329"/>
        <v>852.55</v>
      </c>
      <c r="L975" s="104">
        <f t="shared" si="317"/>
        <v>0</v>
      </c>
      <c r="M975" s="108">
        <f>K975/E975</f>
        <v>1</v>
      </c>
      <c r="N975" s="875"/>
      <c r="O975" s="86"/>
      <c r="P975" s="86" t="b">
        <f t="shared" si="330"/>
        <v>1</v>
      </c>
      <c r="Q975" s="224" t="b">
        <f t="shared" si="327"/>
        <v>1</v>
      </c>
      <c r="R975" s="728">
        <f t="shared" si="333"/>
        <v>0</v>
      </c>
    </row>
    <row r="976" spans="1:18" s="84" customFormat="1" ht="66" customHeight="1" x14ac:dyDescent="0.35">
      <c r="A976" s="949" t="s">
        <v>112</v>
      </c>
      <c r="B976" s="114" t="s">
        <v>900</v>
      </c>
      <c r="C976" s="114" t="s">
        <v>227</v>
      </c>
      <c r="D976" s="111">
        <f>SUM(D977:D980)</f>
        <v>301307.65000000002</v>
      </c>
      <c r="E976" s="111">
        <f>SUM(E977:E980)</f>
        <v>301755.75</v>
      </c>
      <c r="F976" s="111">
        <f>SUM(F977:F980)</f>
        <v>47882.8</v>
      </c>
      <c r="G976" s="187">
        <f t="shared" si="324"/>
        <v>0.159</v>
      </c>
      <c r="H976" s="111">
        <f>SUM(H977:H980)</f>
        <v>47882.8</v>
      </c>
      <c r="I976" s="187">
        <f t="shared" ref="I976:I1029" si="334">H976/E976</f>
        <v>0.159</v>
      </c>
      <c r="J976" s="187">
        <f t="shared" si="325"/>
        <v>1</v>
      </c>
      <c r="K976" s="111">
        <f>SUM(K977:K980)</f>
        <v>284070.87</v>
      </c>
      <c r="L976" s="111">
        <f>SUM(L977:L980)</f>
        <v>17684.88</v>
      </c>
      <c r="M976" s="112">
        <f t="shared" ref="M976:M1029" si="335">K976/E976</f>
        <v>0.94</v>
      </c>
      <c r="N976" s="841"/>
      <c r="O976" s="86"/>
      <c r="P976" s="86" t="b">
        <f t="shared" si="330"/>
        <v>1</v>
      </c>
      <c r="Q976" s="224" t="b">
        <f t="shared" si="327"/>
        <v>1</v>
      </c>
      <c r="R976" s="728">
        <f t="shared" si="333"/>
        <v>0</v>
      </c>
    </row>
    <row r="977" spans="1:18" s="84" customFormat="1" ht="25.5" customHeight="1" x14ac:dyDescent="0.35">
      <c r="A977" s="949"/>
      <c r="B977" s="115" t="s">
        <v>79</v>
      </c>
      <c r="C977" s="115"/>
      <c r="D977" s="111">
        <f t="shared" ref="D977:F980" si="336">D982+D1002+D1022</f>
        <v>0</v>
      </c>
      <c r="E977" s="111">
        <f t="shared" si="336"/>
        <v>0</v>
      </c>
      <c r="F977" s="111">
        <f t="shared" si="336"/>
        <v>0</v>
      </c>
      <c r="G977" s="188" t="e">
        <f t="shared" si="324"/>
        <v>#DIV/0!</v>
      </c>
      <c r="H977" s="111">
        <f>H982+H1002+H1022</f>
        <v>0</v>
      </c>
      <c r="I977" s="189" t="e">
        <f t="shared" si="334"/>
        <v>#DIV/0!</v>
      </c>
      <c r="J977" s="189" t="e">
        <f t="shared" si="325"/>
        <v>#DIV/0!</v>
      </c>
      <c r="K977" s="113">
        <f t="shared" ref="K977:L980" si="337">K982+K1002+K1022</f>
        <v>0</v>
      </c>
      <c r="L977" s="113">
        <f t="shared" si="337"/>
        <v>0</v>
      </c>
      <c r="M977" s="203" t="e">
        <f t="shared" si="335"/>
        <v>#DIV/0!</v>
      </c>
      <c r="N977" s="841"/>
      <c r="O977" s="86"/>
      <c r="P977" s="86" t="b">
        <f t="shared" si="330"/>
        <v>1</v>
      </c>
      <c r="Q977" s="224" t="b">
        <f t="shared" si="327"/>
        <v>1</v>
      </c>
      <c r="R977" s="728">
        <f t="shared" si="333"/>
        <v>0</v>
      </c>
    </row>
    <row r="978" spans="1:18" s="84" customFormat="1" ht="25.5" customHeight="1" x14ac:dyDescent="0.35">
      <c r="A978" s="949"/>
      <c r="B978" s="115" t="s">
        <v>78</v>
      </c>
      <c r="C978" s="115"/>
      <c r="D978" s="113">
        <f t="shared" si="336"/>
        <v>798.21</v>
      </c>
      <c r="E978" s="113">
        <f t="shared" si="336"/>
        <v>1246.31</v>
      </c>
      <c r="F978" s="113">
        <f t="shared" si="336"/>
        <v>0</v>
      </c>
      <c r="G978" s="190">
        <f t="shared" si="324"/>
        <v>0</v>
      </c>
      <c r="H978" s="113">
        <f>H983+H1003+H1023</f>
        <v>0</v>
      </c>
      <c r="I978" s="190">
        <f t="shared" si="334"/>
        <v>0</v>
      </c>
      <c r="J978" s="189" t="e">
        <f t="shared" si="325"/>
        <v>#DIV/0!</v>
      </c>
      <c r="K978" s="113">
        <f t="shared" si="337"/>
        <v>1246.31</v>
      </c>
      <c r="L978" s="113">
        <f>L983+L1003+L1023</f>
        <v>0</v>
      </c>
      <c r="M978" s="202">
        <f t="shared" si="335"/>
        <v>1</v>
      </c>
      <c r="N978" s="841"/>
      <c r="O978" s="86"/>
      <c r="P978" s="86" t="b">
        <f t="shared" si="330"/>
        <v>1</v>
      </c>
      <c r="Q978" s="224" t="b">
        <f t="shared" si="327"/>
        <v>1</v>
      </c>
      <c r="R978" s="728">
        <f t="shared" si="333"/>
        <v>0</v>
      </c>
    </row>
    <row r="979" spans="1:18" s="84" customFormat="1" ht="24" customHeight="1" x14ac:dyDescent="0.35">
      <c r="A979" s="949"/>
      <c r="B979" s="115" t="s">
        <v>116</v>
      </c>
      <c r="C979" s="115"/>
      <c r="D979" s="113">
        <f t="shared" si="336"/>
        <v>299984.44</v>
      </c>
      <c r="E979" s="113">
        <f t="shared" si="336"/>
        <v>299984.44</v>
      </c>
      <c r="F979" s="113">
        <f t="shared" si="336"/>
        <v>47882.8</v>
      </c>
      <c r="G979" s="190">
        <f t="shared" si="324"/>
        <v>0.16</v>
      </c>
      <c r="H979" s="113">
        <f>H984+H1004+H1024</f>
        <v>47882.8</v>
      </c>
      <c r="I979" s="190">
        <f t="shared" si="334"/>
        <v>0.16</v>
      </c>
      <c r="J979" s="190">
        <f t="shared" si="325"/>
        <v>1</v>
      </c>
      <c r="K979" s="113">
        <f t="shared" si="337"/>
        <v>282299.56</v>
      </c>
      <c r="L979" s="113">
        <f t="shared" si="337"/>
        <v>17684.88</v>
      </c>
      <c r="M979" s="202">
        <f t="shared" si="335"/>
        <v>0.94</v>
      </c>
      <c r="N979" s="841"/>
      <c r="O979" s="86"/>
      <c r="P979" s="86" t="b">
        <f t="shared" si="330"/>
        <v>1</v>
      </c>
      <c r="Q979" s="224" t="b">
        <f t="shared" si="327"/>
        <v>1</v>
      </c>
      <c r="R979" s="728">
        <f t="shared" si="333"/>
        <v>0</v>
      </c>
    </row>
    <row r="980" spans="1:18" s="84" customFormat="1" ht="27.75" customHeight="1" x14ac:dyDescent="0.35">
      <c r="A980" s="949"/>
      <c r="B980" s="115" t="s">
        <v>80</v>
      </c>
      <c r="C980" s="115"/>
      <c r="D980" s="113">
        <f t="shared" si="336"/>
        <v>525</v>
      </c>
      <c r="E980" s="113">
        <f t="shared" si="336"/>
        <v>525</v>
      </c>
      <c r="F980" s="113">
        <f t="shared" si="336"/>
        <v>0</v>
      </c>
      <c r="G980" s="190">
        <f t="shared" si="324"/>
        <v>0</v>
      </c>
      <c r="H980" s="113">
        <f>H985+H1005+H1025</f>
        <v>0</v>
      </c>
      <c r="I980" s="190">
        <f t="shared" si="334"/>
        <v>0</v>
      </c>
      <c r="J980" s="189" t="e">
        <f t="shared" si="325"/>
        <v>#DIV/0!</v>
      </c>
      <c r="K980" s="113">
        <f t="shared" si="337"/>
        <v>525</v>
      </c>
      <c r="L980" s="113">
        <f t="shared" si="337"/>
        <v>0</v>
      </c>
      <c r="M980" s="202">
        <f t="shared" si="335"/>
        <v>1</v>
      </c>
      <c r="N980" s="841"/>
      <c r="O980" s="86"/>
      <c r="P980" s="86" t="b">
        <f t="shared" si="330"/>
        <v>1</v>
      </c>
      <c r="Q980" s="224" t="b">
        <f t="shared" si="327"/>
        <v>1</v>
      </c>
      <c r="R980" s="728">
        <f t="shared" si="333"/>
        <v>0</v>
      </c>
    </row>
    <row r="981" spans="1:18" s="84" customFormat="1" ht="35" x14ac:dyDescent="0.35">
      <c r="A981" s="1137" t="s">
        <v>113</v>
      </c>
      <c r="B981" s="170" t="s">
        <v>621</v>
      </c>
      <c r="C981" s="170" t="s">
        <v>229</v>
      </c>
      <c r="D981" s="141">
        <f>SUM(D982:D985)</f>
        <v>260517.26</v>
      </c>
      <c r="E981" s="141">
        <f>SUM(E982:E985)</f>
        <v>260965.36</v>
      </c>
      <c r="F981" s="141">
        <f>SUM(F982:F985)</f>
        <v>47882.8</v>
      </c>
      <c r="G981" s="178">
        <f t="shared" si="324"/>
        <v>0.183</v>
      </c>
      <c r="H981" s="141">
        <f>SUM(H982:H985)</f>
        <v>47882.8</v>
      </c>
      <c r="I981" s="182">
        <f t="shared" si="334"/>
        <v>0.183</v>
      </c>
      <c r="J981" s="178">
        <f t="shared" si="325"/>
        <v>1</v>
      </c>
      <c r="K981" s="142">
        <f>SUM(K982:K985)</f>
        <v>260965.2</v>
      </c>
      <c r="L981" s="142">
        <f>SUM(L982:L985)</f>
        <v>0.16</v>
      </c>
      <c r="M981" s="138">
        <f t="shared" si="335"/>
        <v>1</v>
      </c>
      <c r="N981" s="923"/>
      <c r="O981" s="86"/>
      <c r="P981" s="86"/>
      <c r="Q981" s="224" t="b">
        <f t="shared" si="327"/>
        <v>1</v>
      </c>
      <c r="R981" s="728">
        <f t="shared" si="333"/>
        <v>0</v>
      </c>
    </row>
    <row r="982" spans="1:18" s="84" customFormat="1" ht="18.75" customHeight="1" x14ac:dyDescent="0.35">
      <c r="A982" s="1137"/>
      <c r="B982" s="715" t="s">
        <v>79</v>
      </c>
      <c r="C982" s="715"/>
      <c r="D982" s="119">
        <f>D987+D992+D997</f>
        <v>0</v>
      </c>
      <c r="E982" s="119">
        <f t="shared" ref="E982:F982" si="338">E987+E992+E997</f>
        <v>0</v>
      </c>
      <c r="F982" s="119">
        <f t="shared" si="338"/>
        <v>0</v>
      </c>
      <c r="G982" s="153" t="e">
        <f t="shared" si="324"/>
        <v>#DIV/0!</v>
      </c>
      <c r="H982" s="119">
        <f t="shared" ref="H982:H984" si="339">H987+H992+H997</f>
        <v>0</v>
      </c>
      <c r="I982" s="167" t="e">
        <f t="shared" si="334"/>
        <v>#DIV/0!</v>
      </c>
      <c r="J982" s="153" t="e">
        <f t="shared" si="325"/>
        <v>#DIV/0!</v>
      </c>
      <c r="K982" s="119">
        <f>K987+K992+K997</f>
        <v>0</v>
      </c>
      <c r="L982" s="104">
        <f t="shared" ref="L982:L990" si="340">E982-K982</f>
        <v>0</v>
      </c>
      <c r="M982" s="109" t="e">
        <f t="shared" si="335"/>
        <v>#DIV/0!</v>
      </c>
      <c r="N982" s="923"/>
      <c r="O982" s="86"/>
      <c r="P982" s="86"/>
      <c r="Q982" s="224" t="b">
        <f t="shared" si="327"/>
        <v>1</v>
      </c>
      <c r="R982" s="728">
        <f t="shared" si="333"/>
        <v>0</v>
      </c>
    </row>
    <row r="983" spans="1:18" s="84" customFormat="1" ht="18.75" customHeight="1" x14ac:dyDescent="0.35">
      <c r="A983" s="1137"/>
      <c r="B983" s="715" t="s">
        <v>78</v>
      </c>
      <c r="C983" s="715"/>
      <c r="D983" s="119">
        <f t="shared" ref="D983:H985" si="341">D988+D993+D998</f>
        <v>0</v>
      </c>
      <c r="E983" s="119">
        <f t="shared" si="341"/>
        <v>448.1</v>
      </c>
      <c r="F983" s="119">
        <f t="shared" si="341"/>
        <v>0</v>
      </c>
      <c r="G983" s="153">
        <f t="shared" si="324"/>
        <v>0</v>
      </c>
      <c r="H983" s="119">
        <f t="shared" si="339"/>
        <v>0</v>
      </c>
      <c r="I983" s="167">
        <f t="shared" si="334"/>
        <v>0</v>
      </c>
      <c r="J983" s="153" t="e">
        <f t="shared" si="325"/>
        <v>#DIV/0!</v>
      </c>
      <c r="K983" s="119">
        <f t="shared" ref="K983:K985" si="342">K988+K993+K998</f>
        <v>448.1</v>
      </c>
      <c r="L983" s="104">
        <f t="shared" si="340"/>
        <v>0</v>
      </c>
      <c r="M983" s="109">
        <f t="shared" si="335"/>
        <v>1</v>
      </c>
      <c r="N983" s="923"/>
      <c r="O983" s="86"/>
      <c r="P983" s="86"/>
      <c r="Q983" s="224" t="b">
        <f t="shared" si="327"/>
        <v>1</v>
      </c>
      <c r="R983" s="728">
        <f t="shared" si="333"/>
        <v>0</v>
      </c>
    </row>
    <row r="984" spans="1:18" s="84" customFormat="1" ht="18.75" customHeight="1" x14ac:dyDescent="0.35">
      <c r="A984" s="1137"/>
      <c r="B984" s="715" t="s">
        <v>116</v>
      </c>
      <c r="C984" s="715"/>
      <c r="D984" s="119">
        <f t="shared" si="341"/>
        <v>260517.26</v>
      </c>
      <c r="E984" s="119">
        <f t="shared" si="341"/>
        <v>260517.26</v>
      </c>
      <c r="F984" s="119">
        <f t="shared" si="341"/>
        <v>47882.8</v>
      </c>
      <c r="G984" s="148">
        <f t="shared" si="324"/>
        <v>0.184</v>
      </c>
      <c r="H984" s="119">
        <f t="shared" si="339"/>
        <v>47882.8</v>
      </c>
      <c r="I984" s="186">
        <f t="shared" si="334"/>
        <v>0.184</v>
      </c>
      <c r="J984" s="148">
        <f t="shared" si="325"/>
        <v>1</v>
      </c>
      <c r="K984" s="119">
        <f t="shared" si="342"/>
        <v>260517.1</v>
      </c>
      <c r="L984" s="104">
        <f t="shared" si="340"/>
        <v>0.16</v>
      </c>
      <c r="M984" s="108">
        <f t="shared" si="335"/>
        <v>1</v>
      </c>
      <c r="N984" s="923"/>
      <c r="O984" s="86"/>
      <c r="P984" s="86"/>
      <c r="Q984" s="224" t="b">
        <f t="shared" si="327"/>
        <v>1</v>
      </c>
      <c r="R984" s="728">
        <f t="shared" si="333"/>
        <v>0</v>
      </c>
    </row>
    <row r="985" spans="1:18" s="84" customFormat="1" ht="18.75" customHeight="1" x14ac:dyDescent="0.35">
      <c r="A985" s="1137"/>
      <c r="B985" s="715" t="s">
        <v>80</v>
      </c>
      <c r="C985" s="715"/>
      <c r="D985" s="119">
        <f t="shared" si="341"/>
        <v>0</v>
      </c>
      <c r="E985" s="119">
        <f t="shared" si="341"/>
        <v>0</v>
      </c>
      <c r="F985" s="119">
        <f t="shared" si="341"/>
        <v>0</v>
      </c>
      <c r="G985" s="153" t="e">
        <f t="shared" si="324"/>
        <v>#DIV/0!</v>
      </c>
      <c r="H985" s="119">
        <f t="shared" si="341"/>
        <v>0</v>
      </c>
      <c r="I985" s="167" t="e">
        <f t="shared" si="334"/>
        <v>#DIV/0!</v>
      </c>
      <c r="J985" s="153" t="e">
        <f t="shared" si="325"/>
        <v>#DIV/0!</v>
      </c>
      <c r="K985" s="119">
        <f t="shared" si="342"/>
        <v>0</v>
      </c>
      <c r="L985" s="104">
        <f t="shared" si="340"/>
        <v>0</v>
      </c>
      <c r="M985" s="109" t="e">
        <f t="shared" si="335"/>
        <v>#DIV/0!</v>
      </c>
      <c r="N985" s="923"/>
      <c r="O985" s="86"/>
      <c r="P985" s="86"/>
      <c r="Q985" s="224" t="b">
        <f t="shared" si="327"/>
        <v>1</v>
      </c>
      <c r="R985" s="728">
        <f t="shared" si="333"/>
        <v>0</v>
      </c>
    </row>
    <row r="986" spans="1:18" s="84" customFormat="1" ht="48" customHeight="1" x14ac:dyDescent="0.35">
      <c r="A986" s="1109" t="s">
        <v>71</v>
      </c>
      <c r="B986" s="96" t="s">
        <v>568</v>
      </c>
      <c r="C986" s="96" t="s">
        <v>285</v>
      </c>
      <c r="D986" s="99">
        <f>SUM(D987:D990)</f>
        <v>247377.33</v>
      </c>
      <c r="E986" s="99">
        <f>SUM(E987:E990)</f>
        <v>247825.43</v>
      </c>
      <c r="F986" s="99">
        <f>SUM(F987:F990)</f>
        <v>45833.26</v>
      </c>
      <c r="G986" s="148">
        <f t="shared" si="324"/>
        <v>0.185</v>
      </c>
      <c r="H986" s="99">
        <f>SUM(H987:H990)</f>
        <v>45833.26</v>
      </c>
      <c r="I986" s="186">
        <f t="shared" si="334"/>
        <v>0.185</v>
      </c>
      <c r="J986" s="148">
        <f t="shared" si="325"/>
        <v>1</v>
      </c>
      <c r="K986" s="104">
        <f t="shared" ref="K986:K995" si="343">E986</f>
        <v>247825.43</v>
      </c>
      <c r="L986" s="104">
        <f t="shared" si="340"/>
        <v>0</v>
      </c>
      <c r="M986" s="108">
        <f t="shared" si="335"/>
        <v>1</v>
      </c>
      <c r="N986" s="919" t="s">
        <v>1255</v>
      </c>
      <c r="O986" s="86"/>
      <c r="P986" s="86" t="b">
        <f t="shared" si="330"/>
        <v>0</v>
      </c>
      <c r="Q986" s="224" t="b">
        <f t="shared" si="327"/>
        <v>1</v>
      </c>
      <c r="R986" s="728">
        <f t="shared" si="333"/>
        <v>0</v>
      </c>
    </row>
    <row r="987" spans="1:18" s="84" customFormat="1" ht="27.5" x14ac:dyDescent="0.35">
      <c r="A987" s="1109"/>
      <c r="B987" s="715" t="s">
        <v>79</v>
      </c>
      <c r="C987" s="715"/>
      <c r="D987" s="119">
        <f>D1022</f>
        <v>0</v>
      </c>
      <c r="E987" s="119">
        <v>0</v>
      </c>
      <c r="F987" s="119"/>
      <c r="G987" s="153" t="e">
        <f t="shared" si="324"/>
        <v>#DIV/0!</v>
      </c>
      <c r="H987" s="101"/>
      <c r="I987" s="167" t="e">
        <f t="shared" si="334"/>
        <v>#DIV/0!</v>
      </c>
      <c r="J987" s="153" t="e">
        <f t="shared" si="325"/>
        <v>#DIV/0!</v>
      </c>
      <c r="K987" s="104">
        <f t="shared" si="343"/>
        <v>0</v>
      </c>
      <c r="L987" s="104">
        <f t="shared" si="340"/>
        <v>0</v>
      </c>
      <c r="M987" s="109" t="e">
        <f t="shared" si="335"/>
        <v>#DIV/0!</v>
      </c>
      <c r="N987" s="919"/>
      <c r="O987" s="86"/>
      <c r="P987" s="86" t="b">
        <f t="shared" si="330"/>
        <v>1</v>
      </c>
      <c r="Q987" s="224" t="b">
        <f t="shared" si="327"/>
        <v>1</v>
      </c>
      <c r="R987" s="728">
        <f t="shared" si="333"/>
        <v>0</v>
      </c>
    </row>
    <row r="988" spans="1:18" s="84" customFormat="1" ht="27.5" x14ac:dyDescent="0.35">
      <c r="A988" s="1109"/>
      <c r="B988" s="715" t="s">
        <v>78</v>
      </c>
      <c r="C988" s="715"/>
      <c r="D988" s="119"/>
      <c r="E988" s="119">
        <v>448.1</v>
      </c>
      <c r="F988" s="119"/>
      <c r="G988" s="153">
        <f t="shared" si="324"/>
        <v>0</v>
      </c>
      <c r="H988" s="119"/>
      <c r="I988" s="167">
        <f t="shared" si="334"/>
        <v>0</v>
      </c>
      <c r="J988" s="153" t="e">
        <f t="shared" si="325"/>
        <v>#DIV/0!</v>
      </c>
      <c r="K988" s="104">
        <f t="shared" si="343"/>
        <v>448.1</v>
      </c>
      <c r="L988" s="104">
        <f t="shared" si="340"/>
        <v>0</v>
      </c>
      <c r="M988" s="109">
        <f t="shared" si="335"/>
        <v>1</v>
      </c>
      <c r="N988" s="919"/>
      <c r="O988" s="86"/>
      <c r="P988" s="86" t="b">
        <f t="shared" si="330"/>
        <v>0</v>
      </c>
      <c r="Q988" s="224" t="b">
        <f t="shared" si="327"/>
        <v>1</v>
      </c>
      <c r="R988" s="728">
        <f t="shared" si="333"/>
        <v>0</v>
      </c>
    </row>
    <row r="989" spans="1:18" s="84" customFormat="1" ht="27.5" x14ac:dyDescent="0.35">
      <c r="A989" s="1109"/>
      <c r="B989" s="715" t="s">
        <v>116</v>
      </c>
      <c r="C989" s="715"/>
      <c r="D989" s="119">
        <v>247377.33</v>
      </c>
      <c r="E989" s="119">
        <v>247377.33</v>
      </c>
      <c r="F989" s="119">
        <v>45833.26</v>
      </c>
      <c r="G989" s="148">
        <f t="shared" si="324"/>
        <v>0.185</v>
      </c>
      <c r="H989" s="119">
        <v>45833.26</v>
      </c>
      <c r="I989" s="186">
        <f t="shared" si="334"/>
        <v>0.185</v>
      </c>
      <c r="J989" s="148">
        <f t="shared" si="325"/>
        <v>1</v>
      </c>
      <c r="K989" s="104">
        <f t="shared" si="343"/>
        <v>247377.33</v>
      </c>
      <c r="L989" s="104">
        <f t="shared" si="340"/>
        <v>0</v>
      </c>
      <c r="M989" s="108">
        <f t="shared" si="335"/>
        <v>1</v>
      </c>
      <c r="N989" s="919"/>
      <c r="O989" s="86"/>
      <c r="P989" s="86" t="b">
        <f t="shared" si="330"/>
        <v>1</v>
      </c>
      <c r="Q989" s="224" t="b">
        <f t="shared" si="327"/>
        <v>1</v>
      </c>
      <c r="R989" s="728">
        <f t="shared" si="333"/>
        <v>0</v>
      </c>
    </row>
    <row r="990" spans="1:18" s="84" customFormat="1" ht="27.5" x14ac:dyDescent="0.35">
      <c r="A990" s="1109"/>
      <c r="B990" s="715" t="s">
        <v>80</v>
      </c>
      <c r="C990" s="715"/>
      <c r="D990" s="119">
        <v>0</v>
      </c>
      <c r="E990" s="119">
        <v>0</v>
      </c>
      <c r="F990" s="119"/>
      <c r="G990" s="179" t="e">
        <f t="shared" si="324"/>
        <v>#DIV/0!</v>
      </c>
      <c r="H990" s="101"/>
      <c r="I990" s="167" t="e">
        <f t="shared" si="334"/>
        <v>#DIV/0!</v>
      </c>
      <c r="J990" s="153" t="e">
        <f t="shared" si="325"/>
        <v>#DIV/0!</v>
      </c>
      <c r="K990" s="104">
        <f t="shared" si="343"/>
        <v>0</v>
      </c>
      <c r="L990" s="104">
        <f t="shared" si="340"/>
        <v>0</v>
      </c>
      <c r="M990" s="109" t="e">
        <f t="shared" si="335"/>
        <v>#DIV/0!</v>
      </c>
      <c r="N990" s="919"/>
      <c r="O990" s="86"/>
      <c r="P990" s="86" t="b">
        <f t="shared" si="330"/>
        <v>1</v>
      </c>
      <c r="Q990" s="224" t="b">
        <f t="shared" si="327"/>
        <v>1</v>
      </c>
      <c r="R990" s="728">
        <f t="shared" si="333"/>
        <v>0</v>
      </c>
    </row>
    <row r="991" spans="1:18" s="84" customFormat="1" ht="90.75" customHeight="1" x14ac:dyDescent="0.35">
      <c r="A991" s="1099" t="s">
        <v>739</v>
      </c>
      <c r="B991" s="96" t="s">
        <v>622</v>
      </c>
      <c r="C991" s="96" t="s">
        <v>285</v>
      </c>
      <c r="D991" s="134">
        <f>SUM(D992:D995)</f>
        <v>13108.8</v>
      </c>
      <c r="E991" s="134">
        <f>SUM(E992:E995)</f>
        <v>13108.8</v>
      </c>
      <c r="F991" s="134">
        <f>SUM(F992:F995)</f>
        <v>2049.54</v>
      </c>
      <c r="G991" s="191">
        <f t="shared" si="324"/>
        <v>0.156</v>
      </c>
      <c r="H991" s="134">
        <f>SUM(H992:H995)</f>
        <v>2049.54</v>
      </c>
      <c r="I991" s="191">
        <f t="shared" si="334"/>
        <v>0.156</v>
      </c>
      <c r="J991" s="191">
        <f t="shared" si="325"/>
        <v>1</v>
      </c>
      <c r="K991" s="134">
        <f t="shared" si="343"/>
        <v>13108.8</v>
      </c>
      <c r="L991" s="134">
        <f>E991-K991</f>
        <v>0</v>
      </c>
      <c r="M991" s="344">
        <f t="shared" si="335"/>
        <v>1</v>
      </c>
      <c r="N991" s="869" t="s">
        <v>1557</v>
      </c>
      <c r="O991" s="86"/>
      <c r="P991" s="86" t="b">
        <f t="shared" si="330"/>
        <v>0</v>
      </c>
      <c r="Q991" s="224" t="b">
        <f t="shared" si="327"/>
        <v>1</v>
      </c>
      <c r="R991" s="728">
        <f t="shared" si="333"/>
        <v>0</v>
      </c>
    </row>
    <row r="992" spans="1:18" s="84" customFormat="1" ht="33.75" customHeight="1" x14ac:dyDescent="0.35">
      <c r="A992" s="1099"/>
      <c r="B992" s="715" t="s">
        <v>79</v>
      </c>
      <c r="C992" s="715"/>
      <c r="D992" s="104"/>
      <c r="E992" s="104"/>
      <c r="F992" s="104"/>
      <c r="G992" s="167" t="e">
        <f t="shared" si="324"/>
        <v>#DIV/0!</v>
      </c>
      <c r="H992" s="116"/>
      <c r="I992" s="167" t="e">
        <f t="shared" si="334"/>
        <v>#DIV/0!</v>
      </c>
      <c r="J992" s="167" t="e">
        <f t="shared" si="325"/>
        <v>#DIV/0!</v>
      </c>
      <c r="K992" s="104">
        <f t="shared" si="343"/>
        <v>0</v>
      </c>
      <c r="L992" s="104">
        <f>E992-K992</f>
        <v>0</v>
      </c>
      <c r="M992" s="206" t="e">
        <f t="shared" si="335"/>
        <v>#DIV/0!</v>
      </c>
      <c r="N992" s="869"/>
      <c r="O992" s="86"/>
      <c r="P992" s="86" t="b">
        <f t="shared" si="330"/>
        <v>1</v>
      </c>
      <c r="Q992" s="224" t="b">
        <f t="shared" si="327"/>
        <v>1</v>
      </c>
      <c r="R992" s="728">
        <f t="shared" si="333"/>
        <v>0</v>
      </c>
    </row>
    <row r="993" spans="1:18" s="84" customFormat="1" ht="32.25" customHeight="1" x14ac:dyDescent="0.35">
      <c r="A993" s="1099"/>
      <c r="B993" s="715" t="s">
        <v>78</v>
      </c>
      <c r="C993" s="715"/>
      <c r="D993" s="104"/>
      <c r="E993" s="104"/>
      <c r="F993" s="104"/>
      <c r="G993" s="167" t="e">
        <f t="shared" si="324"/>
        <v>#DIV/0!</v>
      </c>
      <c r="H993" s="116"/>
      <c r="I993" s="167" t="e">
        <f t="shared" si="334"/>
        <v>#DIV/0!</v>
      </c>
      <c r="J993" s="167" t="e">
        <f t="shared" si="325"/>
        <v>#DIV/0!</v>
      </c>
      <c r="K993" s="104">
        <f t="shared" si="343"/>
        <v>0</v>
      </c>
      <c r="L993" s="104">
        <f>E993-K993</f>
        <v>0</v>
      </c>
      <c r="M993" s="206" t="e">
        <f t="shared" si="335"/>
        <v>#DIV/0!</v>
      </c>
      <c r="N993" s="869"/>
      <c r="O993" s="86"/>
      <c r="P993" s="86" t="b">
        <f t="shared" si="330"/>
        <v>0</v>
      </c>
      <c r="Q993" s="224" t="b">
        <f t="shared" si="327"/>
        <v>1</v>
      </c>
      <c r="R993" s="728">
        <f t="shared" si="333"/>
        <v>0</v>
      </c>
    </row>
    <row r="994" spans="1:18" s="84" customFormat="1" ht="30.75" customHeight="1" x14ac:dyDescent="0.35">
      <c r="A994" s="1099"/>
      <c r="B994" s="715" t="s">
        <v>116</v>
      </c>
      <c r="C994" s="715"/>
      <c r="D994" s="104">
        <v>13108.8</v>
      </c>
      <c r="E994" s="104">
        <v>13108.8</v>
      </c>
      <c r="F994" s="104">
        <v>2049.54</v>
      </c>
      <c r="G994" s="186">
        <f t="shared" si="324"/>
        <v>0.156</v>
      </c>
      <c r="H994" s="104">
        <v>2049.54</v>
      </c>
      <c r="I994" s="186">
        <f t="shared" si="334"/>
        <v>0.156</v>
      </c>
      <c r="J994" s="186">
        <f t="shared" si="325"/>
        <v>1</v>
      </c>
      <c r="K994" s="104">
        <f t="shared" si="343"/>
        <v>13108.8</v>
      </c>
      <c r="L994" s="104">
        <f>E994-K994</f>
        <v>0</v>
      </c>
      <c r="M994" s="129">
        <f t="shared" si="335"/>
        <v>1</v>
      </c>
      <c r="N994" s="869"/>
      <c r="O994" s="86"/>
      <c r="P994" s="86" t="b">
        <f t="shared" si="330"/>
        <v>1</v>
      </c>
      <c r="Q994" s="224" t="b">
        <f t="shared" si="327"/>
        <v>1</v>
      </c>
      <c r="R994" s="728">
        <f t="shared" si="333"/>
        <v>0</v>
      </c>
    </row>
    <row r="995" spans="1:18" s="84" customFormat="1" ht="35.25" customHeight="1" x14ac:dyDescent="0.35">
      <c r="A995" s="1099"/>
      <c r="B995" s="715" t="s">
        <v>80</v>
      </c>
      <c r="C995" s="715"/>
      <c r="D995" s="104"/>
      <c r="E995" s="104"/>
      <c r="F995" s="104"/>
      <c r="G995" s="167" t="e">
        <f t="shared" si="324"/>
        <v>#DIV/0!</v>
      </c>
      <c r="H995" s="116"/>
      <c r="I995" s="167" t="e">
        <f t="shared" si="334"/>
        <v>#DIV/0!</v>
      </c>
      <c r="J995" s="167" t="e">
        <f t="shared" si="325"/>
        <v>#DIV/0!</v>
      </c>
      <c r="K995" s="104">
        <f t="shared" si="343"/>
        <v>0</v>
      </c>
      <c r="L995" s="104">
        <f>E995-K995</f>
        <v>0</v>
      </c>
      <c r="M995" s="206" t="e">
        <f t="shared" si="335"/>
        <v>#DIV/0!</v>
      </c>
      <c r="N995" s="869"/>
      <c r="O995" s="86"/>
      <c r="P995" s="86" t="b">
        <f t="shared" si="330"/>
        <v>1</v>
      </c>
      <c r="Q995" s="224" t="b">
        <f t="shared" si="327"/>
        <v>1</v>
      </c>
      <c r="R995" s="728">
        <f t="shared" si="333"/>
        <v>0</v>
      </c>
    </row>
    <row r="996" spans="1:18" s="84" customFormat="1" ht="79.5" customHeight="1" x14ac:dyDescent="0.35">
      <c r="A996" s="1099" t="s">
        <v>781</v>
      </c>
      <c r="B996" s="96" t="s">
        <v>801</v>
      </c>
      <c r="C996" s="96" t="s">
        <v>285</v>
      </c>
      <c r="D996" s="134">
        <f>SUM(D997:D1000)</f>
        <v>31.13</v>
      </c>
      <c r="E996" s="134">
        <f>SUM(E997:E1000)</f>
        <v>31.13</v>
      </c>
      <c r="F996" s="134">
        <f>SUM(F997:F1000)</f>
        <v>0</v>
      </c>
      <c r="G996" s="191">
        <f t="shared" si="324"/>
        <v>0</v>
      </c>
      <c r="H996" s="134">
        <f>SUM(H997:H1000)</f>
        <v>0</v>
      </c>
      <c r="I996" s="191">
        <f t="shared" si="334"/>
        <v>0</v>
      </c>
      <c r="J996" s="185" t="e">
        <f t="shared" si="325"/>
        <v>#DIV/0!</v>
      </c>
      <c r="K996" s="134">
        <f>SUM(K997:K1000)</f>
        <v>30.97</v>
      </c>
      <c r="L996" s="134">
        <f>SUM(L997:L1000)</f>
        <v>0.15</v>
      </c>
      <c r="M996" s="344">
        <f t="shared" si="335"/>
        <v>0.99</v>
      </c>
      <c r="N996" s="869" t="s">
        <v>1556</v>
      </c>
      <c r="O996" s="86"/>
      <c r="P996" s="86" t="b">
        <f t="shared" si="330"/>
        <v>1</v>
      </c>
      <c r="Q996" s="224" t="b">
        <f t="shared" si="327"/>
        <v>1</v>
      </c>
      <c r="R996" s="728">
        <f t="shared" si="333"/>
        <v>0.01</v>
      </c>
    </row>
    <row r="997" spans="1:18" s="84" customFormat="1" ht="27.5" x14ac:dyDescent="0.35">
      <c r="A997" s="1099"/>
      <c r="B997" s="715" t="s">
        <v>79</v>
      </c>
      <c r="C997" s="715"/>
      <c r="D997" s="104"/>
      <c r="E997" s="104"/>
      <c r="F997" s="104"/>
      <c r="G997" s="167" t="e">
        <f t="shared" si="324"/>
        <v>#DIV/0!</v>
      </c>
      <c r="H997" s="116"/>
      <c r="I997" s="167" t="e">
        <f t="shared" si="334"/>
        <v>#DIV/0!</v>
      </c>
      <c r="J997" s="167" t="e">
        <f t="shared" si="325"/>
        <v>#DIV/0!</v>
      </c>
      <c r="K997" s="104"/>
      <c r="L997" s="104"/>
      <c r="M997" s="206" t="e">
        <f t="shared" si="335"/>
        <v>#DIV/0!</v>
      </c>
      <c r="N997" s="869"/>
      <c r="O997" s="86"/>
      <c r="P997" s="86" t="b">
        <f t="shared" si="330"/>
        <v>1</v>
      </c>
      <c r="Q997" s="224" t="b">
        <f t="shared" si="327"/>
        <v>1</v>
      </c>
      <c r="R997" s="728">
        <f t="shared" si="333"/>
        <v>0</v>
      </c>
    </row>
    <row r="998" spans="1:18" s="84" customFormat="1" ht="27.5" x14ac:dyDescent="0.35">
      <c r="A998" s="1099"/>
      <c r="B998" s="715" t="s">
        <v>78</v>
      </c>
      <c r="C998" s="715"/>
      <c r="D998" s="104"/>
      <c r="E998" s="104"/>
      <c r="F998" s="104"/>
      <c r="G998" s="167" t="e">
        <f t="shared" si="324"/>
        <v>#DIV/0!</v>
      </c>
      <c r="H998" s="116"/>
      <c r="I998" s="167" t="e">
        <f t="shared" si="334"/>
        <v>#DIV/0!</v>
      </c>
      <c r="J998" s="167" t="e">
        <f t="shared" si="325"/>
        <v>#DIV/0!</v>
      </c>
      <c r="K998" s="104"/>
      <c r="L998" s="104"/>
      <c r="M998" s="206" t="e">
        <f t="shared" si="335"/>
        <v>#DIV/0!</v>
      </c>
      <c r="N998" s="869"/>
      <c r="O998" s="86"/>
      <c r="P998" s="86" t="b">
        <f t="shared" si="330"/>
        <v>1</v>
      </c>
      <c r="Q998" s="224" t="b">
        <f t="shared" si="327"/>
        <v>1</v>
      </c>
      <c r="R998" s="728">
        <f t="shared" si="333"/>
        <v>0</v>
      </c>
    </row>
    <row r="999" spans="1:18" s="84" customFormat="1" ht="27.5" x14ac:dyDescent="0.35">
      <c r="A999" s="1099"/>
      <c r="B999" s="715" t="s">
        <v>116</v>
      </c>
      <c r="C999" s="715"/>
      <c r="D999" s="104">
        <v>31.13</v>
      </c>
      <c r="E999" s="104">
        <v>31.13</v>
      </c>
      <c r="F999" s="104"/>
      <c r="G999" s="186">
        <f t="shared" si="324"/>
        <v>0</v>
      </c>
      <c r="H999" s="104"/>
      <c r="I999" s="186">
        <f t="shared" si="334"/>
        <v>0</v>
      </c>
      <c r="J999" s="167" t="e">
        <f t="shared" si="325"/>
        <v>#DIV/0!</v>
      </c>
      <c r="K999" s="104">
        <v>30.97</v>
      </c>
      <c r="L999" s="104">
        <v>0.15</v>
      </c>
      <c r="M999" s="129">
        <f t="shared" si="335"/>
        <v>0.99</v>
      </c>
      <c r="N999" s="869"/>
      <c r="O999" s="86"/>
      <c r="P999" s="86" t="b">
        <f t="shared" si="330"/>
        <v>1</v>
      </c>
      <c r="Q999" s="224" t="b">
        <f t="shared" si="327"/>
        <v>1</v>
      </c>
      <c r="R999" s="728">
        <f t="shared" si="333"/>
        <v>0.01</v>
      </c>
    </row>
    <row r="1000" spans="1:18" s="84" customFormat="1" ht="27.5" x14ac:dyDescent="0.35">
      <c r="A1000" s="1099"/>
      <c r="B1000" s="715" t="s">
        <v>80</v>
      </c>
      <c r="C1000" s="715"/>
      <c r="D1000" s="104"/>
      <c r="E1000" s="104"/>
      <c r="F1000" s="104"/>
      <c r="G1000" s="167" t="e">
        <f t="shared" si="324"/>
        <v>#DIV/0!</v>
      </c>
      <c r="H1000" s="116"/>
      <c r="I1000" s="167" t="e">
        <f t="shared" si="334"/>
        <v>#DIV/0!</v>
      </c>
      <c r="J1000" s="167" t="e">
        <f t="shared" si="325"/>
        <v>#DIV/0!</v>
      </c>
      <c r="K1000" s="104"/>
      <c r="L1000" s="104"/>
      <c r="M1000" s="206" t="e">
        <f t="shared" si="335"/>
        <v>#DIV/0!</v>
      </c>
      <c r="N1000" s="869"/>
      <c r="O1000" s="86"/>
      <c r="P1000" s="86" t="b">
        <f t="shared" si="330"/>
        <v>1</v>
      </c>
      <c r="Q1000" s="224" t="b">
        <f t="shared" si="327"/>
        <v>1</v>
      </c>
      <c r="R1000" s="728">
        <f t="shared" si="333"/>
        <v>0</v>
      </c>
    </row>
    <row r="1001" spans="1:18" s="84" customFormat="1" ht="66.75" customHeight="1" x14ac:dyDescent="0.35">
      <c r="A1001" s="1100" t="s">
        <v>114</v>
      </c>
      <c r="B1001" s="170" t="s">
        <v>623</v>
      </c>
      <c r="C1001" s="170" t="s">
        <v>229</v>
      </c>
      <c r="D1001" s="141">
        <f>SUM(D1002:D1005)</f>
        <v>37980.800000000003</v>
      </c>
      <c r="E1001" s="141">
        <f>SUM(E1002:E1005)</f>
        <v>37980.800000000003</v>
      </c>
      <c r="F1001" s="141">
        <f>SUM(F1002:F1005)</f>
        <v>0</v>
      </c>
      <c r="G1001" s="343">
        <f t="shared" si="324"/>
        <v>0</v>
      </c>
      <c r="H1001" s="141">
        <f>SUM(H1002:H1005)</f>
        <v>0</v>
      </c>
      <c r="I1001" s="178">
        <f t="shared" si="334"/>
        <v>0</v>
      </c>
      <c r="J1001" s="439" t="e">
        <f t="shared" si="325"/>
        <v>#DIV/0!</v>
      </c>
      <c r="K1001" s="141">
        <f>SUM(K1002:K1005)</f>
        <v>20296.080000000002</v>
      </c>
      <c r="L1001" s="141">
        <f>SUM(L1002:L1005)</f>
        <v>17684.72</v>
      </c>
      <c r="M1001" s="138">
        <f t="shared" si="335"/>
        <v>0.53</v>
      </c>
      <c r="N1001" s="841"/>
      <c r="O1001" s="86"/>
      <c r="P1001" s="86" t="b">
        <f t="shared" si="330"/>
        <v>1</v>
      </c>
      <c r="Q1001" s="224" t="b">
        <f t="shared" si="327"/>
        <v>1</v>
      </c>
      <c r="R1001" s="728">
        <f t="shared" si="333"/>
        <v>0</v>
      </c>
    </row>
    <row r="1002" spans="1:18" s="84" customFormat="1" ht="18.75" customHeight="1" x14ac:dyDescent="0.35">
      <c r="A1002" s="1100"/>
      <c r="B1002" s="715" t="s">
        <v>79</v>
      </c>
      <c r="C1002" s="96"/>
      <c r="D1002" s="119">
        <f>D1007+D1012+D1017</f>
        <v>0</v>
      </c>
      <c r="E1002" s="119">
        <f t="shared" ref="E1002:F1002" si="344">E1007+E1012+E1017</f>
        <v>0</v>
      </c>
      <c r="F1002" s="119">
        <f t="shared" si="344"/>
        <v>0</v>
      </c>
      <c r="G1002" s="153" t="e">
        <f t="shared" si="324"/>
        <v>#DIV/0!</v>
      </c>
      <c r="H1002" s="119">
        <f>H1007+H1012+H1017</f>
        <v>0</v>
      </c>
      <c r="I1002" s="153" t="e">
        <f t="shared" si="334"/>
        <v>#DIV/0!</v>
      </c>
      <c r="J1002" s="153" t="e">
        <f t="shared" si="325"/>
        <v>#DIV/0!</v>
      </c>
      <c r="K1002" s="119">
        <f t="shared" ref="K1002:L1004" si="345">K1007+K1012+K1017</f>
        <v>0</v>
      </c>
      <c r="L1002" s="119">
        <f t="shared" si="345"/>
        <v>0</v>
      </c>
      <c r="M1002" s="109" t="e">
        <f t="shared" si="335"/>
        <v>#DIV/0!</v>
      </c>
      <c r="N1002" s="841"/>
      <c r="O1002" s="86"/>
      <c r="P1002" s="86" t="b">
        <f t="shared" si="330"/>
        <v>1</v>
      </c>
      <c r="Q1002" s="224" t="b">
        <f t="shared" si="327"/>
        <v>1</v>
      </c>
      <c r="R1002" s="728">
        <f t="shared" si="333"/>
        <v>0</v>
      </c>
    </row>
    <row r="1003" spans="1:18" s="84" customFormat="1" ht="18.75" customHeight="1" x14ac:dyDescent="0.35">
      <c r="A1003" s="1100"/>
      <c r="B1003" s="715" t="s">
        <v>78</v>
      </c>
      <c r="C1003" s="96"/>
      <c r="D1003" s="119">
        <f t="shared" ref="D1003:F1005" si="346">D1008+D1013+D1018</f>
        <v>0</v>
      </c>
      <c r="E1003" s="119">
        <f t="shared" si="346"/>
        <v>0</v>
      </c>
      <c r="F1003" s="119">
        <f t="shared" si="346"/>
        <v>0</v>
      </c>
      <c r="G1003" s="153" t="e">
        <f t="shared" si="324"/>
        <v>#DIV/0!</v>
      </c>
      <c r="H1003" s="119">
        <f t="shared" ref="H1003:L1005" si="347">H1008+H1013+H1018</f>
        <v>0</v>
      </c>
      <c r="I1003" s="153" t="e">
        <f t="shared" si="334"/>
        <v>#DIV/0!</v>
      </c>
      <c r="J1003" s="153" t="e">
        <f t="shared" si="325"/>
        <v>#DIV/0!</v>
      </c>
      <c r="K1003" s="119">
        <f t="shared" si="345"/>
        <v>0</v>
      </c>
      <c r="L1003" s="119">
        <f t="shared" si="345"/>
        <v>0</v>
      </c>
      <c r="M1003" s="109" t="e">
        <f t="shared" si="335"/>
        <v>#DIV/0!</v>
      </c>
      <c r="N1003" s="841"/>
      <c r="O1003" s="86"/>
      <c r="P1003" s="86" t="b">
        <f t="shared" si="330"/>
        <v>1</v>
      </c>
      <c r="Q1003" s="224" t="b">
        <f t="shared" si="327"/>
        <v>1</v>
      </c>
      <c r="R1003" s="728">
        <f t="shared" si="333"/>
        <v>0</v>
      </c>
    </row>
    <row r="1004" spans="1:18" s="84" customFormat="1" ht="18.75" customHeight="1" x14ac:dyDescent="0.35">
      <c r="A1004" s="1100"/>
      <c r="B1004" s="715" t="s">
        <v>116</v>
      </c>
      <c r="C1004" s="96"/>
      <c r="D1004" s="119">
        <f t="shared" si="346"/>
        <v>37980.800000000003</v>
      </c>
      <c r="E1004" s="119">
        <f t="shared" si="346"/>
        <v>37980.800000000003</v>
      </c>
      <c r="F1004" s="119">
        <f t="shared" si="346"/>
        <v>0</v>
      </c>
      <c r="G1004" s="148">
        <f t="shared" si="324"/>
        <v>0</v>
      </c>
      <c r="H1004" s="119">
        <f t="shared" si="347"/>
        <v>0</v>
      </c>
      <c r="I1004" s="153">
        <f t="shared" si="334"/>
        <v>0</v>
      </c>
      <c r="J1004" s="153" t="e">
        <f t="shared" si="325"/>
        <v>#DIV/0!</v>
      </c>
      <c r="K1004" s="119">
        <f t="shared" si="345"/>
        <v>20296.080000000002</v>
      </c>
      <c r="L1004" s="119">
        <f t="shared" si="345"/>
        <v>17684.72</v>
      </c>
      <c r="M1004" s="108">
        <f t="shared" si="335"/>
        <v>0.53</v>
      </c>
      <c r="N1004" s="841"/>
      <c r="O1004" s="86"/>
      <c r="P1004" s="86" t="b">
        <f t="shared" si="330"/>
        <v>1</v>
      </c>
      <c r="Q1004" s="224" t="b">
        <f t="shared" si="327"/>
        <v>1</v>
      </c>
      <c r="R1004" s="728">
        <f t="shared" si="333"/>
        <v>0</v>
      </c>
    </row>
    <row r="1005" spans="1:18" s="84" customFormat="1" ht="18.75" customHeight="1" x14ac:dyDescent="0.35">
      <c r="A1005" s="1100"/>
      <c r="B1005" s="715" t="s">
        <v>80</v>
      </c>
      <c r="C1005" s="96"/>
      <c r="D1005" s="119">
        <f t="shared" si="346"/>
        <v>0</v>
      </c>
      <c r="E1005" s="119">
        <f t="shared" si="346"/>
        <v>0</v>
      </c>
      <c r="F1005" s="119">
        <f t="shared" si="346"/>
        <v>0</v>
      </c>
      <c r="G1005" s="153" t="e">
        <f t="shared" si="324"/>
        <v>#DIV/0!</v>
      </c>
      <c r="H1005" s="119">
        <f t="shared" si="347"/>
        <v>0</v>
      </c>
      <c r="I1005" s="153" t="e">
        <f t="shared" si="334"/>
        <v>#DIV/0!</v>
      </c>
      <c r="J1005" s="153" t="e">
        <f t="shared" si="325"/>
        <v>#DIV/0!</v>
      </c>
      <c r="K1005" s="119">
        <f t="shared" si="347"/>
        <v>0</v>
      </c>
      <c r="L1005" s="119">
        <f t="shared" si="347"/>
        <v>0</v>
      </c>
      <c r="M1005" s="109" t="e">
        <f t="shared" si="335"/>
        <v>#DIV/0!</v>
      </c>
      <c r="N1005" s="841"/>
      <c r="O1005" s="86"/>
      <c r="P1005" s="86" t="b">
        <f t="shared" si="330"/>
        <v>1</v>
      </c>
      <c r="Q1005" s="224" t="b">
        <f t="shared" si="327"/>
        <v>1</v>
      </c>
      <c r="R1005" s="728">
        <f t="shared" si="333"/>
        <v>0</v>
      </c>
    </row>
    <row r="1006" spans="1:18" s="84" customFormat="1" ht="79.5" customHeight="1" x14ac:dyDescent="0.35">
      <c r="A1006" s="1099" t="s">
        <v>155</v>
      </c>
      <c r="B1006" s="96" t="s">
        <v>1256</v>
      </c>
      <c r="C1006" s="96" t="s">
        <v>650</v>
      </c>
      <c r="D1006" s="99">
        <f>SUM(D1007:D1010)</f>
        <v>7924.74</v>
      </c>
      <c r="E1006" s="99">
        <f>SUM(E1007:E1010)</f>
        <v>7924.74</v>
      </c>
      <c r="F1006" s="99">
        <f>SUM(F1007:F1010)</f>
        <v>0</v>
      </c>
      <c r="G1006" s="180">
        <f t="shared" si="324"/>
        <v>0</v>
      </c>
      <c r="H1006" s="99">
        <f>SUM(H1007:H1010)</f>
        <v>0</v>
      </c>
      <c r="I1006" s="177">
        <f t="shared" si="334"/>
        <v>0</v>
      </c>
      <c r="J1006" s="451" t="e">
        <f t="shared" si="325"/>
        <v>#DIV/0!</v>
      </c>
      <c r="K1006" s="99">
        <f>SUM(K1007:K1010)</f>
        <v>7924.74</v>
      </c>
      <c r="L1006" s="99">
        <f>SUM(L1007:L1010)</f>
        <v>0</v>
      </c>
      <c r="M1006" s="135">
        <f t="shared" si="335"/>
        <v>1</v>
      </c>
      <c r="N1006" s="869" t="s">
        <v>1257</v>
      </c>
      <c r="O1006" s="86"/>
      <c r="P1006" s="86" t="b">
        <f t="shared" si="330"/>
        <v>1</v>
      </c>
      <c r="Q1006" s="224" t="b">
        <f t="shared" si="327"/>
        <v>1</v>
      </c>
      <c r="R1006" s="728">
        <f t="shared" si="333"/>
        <v>0</v>
      </c>
    </row>
    <row r="1007" spans="1:18" s="84" customFormat="1" ht="18.75" customHeight="1" x14ac:dyDescent="0.35">
      <c r="A1007" s="1099"/>
      <c r="B1007" s="715" t="s">
        <v>79</v>
      </c>
      <c r="C1007" s="715"/>
      <c r="D1007" s="119"/>
      <c r="E1007" s="119"/>
      <c r="F1007" s="119"/>
      <c r="G1007" s="179" t="e">
        <f t="shared" si="324"/>
        <v>#DIV/0!</v>
      </c>
      <c r="H1007" s="101"/>
      <c r="I1007" s="153" t="e">
        <f t="shared" si="334"/>
        <v>#DIV/0!</v>
      </c>
      <c r="J1007" s="153" t="e">
        <f t="shared" si="325"/>
        <v>#DIV/0!</v>
      </c>
      <c r="K1007" s="119"/>
      <c r="L1007" s="119">
        <f>E1007-K1007</f>
        <v>0</v>
      </c>
      <c r="M1007" s="109" t="e">
        <f t="shared" si="335"/>
        <v>#DIV/0!</v>
      </c>
      <c r="N1007" s="869"/>
      <c r="O1007" s="86"/>
      <c r="P1007" s="86" t="b">
        <f t="shared" si="330"/>
        <v>1</v>
      </c>
      <c r="Q1007" s="224" t="b">
        <f t="shared" si="327"/>
        <v>1</v>
      </c>
      <c r="R1007" s="728">
        <f t="shared" si="333"/>
        <v>0</v>
      </c>
    </row>
    <row r="1008" spans="1:18" s="84" customFormat="1" ht="18.75" customHeight="1" x14ac:dyDescent="0.35">
      <c r="A1008" s="1099"/>
      <c r="B1008" s="715" t="s">
        <v>78</v>
      </c>
      <c r="C1008" s="715"/>
      <c r="D1008" s="119"/>
      <c r="E1008" s="101"/>
      <c r="F1008" s="119"/>
      <c r="G1008" s="153" t="e">
        <f t="shared" si="324"/>
        <v>#DIV/0!</v>
      </c>
      <c r="H1008" s="119"/>
      <c r="I1008" s="153" t="e">
        <f t="shared" si="334"/>
        <v>#DIV/0!</v>
      </c>
      <c r="J1008" s="153" t="e">
        <f t="shared" si="325"/>
        <v>#DIV/0!</v>
      </c>
      <c r="K1008" s="119"/>
      <c r="L1008" s="119">
        <f t="shared" ref="L1008:L1040" si="348">E1008-K1008</f>
        <v>0</v>
      </c>
      <c r="M1008" s="109" t="e">
        <f t="shared" si="335"/>
        <v>#DIV/0!</v>
      </c>
      <c r="N1008" s="869"/>
      <c r="O1008" s="86"/>
      <c r="P1008" s="86" t="b">
        <f t="shared" si="330"/>
        <v>1</v>
      </c>
      <c r="Q1008" s="224" t="b">
        <f t="shared" si="327"/>
        <v>1</v>
      </c>
      <c r="R1008" s="728">
        <f t="shared" si="333"/>
        <v>0</v>
      </c>
    </row>
    <row r="1009" spans="1:18" s="84" customFormat="1" ht="18.75" customHeight="1" x14ac:dyDescent="0.35">
      <c r="A1009" s="1099"/>
      <c r="B1009" s="715" t="s">
        <v>116</v>
      </c>
      <c r="C1009" s="715"/>
      <c r="D1009" s="119">
        <v>7924.74</v>
      </c>
      <c r="E1009" s="119">
        <v>7924.74</v>
      </c>
      <c r="F1009" s="119"/>
      <c r="G1009" s="181">
        <f t="shared" si="324"/>
        <v>0</v>
      </c>
      <c r="H1009" s="119"/>
      <c r="I1009" s="148">
        <f t="shared" si="334"/>
        <v>0</v>
      </c>
      <c r="J1009" s="153" t="e">
        <f t="shared" si="325"/>
        <v>#DIV/0!</v>
      </c>
      <c r="K1009" s="119">
        <v>7924.74</v>
      </c>
      <c r="L1009" s="119">
        <f t="shared" si="348"/>
        <v>0</v>
      </c>
      <c r="M1009" s="108">
        <f t="shared" si="335"/>
        <v>1</v>
      </c>
      <c r="N1009" s="869"/>
      <c r="O1009" s="86"/>
      <c r="P1009" s="86" t="b">
        <f t="shared" si="330"/>
        <v>1</v>
      </c>
      <c r="Q1009" s="224" t="b">
        <f t="shared" si="327"/>
        <v>1</v>
      </c>
      <c r="R1009" s="728">
        <f t="shared" si="333"/>
        <v>0</v>
      </c>
    </row>
    <row r="1010" spans="1:18" s="84" customFormat="1" ht="18.75" customHeight="1" x14ac:dyDescent="0.35">
      <c r="A1010" s="1099"/>
      <c r="B1010" s="715" t="s">
        <v>80</v>
      </c>
      <c r="C1010" s="715"/>
      <c r="D1010" s="119"/>
      <c r="E1010" s="119"/>
      <c r="F1010" s="119"/>
      <c r="G1010" s="179" t="e">
        <f t="shared" si="324"/>
        <v>#DIV/0!</v>
      </c>
      <c r="H1010" s="101"/>
      <c r="I1010" s="153" t="e">
        <f t="shared" si="334"/>
        <v>#DIV/0!</v>
      </c>
      <c r="J1010" s="153" t="e">
        <f t="shared" si="325"/>
        <v>#DIV/0!</v>
      </c>
      <c r="K1010" s="119"/>
      <c r="L1010" s="119">
        <f t="shared" si="348"/>
        <v>0</v>
      </c>
      <c r="M1010" s="109" t="e">
        <f t="shared" si="335"/>
        <v>#DIV/0!</v>
      </c>
      <c r="N1010" s="869"/>
      <c r="O1010" s="86"/>
      <c r="P1010" s="86" t="b">
        <f t="shared" si="330"/>
        <v>1</v>
      </c>
      <c r="Q1010" s="224" t="b">
        <f t="shared" si="327"/>
        <v>1</v>
      </c>
      <c r="R1010" s="728">
        <f t="shared" si="333"/>
        <v>0</v>
      </c>
    </row>
    <row r="1011" spans="1:18" s="84" customFormat="1" ht="85.5" customHeight="1" x14ac:dyDescent="0.35">
      <c r="A1011" s="1099" t="s">
        <v>298</v>
      </c>
      <c r="B1011" s="96" t="s">
        <v>1258</v>
      </c>
      <c r="C1011" s="96" t="s">
        <v>650</v>
      </c>
      <c r="D1011" s="99">
        <f>SUM(D1012:D1015)</f>
        <v>20056.060000000001</v>
      </c>
      <c r="E1011" s="99">
        <f>SUM(E1012:E1015)</f>
        <v>20056.060000000001</v>
      </c>
      <c r="F1011" s="99">
        <f>SUM(F1012:F1015)</f>
        <v>0</v>
      </c>
      <c r="G1011" s="177">
        <f t="shared" si="324"/>
        <v>0</v>
      </c>
      <c r="H1011" s="99">
        <f>SUM(H1012:H1015)</f>
        <v>0</v>
      </c>
      <c r="I1011" s="177">
        <f t="shared" si="334"/>
        <v>0</v>
      </c>
      <c r="J1011" s="451" t="e">
        <f t="shared" si="325"/>
        <v>#DIV/0!</v>
      </c>
      <c r="K1011" s="99">
        <f>SUM(K1012:K1015)</f>
        <v>2371.34</v>
      </c>
      <c r="L1011" s="99">
        <f>SUM(L1012:L1015)</f>
        <v>17684.72</v>
      </c>
      <c r="M1011" s="135">
        <f>K1011/E1011</f>
        <v>0.12</v>
      </c>
      <c r="N1011" s="918" t="s">
        <v>1519</v>
      </c>
      <c r="O1011" s="86"/>
      <c r="P1011" s="86" t="b">
        <f t="shared" si="330"/>
        <v>1</v>
      </c>
      <c r="Q1011" s="224" t="b">
        <f t="shared" si="327"/>
        <v>1</v>
      </c>
      <c r="R1011" s="728">
        <f t="shared" si="333"/>
        <v>0</v>
      </c>
    </row>
    <row r="1012" spans="1:18" s="84" customFormat="1" ht="18.75" customHeight="1" x14ac:dyDescent="0.35">
      <c r="A1012" s="1099"/>
      <c r="B1012" s="715" t="s">
        <v>79</v>
      </c>
      <c r="C1012" s="715"/>
      <c r="D1012" s="119"/>
      <c r="E1012" s="119"/>
      <c r="F1012" s="119"/>
      <c r="G1012" s="179" t="e">
        <f t="shared" si="324"/>
        <v>#DIV/0!</v>
      </c>
      <c r="H1012" s="101"/>
      <c r="I1012" s="153" t="e">
        <f t="shared" si="334"/>
        <v>#DIV/0!</v>
      </c>
      <c r="J1012" s="153" t="e">
        <f t="shared" si="325"/>
        <v>#DIV/0!</v>
      </c>
      <c r="K1012" s="119">
        <f t="shared" ref="K1012:K1040" si="349">E1012</f>
        <v>0</v>
      </c>
      <c r="L1012" s="119">
        <f t="shared" si="348"/>
        <v>0</v>
      </c>
      <c r="M1012" s="109" t="e">
        <f t="shared" si="335"/>
        <v>#DIV/0!</v>
      </c>
      <c r="N1012" s="918"/>
      <c r="O1012" s="86"/>
      <c r="P1012" s="86" t="b">
        <f t="shared" si="330"/>
        <v>1</v>
      </c>
      <c r="Q1012" s="224" t="b">
        <f t="shared" si="327"/>
        <v>1</v>
      </c>
      <c r="R1012" s="728">
        <f t="shared" si="333"/>
        <v>0</v>
      </c>
    </row>
    <row r="1013" spans="1:18" s="84" customFormat="1" ht="27.5" x14ac:dyDescent="0.35">
      <c r="A1013" s="1099"/>
      <c r="B1013" s="715" t="s">
        <v>78</v>
      </c>
      <c r="C1013" s="715"/>
      <c r="D1013" s="119"/>
      <c r="E1013" s="119"/>
      <c r="F1013" s="119"/>
      <c r="G1013" s="179" t="e">
        <f t="shared" si="324"/>
        <v>#DIV/0!</v>
      </c>
      <c r="H1013" s="101"/>
      <c r="I1013" s="153" t="e">
        <f t="shared" si="334"/>
        <v>#DIV/0!</v>
      </c>
      <c r="J1013" s="153" t="e">
        <f t="shared" si="325"/>
        <v>#DIV/0!</v>
      </c>
      <c r="K1013" s="119">
        <f t="shared" si="349"/>
        <v>0</v>
      </c>
      <c r="L1013" s="119">
        <f t="shared" si="348"/>
        <v>0</v>
      </c>
      <c r="M1013" s="109" t="e">
        <f t="shared" si="335"/>
        <v>#DIV/0!</v>
      </c>
      <c r="N1013" s="918"/>
      <c r="O1013" s="86"/>
      <c r="P1013" s="86" t="b">
        <f t="shared" si="330"/>
        <v>1</v>
      </c>
      <c r="Q1013" s="224" t="b">
        <f t="shared" si="327"/>
        <v>1</v>
      </c>
      <c r="R1013" s="728">
        <f t="shared" si="333"/>
        <v>0</v>
      </c>
    </row>
    <row r="1014" spans="1:18" s="84" customFormat="1" ht="27.5" x14ac:dyDescent="0.35">
      <c r="A1014" s="1099"/>
      <c r="B1014" s="715" t="s">
        <v>116</v>
      </c>
      <c r="C1014" s="715"/>
      <c r="D1014" s="119">
        <v>20056.060000000001</v>
      </c>
      <c r="E1014" s="119">
        <v>20056.060000000001</v>
      </c>
      <c r="F1014" s="119"/>
      <c r="G1014" s="148">
        <f t="shared" si="324"/>
        <v>0</v>
      </c>
      <c r="H1014" s="119"/>
      <c r="I1014" s="148">
        <f t="shared" si="334"/>
        <v>0</v>
      </c>
      <c r="J1014" s="153" t="e">
        <f t="shared" si="325"/>
        <v>#DIV/0!</v>
      </c>
      <c r="K1014" s="575">
        <v>2371.34</v>
      </c>
      <c r="L1014" s="119">
        <f t="shared" si="348"/>
        <v>17684.72</v>
      </c>
      <c r="M1014" s="108">
        <f t="shared" si="335"/>
        <v>0.12</v>
      </c>
      <c r="N1014" s="918"/>
      <c r="O1014" s="86"/>
      <c r="P1014" s="86" t="b">
        <f t="shared" si="330"/>
        <v>1</v>
      </c>
      <c r="Q1014" s="224" t="b">
        <f t="shared" si="327"/>
        <v>1</v>
      </c>
      <c r="R1014" s="728">
        <f t="shared" si="333"/>
        <v>0</v>
      </c>
    </row>
    <row r="1015" spans="1:18" s="84" customFormat="1" ht="27.5" x14ac:dyDescent="0.35">
      <c r="A1015" s="1099"/>
      <c r="B1015" s="715" t="s">
        <v>80</v>
      </c>
      <c r="C1015" s="715"/>
      <c r="D1015" s="119"/>
      <c r="E1015" s="119"/>
      <c r="F1015" s="119"/>
      <c r="G1015" s="179" t="e">
        <f t="shared" si="324"/>
        <v>#DIV/0!</v>
      </c>
      <c r="H1015" s="101"/>
      <c r="I1015" s="153" t="e">
        <f t="shared" si="334"/>
        <v>#DIV/0!</v>
      </c>
      <c r="J1015" s="153" t="e">
        <f t="shared" si="325"/>
        <v>#DIV/0!</v>
      </c>
      <c r="K1015" s="119">
        <f t="shared" si="349"/>
        <v>0</v>
      </c>
      <c r="L1015" s="119">
        <f t="shared" si="348"/>
        <v>0</v>
      </c>
      <c r="M1015" s="109" t="e">
        <f t="shared" si="335"/>
        <v>#DIV/0!</v>
      </c>
      <c r="N1015" s="918"/>
      <c r="O1015" s="86"/>
      <c r="P1015" s="86" t="b">
        <f t="shared" si="330"/>
        <v>1</v>
      </c>
      <c r="Q1015" s="224" t="b">
        <f t="shared" si="327"/>
        <v>1</v>
      </c>
      <c r="R1015" s="728">
        <f t="shared" si="333"/>
        <v>0</v>
      </c>
    </row>
    <row r="1016" spans="1:18" s="84" customFormat="1" ht="82.5" customHeight="1" x14ac:dyDescent="0.35">
      <c r="A1016" s="802" t="s">
        <v>299</v>
      </c>
      <c r="B1016" s="96" t="s">
        <v>300</v>
      </c>
      <c r="C1016" s="96" t="s">
        <v>650</v>
      </c>
      <c r="D1016" s="99">
        <f>SUM(D1017:D1020)</f>
        <v>10000</v>
      </c>
      <c r="E1016" s="99">
        <f>SUM(E1017:E1020)</f>
        <v>10000</v>
      </c>
      <c r="F1016" s="99">
        <f>SUM(F1017:F1020)</f>
        <v>0</v>
      </c>
      <c r="G1016" s="177">
        <f t="shared" si="324"/>
        <v>0</v>
      </c>
      <c r="H1016" s="99">
        <f>SUM(H1017:H1020)</f>
        <v>0</v>
      </c>
      <c r="I1016" s="148">
        <f t="shared" si="334"/>
        <v>0</v>
      </c>
      <c r="J1016" s="451" t="e">
        <f t="shared" si="325"/>
        <v>#DIV/0!</v>
      </c>
      <c r="K1016" s="99">
        <f>SUM(K1017:K1020)</f>
        <v>10000</v>
      </c>
      <c r="L1016" s="99">
        <f>SUM(L1017:L1020)</f>
        <v>0</v>
      </c>
      <c r="M1016" s="135">
        <f t="shared" si="335"/>
        <v>1</v>
      </c>
      <c r="N1016" s="918" t="s">
        <v>1259</v>
      </c>
      <c r="O1016" s="86"/>
      <c r="P1016" s="86" t="b">
        <f t="shared" ref="P1016:P1104" si="350">E1011=D1011</f>
        <v>1</v>
      </c>
      <c r="Q1016" s="224" t="b">
        <f t="shared" si="327"/>
        <v>1</v>
      </c>
      <c r="R1016" s="728">
        <f t="shared" si="333"/>
        <v>0</v>
      </c>
    </row>
    <row r="1017" spans="1:18" s="84" customFormat="1" ht="27.5" x14ac:dyDescent="0.35">
      <c r="A1017" s="803"/>
      <c r="B1017" s="715" t="s">
        <v>79</v>
      </c>
      <c r="C1017" s="715"/>
      <c r="D1017" s="119"/>
      <c r="E1017" s="119"/>
      <c r="F1017" s="119"/>
      <c r="G1017" s="153" t="e">
        <f t="shared" ref="G1017:G1029" si="351">F1017/E1017</f>
        <v>#DIV/0!</v>
      </c>
      <c r="H1017" s="101"/>
      <c r="I1017" s="153" t="e">
        <f t="shared" si="334"/>
        <v>#DIV/0!</v>
      </c>
      <c r="J1017" s="153" t="e">
        <f t="shared" ref="J1017:J1029" si="352">H1017/F1017</f>
        <v>#DIV/0!</v>
      </c>
      <c r="K1017" s="119">
        <f t="shared" si="349"/>
        <v>0</v>
      </c>
      <c r="L1017" s="119">
        <f t="shared" si="348"/>
        <v>0</v>
      </c>
      <c r="M1017" s="109" t="e">
        <f t="shared" si="335"/>
        <v>#DIV/0!</v>
      </c>
      <c r="N1017" s="918"/>
      <c r="O1017" s="86"/>
      <c r="P1017" s="86" t="b">
        <f t="shared" si="350"/>
        <v>1</v>
      </c>
      <c r="Q1017" s="224" t="b">
        <f t="shared" si="327"/>
        <v>1</v>
      </c>
      <c r="R1017" s="728">
        <f t="shared" si="333"/>
        <v>0</v>
      </c>
    </row>
    <row r="1018" spans="1:18" s="84" customFormat="1" ht="27.5" x14ac:dyDescent="0.35">
      <c r="A1018" s="803"/>
      <c r="B1018" s="715" t="s">
        <v>78</v>
      </c>
      <c r="C1018" s="715"/>
      <c r="D1018" s="119"/>
      <c r="E1018" s="119"/>
      <c r="F1018" s="119"/>
      <c r="G1018" s="153" t="e">
        <f t="shared" si="351"/>
        <v>#DIV/0!</v>
      </c>
      <c r="H1018" s="101"/>
      <c r="I1018" s="153" t="e">
        <f t="shared" si="334"/>
        <v>#DIV/0!</v>
      </c>
      <c r="J1018" s="153" t="e">
        <f t="shared" si="352"/>
        <v>#DIV/0!</v>
      </c>
      <c r="K1018" s="119">
        <f t="shared" si="349"/>
        <v>0</v>
      </c>
      <c r="L1018" s="119">
        <f t="shared" si="348"/>
        <v>0</v>
      </c>
      <c r="M1018" s="109" t="e">
        <f t="shared" si="335"/>
        <v>#DIV/0!</v>
      </c>
      <c r="N1018" s="918"/>
      <c r="O1018" s="86"/>
      <c r="P1018" s="86" t="b">
        <f t="shared" si="350"/>
        <v>1</v>
      </c>
      <c r="Q1018" s="224" t="b">
        <f t="shared" si="327"/>
        <v>1</v>
      </c>
      <c r="R1018" s="728">
        <f t="shared" si="333"/>
        <v>0</v>
      </c>
    </row>
    <row r="1019" spans="1:18" s="84" customFormat="1" ht="27.5" x14ac:dyDescent="0.35">
      <c r="A1019" s="803"/>
      <c r="B1019" s="715" t="s">
        <v>116</v>
      </c>
      <c r="C1019" s="715"/>
      <c r="D1019" s="119">
        <v>10000</v>
      </c>
      <c r="E1019" s="119">
        <v>10000</v>
      </c>
      <c r="F1019" s="119"/>
      <c r="G1019" s="148">
        <f t="shared" si="351"/>
        <v>0</v>
      </c>
      <c r="H1019" s="119"/>
      <c r="I1019" s="148">
        <f t="shared" si="334"/>
        <v>0</v>
      </c>
      <c r="J1019" s="153" t="e">
        <f t="shared" si="352"/>
        <v>#DIV/0!</v>
      </c>
      <c r="K1019" s="119">
        <v>10000</v>
      </c>
      <c r="L1019" s="119"/>
      <c r="M1019" s="108">
        <f t="shared" si="335"/>
        <v>1</v>
      </c>
      <c r="N1019" s="918"/>
      <c r="O1019" s="86"/>
      <c r="P1019" s="86" t="b">
        <f t="shared" si="350"/>
        <v>1</v>
      </c>
      <c r="Q1019" s="224" t="b">
        <f t="shared" ref="Q1019:Q1112" si="353">IF(F1014=H1014,TRUE,FALSE)</f>
        <v>1</v>
      </c>
      <c r="R1019" s="728">
        <f t="shared" si="333"/>
        <v>0</v>
      </c>
    </row>
    <row r="1020" spans="1:18" s="84" customFormat="1" ht="27.5" x14ac:dyDescent="0.35">
      <c r="A1020" s="804"/>
      <c r="B1020" s="715" t="s">
        <v>80</v>
      </c>
      <c r="C1020" s="715"/>
      <c r="D1020" s="119"/>
      <c r="E1020" s="119"/>
      <c r="F1020" s="119"/>
      <c r="G1020" s="179" t="e">
        <f t="shared" si="351"/>
        <v>#DIV/0!</v>
      </c>
      <c r="H1020" s="101"/>
      <c r="I1020" s="153" t="e">
        <f t="shared" si="334"/>
        <v>#DIV/0!</v>
      </c>
      <c r="J1020" s="153" t="e">
        <f t="shared" si="352"/>
        <v>#DIV/0!</v>
      </c>
      <c r="K1020" s="119">
        <f t="shared" si="349"/>
        <v>0</v>
      </c>
      <c r="L1020" s="119">
        <f t="shared" si="348"/>
        <v>0</v>
      </c>
      <c r="M1020" s="109" t="e">
        <f t="shared" si="335"/>
        <v>#DIV/0!</v>
      </c>
      <c r="N1020" s="918"/>
      <c r="O1020" s="86"/>
      <c r="P1020" s="86" t="b">
        <f t="shared" si="350"/>
        <v>1</v>
      </c>
      <c r="Q1020" s="224" t="b">
        <f t="shared" si="353"/>
        <v>1</v>
      </c>
      <c r="R1020" s="728">
        <f t="shared" si="333"/>
        <v>0</v>
      </c>
    </row>
    <row r="1021" spans="1:18" s="84" customFormat="1" ht="54" customHeight="1" x14ac:dyDescent="0.35">
      <c r="A1021" s="792" t="s">
        <v>301</v>
      </c>
      <c r="B1021" s="170" t="s">
        <v>624</v>
      </c>
      <c r="C1021" s="170" t="s">
        <v>229</v>
      </c>
      <c r="D1021" s="141">
        <f>SUM(D1022:D1025)</f>
        <v>2809.59</v>
      </c>
      <c r="E1021" s="141">
        <f>SUM(E1022:E1025)</f>
        <v>2809.59</v>
      </c>
      <c r="F1021" s="141">
        <f>SUM(F1022:F1025)</f>
        <v>0</v>
      </c>
      <c r="G1021" s="178">
        <f t="shared" si="351"/>
        <v>0</v>
      </c>
      <c r="H1021" s="141">
        <f>SUM(H1022:H1025)</f>
        <v>0</v>
      </c>
      <c r="I1021" s="182">
        <f t="shared" si="334"/>
        <v>0</v>
      </c>
      <c r="J1021" s="439" t="e">
        <f t="shared" si="352"/>
        <v>#DIV/0!</v>
      </c>
      <c r="K1021" s="142">
        <f t="shared" si="349"/>
        <v>2809.59</v>
      </c>
      <c r="L1021" s="104">
        <f t="shared" si="348"/>
        <v>0</v>
      </c>
      <c r="M1021" s="138">
        <f t="shared" si="335"/>
        <v>1</v>
      </c>
      <c r="N1021" s="933"/>
      <c r="O1021" s="86"/>
      <c r="P1021" s="86" t="b">
        <f t="shared" si="350"/>
        <v>1</v>
      </c>
      <c r="Q1021" s="224" t="b">
        <f t="shared" si="353"/>
        <v>1</v>
      </c>
      <c r="R1021" s="728">
        <f t="shared" si="333"/>
        <v>0</v>
      </c>
    </row>
    <row r="1022" spans="1:18" s="84" customFormat="1" ht="20.25" customHeight="1" x14ac:dyDescent="0.35">
      <c r="A1022" s="792"/>
      <c r="B1022" s="715" t="s">
        <v>79</v>
      </c>
      <c r="C1022" s="715"/>
      <c r="D1022" s="119">
        <f>D1027</f>
        <v>0</v>
      </c>
      <c r="E1022" s="119">
        <f>E1027</f>
        <v>0</v>
      </c>
      <c r="F1022" s="119">
        <f>F1027</f>
        <v>0</v>
      </c>
      <c r="G1022" s="153" t="e">
        <f t="shared" si="351"/>
        <v>#DIV/0!</v>
      </c>
      <c r="H1022" s="119">
        <f>H1027</f>
        <v>0</v>
      </c>
      <c r="I1022" s="167" t="e">
        <f t="shared" si="334"/>
        <v>#DIV/0!</v>
      </c>
      <c r="J1022" s="153" t="e">
        <f t="shared" si="352"/>
        <v>#DIV/0!</v>
      </c>
      <c r="K1022" s="104">
        <f t="shared" si="349"/>
        <v>0</v>
      </c>
      <c r="L1022" s="104">
        <f t="shared" si="348"/>
        <v>0</v>
      </c>
      <c r="M1022" s="109" t="e">
        <f t="shared" si="335"/>
        <v>#DIV/0!</v>
      </c>
      <c r="N1022" s="933"/>
      <c r="O1022" s="86"/>
      <c r="P1022" s="86" t="b">
        <f t="shared" si="350"/>
        <v>1</v>
      </c>
      <c r="Q1022" s="224" t="b">
        <f t="shared" si="353"/>
        <v>1</v>
      </c>
      <c r="R1022" s="728">
        <f t="shared" si="333"/>
        <v>0</v>
      </c>
    </row>
    <row r="1023" spans="1:18" s="84" customFormat="1" ht="18.75" customHeight="1" x14ac:dyDescent="0.35">
      <c r="A1023" s="792"/>
      <c r="B1023" s="715" t="s">
        <v>78</v>
      </c>
      <c r="C1023" s="715"/>
      <c r="D1023" s="119">
        <f t="shared" ref="D1023:F1025" si="354">D1028</f>
        <v>798.21</v>
      </c>
      <c r="E1023" s="119">
        <f t="shared" si="354"/>
        <v>798.21</v>
      </c>
      <c r="F1023" s="119">
        <f t="shared" si="354"/>
        <v>0</v>
      </c>
      <c r="G1023" s="148">
        <f t="shared" si="351"/>
        <v>0</v>
      </c>
      <c r="H1023" s="119">
        <f>H1028</f>
        <v>0</v>
      </c>
      <c r="I1023" s="186">
        <f t="shared" si="334"/>
        <v>0</v>
      </c>
      <c r="J1023" s="153" t="e">
        <f t="shared" si="352"/>
        <v>#DIV/0!</v>
      </c>
      <c r="K1023" s="104">
        <f t="shared" si="349"/>
        <v>798.21</v>
      </c>
      <c r="L1023" s="104">
        <f t="shared" si="348"/>
        <v>0</v>
      </c>
      <c r="M1023" s="108">
        <f t="shared" si="335"/>
        <v>1</v>
      </c>
      <c r="N1023" s="933"/>
      <c r="O1023" s="86"/>
      <c r="P1023" s="86" t="b">
        <f t="shared" si="350"/>
        <v>1</v>
      </c>
      <c r="Q1023" s="224" t="b">
        <f t="shared" si="353"/>
        <v>1</v>
      </c>
      <c r="R1023" s="728">
        <f t="shared" si="333"/>
        <v>0</v>
      </c>
    </row>
    <row r="1024" spans="1:18" s="84" customFormat="1" ht="18.75" customHeight="1" x14ac:dyDescent="0.35">
      <c r="A1024" s="792"/>
      <c r="B1024" s="715" t="s">
        <v>116</v>
      </c>
      <c r="C1024" s="715"/>
      <c r="D1024" s="119">
        <f t="shared" si="354"/>
        <v>1486.38</v>
      </c>
      <c r="E1024" s="119">
        <f t="shared" si="354"/>
        <v>1486.38</v>
      </c>
      <c r="F1024" s="119">
        <f t="shared" si="354"/>
        <v>0</v>
      </c>
      <c r="G1024" s="148">
        <f t="shared" si="351"/>
        <v>0</v>
      </c>
      <c r="H1024" s="119">
        <f>H1029</f>
        <v>0</v>
      </c>
      <c r="I1024" s="186">
        <f t="shared" si="334"/>
        <v>0</v>
      </c>
      <c r="J1024" s="153" t="e">
        <f t="shared" si="352"/>
        <v>#DIV/0!</v>
      </c>
      <c r="K1024" s="104">
        <f t="shared" si="349"/>
        <v>1486.38</v>
      </c>
      <c r="L1024" s="104">
        <f t="shared" si="348"/>
        <v>0</v>
      </c>
      <c r="M1024" s="108">
        <f t="shared" si="335"/>
        <v>1</v>
      </c>
      <c r="N1024" s="933"/>
      <c r="O1024" s="86"/>
      <c r="P1024" s="86" t="b">
        <f t="shared" si="350"/>
        <v>1</v>
      </c>
      <c r="Q1024" s="224" t="b">
        <f t="shared" si="353"/>
        <v>1</v>
      </c>
      <c r="R1024" s="728">
        <f t="shared" si="333"/>
        <v>0</v>
      </c>
    </row>
    <row r="1025" spans="1:18" s="84" customFormat="1" ht="18.75" customHeight="1" x14ac:dyDescent="0.35">
      <c r="A1025" s="792"/>
      <c r="B1025" s="715" t="s">
        <v>80</v>
      </c>
      <c r="C1025" s="715"/>
      <c r="D1025" s="119">
        <f t="shared" si="354"/>
        <v>525</v>
      </c>
      <c r="E1025" s="119">
        <f t="shared" si="354"/>
        <v>525</v>
      </c>
      <c r="F1025" s="119">
        <f t="shared" si="354"/>
        <v>0</v>
      </c>
      <c r="G1025" s="148">
        <f t="shared" si="351"/>
        <v>0</v>
      </c>
      <c r="H1025" s="119">
        <f>H1030</f>
        <v>0</v>
      </c>
      <c r="I1025" s="186">
        <f t="shared" si="334"/>
        <v>0</v>
      </c>
      <c r="J1025" s="153" t="e">
        <f t="shared" si="352"/>
        <v>#DIV/0!</v>
      </c>
      <c r="K1025" s="104">
        <f t="shared" si="349"/>
        <v>525</v>
      </c>
      <c r="L1025" s="104">
        <f t="shared" si="348"/>
        <v>0</v>
      </c>
      <c r="M1025" s="108">
        <f t="shared" si="335"/>
        <v>1</v>
      </c>
      <c r="N1025" s="933"/>
      <c r="O1025" s="86"/>
      <c r="P1025" s="86" t="b">
        <f t="shared" si="350"/>
        <v>1</v>
      </c>
      <c r="Q1025" s="224" t="b">
        <f t="shared" si="353"/>
        <v>1</v>
      </c>
      <c r="R1025" s="728">
        <f t="shared" si="333"/>
        <v>0</v>
      </c>
    </row>
    <row r="1026" spans="1:18" s="84" customFormat="1" ht="37.5" customHeight="1" x14ac:dyDescent="0.35">
      <c r="A1026" s="967" t="s">
        <v>302</v>
      </c>
      <c r="B1026" s="96" t="s">
        <v>569</v>
      </c>
      <c r="C1026" s="96" t="s">
        <v>285</v>
      </c>
      <c r="D1026" s="99">
        <f>SUM(D1027:D1030)</f>
        <v>2809.59</v>
      </c>
      <c r="E1026" s="99">
        <f>SUM(E1027:E1030)</f>
        <v>2809.59</v>
      </c>
      <c r="F1026" s="119">
        <f>SUM(F1027:F1030)</f>
        <v>0</v>
      </c>
      <c r="G1026" s="148">
        <f t="shared" si="351"/>
        <v>0</v>
      </c>
      <c r="H1026" s="119">
        <f>SUM(H1027:H1030)</f>
        <v>0</v>
      </c>
      <c r="I1026" s="186">
        <f t="shared" si="334"/>
        <v>0</v>
      </c>
      <c r="J1026" s="153" t="e">
        <f t="shared" si="352"/>
        <v>#DIV/0!</v>
      </c>
      <c r="K1026" s="134">
        <f t="shared" si="349"/>
        <v>2809.59</v>
      </c>
      <c r="L1026" s="134">
        <f t="shared" si="348"/>
        <v>0</v>
      </c>
      <c r="M1026" s="135">
        <f t="shared" si="335"/>
        <v>1</v>
      </c>
      <c r="N1026" s="854" t="s">
        <v>1260</v>
      </c>
      <c r="O1026" s="86"/>
      <c r="P1026" s="86"/>
      <c r="Q1026" s="224"/>
      <c r="R1026" s="728">
        <f t="shared" si="333"/>
        <v>0</v>
      </c>
    </row>
    <row r="1027" spans="1:18" s="84" customFormat="1" ht="27.5" x14ac:dyDescent="0.35">
      <c r="A1027" s="967"/>
      <c r="B1027" s="715" t="s">
        <v>79</v>
      </c>
      <c r="C1027" s="715"/>
      <c r="D1027" s="119">
        <v>0</v>
      </c>
      <c r="E1027" s="98">
        <v>0</v>
      </c>
      <c r="F1027" s="119"/>
      <c r="G1027" s="153" t="e">
        <f t="shared" si="351"/>
        <v>#DIV/0!</v>
      </c>
      <c r="H1027" s="101"/>
      <c r="I1027" s="167" t="e">
        <f t="shared" si="334"/>
        <v>#DIV/0!</v>
      </c>
      <c r="J1027" s="153" t="e">
        <f t="shared" si="352"/>
        <v>#DIV/0!</v>
      </c>
      <c r="K1027" s="104">
        <f t="shared" si="349"/>
        <v>0</v>
      </c>
      <c r="L1027" s="104">
        <f t="shared" si="348"/>
        <v>0</v>
      </c>
      <c r="M1027" s="109" t="e">
        <f t="shared" si="335"/>
        <v>#DIV/0!</v>
      </c>
      <c r="N1027" s="854"/>
      <c r="O1027" s="86"/>
      <c r="P1027" s="86"/>
      <c r="Q1027" s="224"/>
      <c r="R1027" s="728">
        <f t="shared" si="333"/>
        <v>0</v>
      </c>
    </row>
    <row r="1028" spans="1:18" s="84" customFormat="1" ht="27.5" x14ac:dyDescent="0.35">
      <c r="A1028" s="967"/>
      <c r="B1028" s="715" t="s">
        <v>78</v>
      </c>
      <c r="C1028" s="715"/>
      <c r="D1028" s="119">
        <v>798.21</v>
      </c>
      <c r="E1028" s="119">
        <v>798.21</v>
      </c>
      <c r="F1028" s="119"/>
      <c r="G1028" s="148">
        <f t="shared" si="351"/>
        <v>0</v>
      </c>
      <c r="H1028" s="119">
        <f>F1028</f>
        <v>0</v>
      </c>
      <c r="I1028" s="186">
        <f t="shared" si="334"/>
        <v>0</v>
      </c>
      <c r="J1028" s="153" t="e">
        <f t="shared" si="352"/>
        <v>#DIV/0!</v>
      </c>
      <c r="K1028" s="104">
        <f t="shared" si="349"/>
        <v>798.21</v>
      </c>
      <c r="L1028" s="104">
        <f t="shared" si="348"/>
        <v>0</v>
      </c>
      <c r="M1028" s="108">
        <f t="shared" si="335"/>
        <v>1</v>
      </c>
      <c r="N1028" s="854"/>
      <c r="O1028" s="86"/>
      <c r="P1028" s="86"/>
      <c r="Q1028" s="224"/>
      <c r="R1028" s="728">
        <f t="shared" si="333"/>
        <v>0</v>
      </c>
    </row>
    <row r="1029" spans="1:18" s="84" customFormat="1" ht="27.5" x14ac:dyDescent="0.35">
      <c r="A1029" s="967"/>
      <c r="B1029" s="715" t="s">
        <v>116</v>
      </c>
      <c r="C1029" s="715"/>
      <c r="D1029" s="119">
        <v>1486.38</v>
      </c>
      <c r="E1029" s="119">
        <v>1486.38</v>
      </c>
      <c r="F1029" s="119"/>
      <c r="G1029" s="148">
        <f t="shared" si="351"/>
        <v>0</v>
      </c>
      <c r="H1029" s="119">
        <f>F1029</f>
        <v>0</v>
      </c>
      <c r="I1029" s="186">
        <f t="shared" si="334"/>
        <v>0</v>
      </c>
      <c r="J1029" s="153" t="e">
        <f t="shared" si="352"/>
        <v>#DIV/0!</v>
      </c>
      <c r="K1029" s="104">
        <f t="shared" si="349"/>
        <v>1486.38</v>
      </c>
      <c r="L1029" s="104">
        <f t="shared" si="348"/>
        <v>0</v>
      </c>
      <c r="M1029" s="108">
        <f t="shared" si="335"/>
        <v>1</v>
      </c>
      <c r="N1029" s="854"/>
      <c r="O1029" s="86"/>
      <c r="P1029" s="86"/>
      <c r="Q1029" s="224"/>
      <c r="R1029" s="728">
        <f t="shared" si="333"/>
        <v>0</v>
      </c>
    </row>
    <row r="1030" spans="1:18" s="84" customFormat="1" ht="27.5" x14ac:dyDescent="0.35">
      <c r="A1030" s="967"/>
      <c r="B1030" s="715" t="s">
        <v>80</v>
      </c>
      <c r="C1030" s="715"/>
      <c r="D1030" s="119">
        <v>525</v>
      </c>
      <c r="E1030" s="119">
        <v>525</v>
      </c>
      <c r="F1030" s="119"/>
      <c r="G1030" s="148">
        <f>F1030/E1030</f>
        <v>0</v>
      </c>
      <c r="H1030" s="119">
        <f>F1030</f>
        <v>0</v>
      </c>
      <c r="I1030" s="186">
        <f>H1030/E1030</f>
        <v>0</v>
      </c>
      <c r="J1030" s="153" t="e">
        <f>H1030/F1030</f>
        <v>#DIV/0!</v>
      </c>
      <c r="K1030" s="104">
        <f t="shared" si="349"/>
        <v>525</v>
      </c>
      <c r="L1030" s="104">
        <f t="shared" si="348"/>
        <v>0</v>
      </c>
      <c r="M1030" s="108">
        <f>K1030/E1030</f>
        <v>1</v>
      </c>
      <c r="N1030" s="854"/>
      <c r="O1030" s="86"/>
      <c r="P1030" s="86"/>
      <c r="Q1030" s="224"/>
      <c r="R1030" s="728">
        <f t="shared" si="333"/>
        <v>0</v>
      </c>
    </row>
    <row r="1031" spans="1:18" s="84" customFormat="1" ht="70" x14ac:dyDescent="0.35">
      <c r="A1031" s="949" t="s">
        <v>115</v>
      </c>
      <c r="B1031" s="114" t="s">
        <v>901</v>
      </c>
      <c r="C1031" s="114" t="s">
        <v>227</v>
      </c>
      <c r="D1031" s="111">
        <f>SUM(D1032:D1035)</f>
        <v>102524.87</v>
      </c>
      <c r="E1031" s="111">
        <f>SUM(E1032:E1035)</f>
        <v>102524.87</v>
      </c>
      <c r="F1031" s="111">
        <f>SUM(F1032:F1035)</f>
        <v>16275.11</v>
      </c>
      <c r="G1031" s="370">
        <f t="shared" ref="G1031:G1045" si="355">F1031/E1031</f>
        <v>0.159</v>
      </c>
      <c r="H1031" s="111">
        <f>SUM(H1032:H1035)</f>
        <v>16275.11</v>
      </c>
      <c r="I1031" s="187">
        <f t="shared" ref="I1031:I1045" si="356">H1031/E1031</f>
        <v>0.159</v>
      </c>
      <c r="J1031" s="187">
        <f t="shared" ref="J1031:J1048" si="357">H1031/F1031</f>
        <v>1</v>
      </c>
      <c r="K1031" s="111">
        <f t="shared" si="349"/>
        <v>102524.87</v>
      </c>
      <c r="L1031" s="111">
        <f t="shared" si="348"/>
        <v>0</v>
      </c>
      <c r="M1031" s="112">
        <f t="shared" ref="M1031:M1045" si="358">K1031/E1031</f>
        <v>1</v>
      </c>
      <c r="N1031" s="841"/>
      <c r="O1031" s="86"/>
      <c r="P1031" s="86"/>
      <c r="Q1031" s="224"/>
      <c r="R1031" s="728">
        <f t="shared" si="333"/>
        <v>0</v>
      </c>
    </row>
    <row r="1032" spans="1:18" s="84" customFormat="1" ht="27.5" x14ac:dyDescent="0.35">
      <c r="A1032" s="949"/>
      <c r="B1032" s="115" t="s">
        <v>79</v>
      </c>
      <c r="C1032" s="115"/>
      <c r="D1032" s="113">
        <f>D1037+D1042</f>
        <v>0</v>
      </c>
      <c r="E1032" s="113">
        <f t="shared" ref="E1032:K1035" si="359">E1037+E1042</f>
        <v>0</v>
      </c>
      <c r="F1032" s="113">
        <f t="shared" si="359"/>
        <v>0</v>
      </c>
      <c r="G1032" s="189" t="e">
        <f t="shared" si="355"/>
        <v>#DIV/0!</v>
      </c>
      <c r="H1032" s="113">
        <f t="shared" si="359"/>
        <v>0</v>
      </c>
      <c r="I1032" s="189" t="e">
        <f t="shared" si="356"/>
        <v>#DIV/0!</v>
      </c>
      <c r="J1032" s="189" t="e">
        <f t="shared" si="357"/>
        <v>#DIV/0!</v>
      </c>
      <c r="K1032" s="113">
        <f t="shared" ref="K1032:K1034" si="360">K1037+K1042</f>
        <v>0</v>
      </c>
      <c r="L1032" s="113">
        <f t="shared" si="348"/>
        <v>0</v>
      </c>
      <c r="M1032" s="203" t="e">
        <f t="shared" si="358"/>
        <v>#DIV/0!</v>
      </c>
      <c r="N1032" s="841"/>
      <c r="O1032" s="86"/>
      <c r="P1032" s="86"/>
      <c r="Q1032" s="224"/>
      <c r="R1032" s="728">
        <f t="shared" si="333"/>
        <v>0</v>
      </c>
    </row>
    <row r="1033" spans="1:18" s="84" customFormat="1" ht="27.5" x14ac:dyDescent="0.35">
      <c r="A1033" s="949"/>
      <c r="B1033" s="115" t="s">
        <v>78</v>
      </c>
      <c r="C1033" s="115"/>
      <c r="D1033" s="113">
        <f t="shared" ref="D1033:F1035" si="361">D1038+D1043</f>
        <v>292.7</v>
      </c>
      <c r="E1033" s="113">
        <f t="shared" si="361"/>
        <v>292.7</v>
      </c>
      <c r="F1033" s="113">
        <f t="shared" si="361"/>
        <v>0</v>
      </c>
      <c r="G1033" s="189">
        <f t="shared" si="355"/>
        <v>0</v>
      </c>
      <c r="H1033" s="113">
        <f t="shared" si="359"/>
        <v>0</v>
      </c>
      <c r="I1033" s="189">
        <f t="shared" si="356"/>
        <v>0</v>
      </c>
      <c r="J1033" s="189" t="e">
        <f t="shared" si="357"/>
        <v>#DIV/0!</v>
      </c>
      <c r="K1033" s="113">
        <f t="shared" si="360"/>
        <v>292.7</v>
      </c>
      <c r="L1033" s="113">
        <f t="shared" si="348"/>
        <v>0</v>
      </c>
      <c r="M1033" s="203">
        <f t="shared" si="358"/>
        <v>1</v>
      </c>
      <c r="N1033" s="841"/>
      <c r="O1033" s="86"/>
      <c r="P1033" s="86"/>
      <c r="Q1033" s="224"/>
      <c r="R1033" s="728">
        <f t="shared" si="333"/>
        <v>0</v>
      </c>
    </row>
    <row r="1034" spans="1:18" s="84" customFormat="1" ht="27.5" x14ac:dyDescent="0.35">
      <c r="A1034" s="949"/>
      <c r="B1034" s="115" t="s">
        <v>116</v>
      </c>
      <c r="C1034" s="115"/>
      <c r="D1034" s="113">
        <f t="shared" si="361"/>
        <v>102232.17</v>
      </c>
      <c r="E1034" s="113">
        <f t="shared" si="361"/>
        <v>102232.17</v>
      </c>
      <c r="F1034" s="113">
        <f t="shared" si="361"/>
        <v>16275.11</v>
      </c>
      <c r="G1034" s="190">
        <f t="shared" si="355"/>
        <v>0.159</v>
      </c>
      <c r="H1034" s="113">
        <f t="shared" si="359"/>
        <v>16275.11</v>
      </c>
      <c r="I1034" s="190">
        <f t="shared" si="356"/>
        <v>0.159</v>
      </c>
      <c r="J1034" s="190">
        <f>H1034/F1034</f>
        <v>1</v>
      </c>
      <c r="K1034" s="113">
        <f t="shared" si="360"/>
        <v>102232.17</v>
      </c>
      <c r="L1034" s="113">
        <f t="shared" si="348"/>
        <v>0</v>
      </c>
      <c r="M1034" s="202">
        <f t="shared" si="358"/>
        <v>1</v>
      </c>
      <c r="N1034" s="841"/>
      <c r="O1034" s="86"/>
      <c r="P1034" s="86"/>
      <c r="Q1034" s="224"/>
      <c r="R1034" s="728">
        <f t="shared" si="333"/>
        <v>0</v>
      </c>
    </row>
    <row r="1035" spans="1:18" s="84" customFormat="1" ht="27.5" x14ac:dyDescent="0.35">
      <c r="A1035" s="949"/>
      <c r="B1035" s="115" t="s">
        <v>80</v>
      </c>
      <c r="C1035" s="115"/>
      <c r="D1035" s="113">
        <f t="shared" si="361"/>
        <v>0</v>
      </c>
      <c r="E1035" s="113">
        <f t="shared" si="361"/>
        <v>0</v>
      </c>
      <c r="F1035" s="113">
        <f t="shared" si="361"/>
        <v>0</v>
      </c>
      <c r="G1035" s="189" t="e">
        <f t="shared" si="355"/>
        <v>#DIV/0!</v>
      </c>
      <c r="H1035" s="113">
        <f t="shared" si="359"/>
        <v>0</v>
      </c>
      <c r="I1035" s="189" t="e">
        <f t="shared" si="356"/>
        <v>#DIV/0!</v>
      </c>
      <c r="J1035" s="189" t="e">
        <f>H1035/F1035</f>
        <v>#DIV/0!</v>
      </c>
      <c r="K1035" s="113">
        <f t="shared" si="359"/>
        <v>0</v>
      </c>
      <c r="L1035" s="113">
        <f t="shared" si="348"/>
        <v>0</v>
      </c>
      <c r="M1035" s="203" t="e">
        <f t="shared" si="358"/>
        <v>#DIV/0!</v>
      </c>
      <c r="N1035" s="841"/>
      <c r="O1035" s="86"/>
      <c r="P1035" s="86"/>
      <c r="Q1035" s="224"/>
      <c r="R1035" s="728">
        <f t="shared" ref="R1035:R1098" si="362">E1035-K1035-L1035</f>
        <v>0</v>
      </c>
    </row>
    <row r="1036" spans="1:18" s="84" customFormat="1" ht="37.5" customHeight="1" x14ac:dyDescent="0.35">
      <c r="A1036" s="1099" t="s">
        <v>0</v>
      </c>
      <c r="B1036" s="96" t="s">
        <v>1261</v>
      </c>
      <c r="C1036" s="96" t="s">
        <v>285</v>
      </c>
      <c r="D1036" s="99">
        <f>SUM(D1037:D1040)</f>
        <v>102232.17</v>
      </c>
      <c r="E1036" s="99">
        <f>SUM(E1037:E1040)</f>
        <v>102232.17</v>
      </c>
      <c r="F1036" s="99">
        <f>SUM(F1037:F1040)</f>
        <v>16275.11</v>
      </c>
      <c r="G1036" s="177">
        <f t="shared" si="355"/>
        <v>0.159</v>
      </c>
      <c r="H1036" s="99">
        <f>SUM(H1037:H1040)</f>
        <v>16275.11</v>
      </c>
      <c r="I1036" s="186">
        <f t="shared" si="356"/>
        <v>0.159</v>
      </c>
      <c r="J1036" s="177">
        <f t="shared" si="357"/>
        <v>1</v>
      </c>
      <c r="K1036" s="134">
        <f t="shared" si="349"/>
        <v>102232.17</v>
      </c>
      <c r="L1036" s="104">
        <f t="shared" si="348"/>
        <v>0</v>
      </c>
      <c r="M1036" s="135">
        <f t="shared" si="358"/>
        <v>1</v>
      </c>
      <c r="N1036" s="854" t="s">
        <v>740</v>
      </c>
      <c r="O1036" s="86"/>
      <c r="P1036" s="86"/>
      <c r="Q1036" s="224"/>
      <c r="R1036" s="728">
        <f t="shared" si="362"/>
        <v>0</v>
      </c>
    </row>
    <row r="1037" spans="1:18" s="84" customFormat="1" ht="27.5" x14ac:dyDescent="0.35">
      <c r="A1037" s="1099"/>
      <c r="B1037" s="715" t="s">
        <v>79</v>
      </c>
      <c r="C1037" s="715"/>
      <c r="D1037" s="119">
        <v>0</v>
      </c>
      <c r="E1037" s="98">
        <v>0</v>
      </c>
      <c r="F1037" s="119"/>
      <c r="G1037" s="153" t="e">
        <f t="shared" si="355"/>
        <v>#DIV/0!</v>
      </c>
      <c r="H1037" s="119"/>
      <c r="I1037" s="167" t="e">
        <f t="shared" si="356"/>
        <v>#DIV/0!</v>
      </c>
      <c r="J1037" s="153" t="e">
        <f t="shared" si="357"/>
        <v>#DIV/0!</v>
      </c>
      <c r="K1037" s="104">
        <f t="shared" si="349"/>
        <v>0</v>
      </c>
      <c r="L1037" s="104">
        <f t="shared" si="348"/>
        <v>0</v>
      </c>
      <c r="M1037" s="109" t="e">
        <f t="shared" si="358"/>
        <v>#DIV/0!</v>
      </c>
      <c r="N1037" s="854"/>
      <c r="O1037" s="86"/>
      <c r="P1037" s="86"/>
      <c r="Q1037" s="224"/>
      <c r="R1037" s="728">
        <f t="shared" si="362"/>
        <v>0</v>
      </c>
    </row>
    <row r="1038" spans="1:18" s="84" customFormat="1" ht="27.5" x14ac:dyDescent="0.35">
      <c r="A1038" s="1099"/>
      <c r="B1038" s="715" t="s">
        <v>78</v>
      </c>
      <c r="C1038" s="715"/>
      <c r="D1038" s="119">
        <v>0</v>
      </c>
      <c r="E1038" s="98">
        <v>0</v>
      </c>
      <c r="F1038" s="119"/>
      <c r="G1038" s="153" t="e">
        <f t="shared" si="355"/>
        <v>#DIV/0!</v>
      </c>
      <c r="H1038" s="119"/>
      <c r="I1038" s="167" t="e">
        <f t="shared" si="356"/>
        <v>#DIV/0!</v>
      </c>
      <c r="J1038" s="153" t="e">
        <f t="shared" si="357"/>
        <v>#DIV/0!</v>
      </c>
      <c r="K1038" s="104">
        <f t="shared" si="349"/>
        <v>0</v>
      </c>
      <c r="L1038" s="104">
        <f t="shared" si="348"/>
        <v>0</v>
      </c>
      <c r="M1038" s="109" t="e">
        <f t="shared" si="358"/>
        <v>#DIV/0!</v>
      </c>
      <c r="N1038" s="854"/>
      <c r="O1038" s="86"/>
      <c r="P1038" s="86"/>
      <c r="Q1038" s="224"/>
      <c r="R1038" s="728">
        <f t="shared" si="362"/>
        <v>0</v>
      </c>
    </row>
    <row r="1039" spans="1:18" s="84" customFormat="1" ht="27.5" x14ac:dyDescent="0.35">
      <c r="A1039" s="1099"/>
      <c r="B1039" s="715" t="s">
        <v>116</v>
      </c>
      <c r="C1039" s="715"/>
      <c r="D1039" s="119">
        <v>102232.17</v>
      </c>
      <c r="E1039" s="119">
        <v>102232.17</v>
      </c>
      <c r="F1039" s="119">
        <v>16275.11</v>
      </c>
      <c r="G1039" s="148">
        <f t="shared" si="355"/>
        <v>0.159</v>
      </c>
      <c r="H1039" s="119">
        <v>16275.11</v>
      </c>
      <c r="I1039" s="186">
        <f t="shared" si="356"/>
        <v>0.159</v>
      </c>
      <c r="J1039" s="148">
        <f t="shared" si="357"/>
        <v>1</v>
      </c>
      <c r="K1039" s="104">
        <f t="shared" si="349"/>
        <v>102232.17</v>
      </c>
      <c r="L1039" s="104">
        <f t="shared" si="348"/>
        <v>0</v>
      </c>
      <c r="M1039" s="108">
        <f t="shared" si="358"/>
        <v>1</v>
      </c>
      <c r="N1039" s="854"/>
      <c r="O1039" s="86"/>
      <c r="P1039" s="86"/>
      <c r="Q1039" s="224"/>
      <c r="R1039" s="728">
        <f t="shared" si="362"/>
        <v>0</v>
      </c>
    </row>
    <row r="1040" spans="1:18" s="84" customFormat="1" ht="27.5" x14ac:dyDescent="0.35">
      <c r="A1040" s="1099"/>
      <c r="B1040" s="715" t="s">
        <v>80</v>
      </c>
      <c r="C1040" s="715"/>
      <c r="D1040" s="119">
        <v>0</v>
      </c>
      <c r="E1040" s="98">
        <v>0</v>
      </c>
      <c r="F1040" s="119"/>
      <c r="G1040" s="153" t="e">
        <f t="shared" si="355"/>
        <v>#DIV/0!</v>
      </c>
      <c r="H1040" s="119"/>
      <c r="I1040" s="167" t="e">
        <f t="shared" si="356"/>
        <v>#DIV/0!</v>
      </c>
      <c r="J1040" s="153" t="e">
        <f t="shared" si="357"/>
        <v>#DIV/0!</v>
      </c>
      <c r="K1040" s="104">
        <f t="shared" si="349"/>
        <v>0</v>
      </c>
      <c r="L1040" s="104">
        <f t="shared" si="348"/>
        <v>0</v>
      </c>
      <c r="M1040" s="109" t="e">
        <f t="shared" si="358"/>
        <v>#DIV/0!</v>
      </c>
      <c r="N1040" s="854"/>
      <c r="O1040" s="86"/>
      <c r="P1040" s="86"/>
      <c r="Q1040" s="224"/>
      <c r="R1040" s="728">
        <f t="shared" si="362"/>
        <v>0</v>
      </c>
    </row>
    <row r="1041" spans="1:18" s="84" customFormat="1" ht="72" x14ac:dyDescent="0.35">
      <c r="A1041" s="1144" t="s">
        <v>1262</v>
      </c>
      <c r="B1041" s="715" t="s">
        <v>1263</v>
      </c>
      <c r="C1041" s="96" t="s">
        <v>285</v>
      </c>
      <c r="D1041" s="119">
        <f>SUM(D1042:D1045)</f>
        <v>292.7</v>
      </c>
      <c r="E1041" s="119">
        <f t="shared" ref="E1041:F1041" si="363">SUM(E1042:E1045)</f>
        <v>292.7</v>
      </c>
      <c r="F1041" s="119">
        <f t="shared" si="363"/>
        <v>0</v>
      </c>
      <c r="G1041" s="153">
        <f t="shared" si="355"/>
        <v>0</v>
      </c>
      <c r="H1041" s="119">
        <f>SUM(H1042:H1045)</f>
        <v>0</v>
      </c>
      <c r="I1041" s="167">
        <f t="shared" si="356"/>
        <v>0</v>
      </c>
      <c r="J1041" s="153" t="e">
        <f t="shared" si="357"/>
        <v>#DIV/0!</v>
      </c>
      <c r="K1041" s="104">
        <f>SUM(K1042:K1045)</f>
        <v>292.7</v>
      </c>
      <c r="L1041" s="104">
        <f>SUM(L1042:L1045)</f>
        <v>0</v>
      </c>
      <c r="M1041" s="108">
        <f t="shared" si="358"/>
        <v>1</v>
      </c>
      <c r="N1041" s="1147"/>
      <c r="O1041" s="86"/>
      <c r="P1041" s="86"/>
      <c r="Q1041" s="224"/>
      <c r="R1041" s="728">
        <f t="shared" si="362"/>
        <v>0</v>
      </c>
    </row>
    <row r="1042" spans="1:18" s="84" customFormat="1" ht="27.5" x14ac:dyDescent="0.35">
      <c r="A1042" s="1145"/>
      <c r="B1042" s="715" t="s">
        <v>79</v>
      </c>
      <c r="C1042" s="715"/>
      <c r="D1042" s="119"/>
      <c r="E1042" s="119"/>
      <c r="F1042" s="119"/>
      <c r="G1042" s="153" t="e">
        <f t="shared" si="355"/>
        <v>#DIV/0!</v>
      </c>
      <c r="H1042" s="119"/>
      <c r="I1042" s="167" t="e">
        <f t="shared" si="356"/>
        <v>#DIV/0!</v>
      </c>
      <c r="J1042" s="153" t="e">
        <f t="shared" si="357"/>
        <v>#DIV/0!</v>
      </c>
      <c r="K1042" s="104"/>
      <c r="L1042" s="104"/>
      <c r="M1042" s="109" t="e">
        <f t="shared" si="358"/>
        <v>#DIV/0!</v>
      </c>
      <c r="N1042" s="1148"/>
      <c r="O1042" s="86"/>
      <c r="P1042" s="86"/>
      <c r="Q1042" s="224"/>
      <c r="R1042" s="728">
        <f t="shared" si="362"/>
        <v>0</v>
      </c>
    </row>
    <row r="1043" spans="1:18" s="84" customFormat="1" ht="27.5" x14ac:dyDescent="0.35">
      <c r="A1043" s="1145"/>
      <c r="B1043" s="715" t="s">
        <v>78</v>
      </c>
      <c r="C1043" s="715"/>
      <c r="D1043" s="119">
        <v>292.7</v>
      </c>
      <c r="E1043" s="119">
        <v>292.7</v>
      </c>
      <c r="F1043" s="119"/>
      <c r="G1043" s="153">
        <f t="shared" si="355"/>
        <v>0</v>
      </c>
      <c r="H1043" s="119"/>
      <c r="I1043" s="167">
        <f t="shared" si="356"/>
        <v>0</v>
      </c>
      <c r="J1043" s="153" t="e">
        <f t="shared" si="357"/>
        <v>#DIV/0!</v>
      </c>
      <c r="K1043" s="119">
        <v>292.7</v>
      </c>
      <c r="L1043" s="104"/>
      <c r="M1043" s="108">
        <f t="shared" si="358"/>
        <v>1</v>
      </c>
      <c r="N1043" s="1148"/>
      <c r="O1043" s="86"/>
      <c r="P1043" s="86"/>
      <c r="Q1043" s="224"/>
      <c r="R1043" s="728">
        <f t="shared" si="362"/>
        <v>0</v>
      </c>
    </row>
    <row r="1044" spans="1:18" s="84" customFormat="1" ht="27.5" x14ac:dyDescent="0.35">
      <c r="A1044" s="1145"/>
      <c r="B1044" s="715" t="s">
        <v>116</v>
      </c>
      <c r="C1044" s="715"/>
      <c r="D1044" s="119"/>
      <c r="E1044" s="119"/>
      <c r="F1044" s="119"/>
      <c r="G1044" s="153" t="e">
        <f t="shared" si="355"/>
        <v>#DIV/0!</v>
      </c>
      <c r="H1044" s="119"/>
      <c r="I1044" s="167" t="e">
        <f t="shared" si="356"/>
        <v>#DIV/0!</v>
      </c>
      <c r="J1044" s="153" t="e">
        <f t="shared" si="357"/>
        <v>#DIV/0!</v>
      </c>
      <c r="K1044" s="104"/>
      <c r="L1044" s="104"/>
      <c r="M1044" s="109" t="e">
        <f t="shared" si="358"/>
        <v>#DIV/0!</v>
      </c>
      <c r="N1044" s="1148"/>
      <c r="O1044" s="86"/>
      <c r="P1044" s="86"/>
      <c r="Q1044" s="224"/>
      <c r="R1044" s="728">
        <f t="shared" si="362"/>
        <v>0</v>
      </c>
    </row>
    <row r="1045" spans="1:18" s="84" customFormat="1" ht="27.5" x14ac:dyDescent="0.35">
      <c r="A1045" s="1146"/>
      <c r="B1045" s="715" t="s">
        <v>80</v>
      </c>
      <c r="C1045" s="715"/>
      <c r="D1045" s="119"/>
      <c r="E1045" s="98"/>
      <c r="F1045" s="119"/>
      <c r="G1045" s="153" t="e">
        <f t="shared" si="355"/>
        <v>#DIV/0!</v>
      </c>
      <c r="H1045" s="119"/>
      <c r="I1045" s="167" t="e">
        <f t="shared" si="356"/>
        <v>#DIV/0!</v>
      </c>
      <c r="J1045" s="153" t="e">
        <f t="shared" si="357"/>
        <v>#DIV/0!</v>
      </c>
      <c r="K1045" s="104"/>
      <c r="L1045" s="104"/>
      <c r="M1045" s="109" t="e">
        <f t="shared" si="358"/>
        <v>#DIV/0!</v>
      </c>
      <c r="N1045" s="1149"/>
      <c r="O1045" s="86"/>
      <c r="P1045" s="86"/>
      <c r="Q1045" s="224"/>
      <c r="R1045" s="728">
        <f t="shared" si="362"/>
        <v>0</v>
      </c>
    </row>
    <row r="1046" spans="1:18" s="126" customFormat="1" ht="65.25" customHeight="1" x14ac:dyDescent="0.35">
      <c r="A1046" s="1140" t="s">
        <v>117</v>
      </c>
      <c r="B1046" s="114" t="s">
        <v>902</v>
      </c>
      <c r="C1046" s="114" t="s">
        <v>227</v>
      </c>
      <c r="D1046" s="111">
        <f>SUM(D1047:D1050)</f>
        <v>102919.82</v>
      </c>
      <c r="E1046" s="111">
        <f t="shared" ref="E1046:F1046" si="364">SUM(E1047:E1050)</f>
        <v>102919.82</v>
      </c>
      <c r="F1046" s="111">
        <f t="shared" si="364"/>
        <v>8200</v>
      </c>
      <c r="G1046" s="187">
        <f t="shared" ref="G1046:G1051" si="365">F1046/E1046</f>
        <v>0.08</v>
      </c>
      <c r="H1046" s="111">
        <f>SUM(H1047:H1050)</f>
        <v>5741.15</v>
      </c>
      <c r="I1046" s="187">
        <f t="shared" ref="I1046:I1094" si="366">H1046/E1046</f>
        <v>5.6000000000000001E-2</v>
      </c>
      <c r="J1046" s="187">
        <f t="shared" si="357"/>
        <v>0.7</v>
      </c>
      <c r="K1046" s="111">
        <f t="shared" ref="K1046" si="367">SUM(K1047:K1050)</f>
        <v>89017.82</v>
      </c>
      <c r="L1046" s="111">
        <f>SUM(L1047:L1050)</f>
        <v>13902</v>
      </c>
      <c r="M1046" s="414">
        <f t="shared" ref="M1046:M1094" si="368">K1046/E1046</f>
        <v>0.86</v>
      </c>
      <c r="N1046" s="858"/>
      <c r="P1046" s="86" t="b">
        <f>E1021=D1021</f>
        <v>1</v>
      </c>
      <c r="Q1046" s="224" t="b">
        <f>IF(F1021=H1021,TRUE,FALSE)</f>
        <v>1</v>
      </c>
      <c r="R1046" s="728">
        <f t="shared" si="362"/>
        <v>0</v>
      </c>
    </row>
    <row r="1047" spans="1:18" s="125" customFormat="1" ht="27.5" x14ac:dyDescent="0.35">
      <c r="A1047" s="1140"/>
      <c r="B1047" s="115" t="s">
        <v>79</v>
      </c>
      <c r="C1047" s="115"/>
      <c r="D1047" s="113"/>
      <c r="E1047" s="113"/>
      <c r="F1047" s="113"/>
      <c r="G1047" s="189"/>
      <c r="H1047" s="113"/>
      <c r="I1047" s="189"/>
      <c r="J1047" s="189"/>
      <c r="K1047" s="113"/>
      <c r="L1047" s="113"/>
      <c r="M1047" s="203" t="e">
        <f t="shared" si="368"/>
        <v>#DIV/0!</v>
      </c>
      <c r="N1047" s="858"/>
      <c r="P1047" s="86" t="b">
        <f>E1022=D1022</f>
        <v>1</v>
      </c>
      <c r="Q1047" s="224" t="b">
        <f>IF(F1022=H1022,TRUE,FALSE)</f>
        <v>1</v>
      </c>
      <c r="R1047" s="728">
        <f t="shared" si="362"/>
        <v>0</v>
      </c>
    </row>
    <row r="1048" spans="1:18" s="125" customFormat="1" ht="23.25" customHeight="1" x14ac:dyDescent="0.35">
      <c r="A1048" s="1140"/>
      <c r="B1048" s="115" t="s">
        <v>78</v>
      </c>
      <c r="C1048" s="115"/>
      <c r="D1048" s="113">
        <f>D1053+D1108+D1123</f>
        <v>67954.100000000006</v>
      </c>
      <c r="E1048" s="113">
        <f t="shared" ref="E1048:F1049" si="369">E1053+E1108+E1123</f>
        <v>67954.100000000006</v>
      </c>
      <c r="F1048" s="113">
        <f t="shared" si="369"/>
        <v>8200</v>
      </c>
      <c r="G1048" s="190">
        <f t="shared" si="365"/>
        <v>0.121</v>
      </c>
      <c r="H1048" s="113">
        <f t="shared" ref="H1048:H1049" si="370">H1053+H1108+H1123</f>
        <v>5741.15</v>
      </c>
      <c r="I1048" s="190">
        <f t="shared" si="366"/>
        <v>8.4000000000000005E-2</v>
      </c>
      <c r="J1048" s="190">
        <f t="shared" si="357"/>
        <v>0.7</v>
      </c>
      <c r="K1048" s="113">
        <f t="shared" ref="K1048:L1049" si="371">K1053+K1108+K1123</f>
        <v>56012.9</v>
      </c>
      <c r="L1048" s="113">
        <f t="shared" si="371"/>
        <v>11941.2</v>
      </c>
      <c r="M1048" s="415">
        <f t="shared" si="368"/>
        <v>0.82</v>
      </c>
      <c r="N1048" s="858"/>
      <c r="P1048" s="86" t="b">
        <f>E1023=D1023</f>
        <v>1</v>
      </c>
      <c r="Q1048" s="224" t="b">
        <f>IF(F1023=H1023,TRUE,FALSE)</f>
        <v>1</v>
      </c>
      <c r="R1048" s="728">
        <f t="shared" si="362"/>
        <v>0</v>
      </c>
    </row>
    <row r="1049" spans="1:18" s="125" customFormat="1" ht="21.75" customHeight="1" x14ac:dyDescent="0.35">
      <c r="A1049" s="1140"/>
      <c r="B1049" s="115" t="s">
        <v>116</v>
      </c>
      <c r="C1049" s="115"/>
      <c r="D1049" s="113">
        <f>D1054+D1109+D1124</f>
        <v>34965.72</v>
      </c>
      <c r="E1049" s="113">
        <f t="shared" si="369"/>
        <v>34965.72</v>
      </c>
      <c r="F1049" s="113">
        <f t="shared" si="369"/>
        <v>0</v>
      </c>
      <c r="G1049" s="190">
        <f t="shared" si="365"/>
        <v>0</v>
      </c>
      <c r="H1049" s="113">
        <f t="shared" si="370"/>
        <v>0</v>
      </c>
      <c r="I1049" s="190">
        <f t="shared" si="366"/>
        <v>0</v>
      </c>
      <c r="J1049" s="189" t="e">
        <f t="shared" ref="J1049" si="372">H1049/F1049</f>
        <v>#DIV/0!</v>
      </c>
      <c r="K1049" s="113">
        <f t="shared" si="371"/>
        <v>33004.92</v>
      </c>
      <c r="L1049" s="113">
        <f t="shared" si="371"/>
        <v>1960.8</v>
      </c>
      <c r="M1049" s="415">
        <f t="shared" si="368"/>
        <v>0.94</v>
      </c>
      <c r="N1049" s="858"/>
      <c r="P1049" s="86" t="b">
        <f>E1024=D1024</f>
        <v>1</v>
      </c>
      <c r="Q1049" s="224" t="b">
        <f>IF(F1024=H1024,TRUE,FALSE)</f>
        <v>1</v>
      </c>
      <c r="R1049" s="728">
        <f t="shared" si="362"/>
        <v>0</v>
      </c>
    </row>
    <row r="1050" spans="1:18" s="125" customFormat="1" ht="27.5" x14ac:dyDescent="0.35">
      <c r="A1050" s="1140"/>
      <c r="B1050" s="115" t="s">
        <v>80</v>
      </c>
      <c r="C1050" s="115"/>
      <c r="D1050" s="113"/>
      <c r="E1050" s="113"/>
      <c r="F1050" s="113"/>
      <c r="G1050" s="188"/>
      <c r="H1050" s="113"/>
      <c r="I1050" s="189"/>
      <c r="J1050" s="189"/>
      <c r="K1050" s="113"/>
      <c r="L1050" s="113"/>
      <c r="M1050" s="203"/>
      <c r="N1050" s="858"/>
      <c r="P1050" s="86" t="b">
        <f>E1025=D1025</f>
        <v>1</v>
      </c>
      <c r="Q1050" s="224" t="b">
        <f>IF(F1025=H1025,TRUE,FALSE)</f>
        <v>1</v>
      </c>
      <c r="R1050" s="728">
        <f t="shared" si="362"/>
        <v>0</v>
      </c>
    </row>
    <row r="1051" spans="1:18" s="125" customFormat="1" ht="60.75" customHeight="1" x14ac:dyDescent="0.35">
      <c r="A1051" s="1143" t="s">
        <v>321</v>
      </c>
      <c r="B1051" s="372" t="s">
        <v>322</v>
      </c>
      <c r="C1051" s="362" t="s">
        <v>451</v>
      </c>
      <c r="D1051" s="142">
        <f>SUM(D1052:D1055)</f>
        <v>27296.82</v>
      </c>
      <c r="E1051" s="142">
        <f t="shared" ref="E1051:F1051" si="373">SUM(E1052:E1055)</f>
        <v>27296.82</v>
      </c>
      <c r="F1051" s="142">
        <f t="shared" si="373"/>
        <v>0</v>
      </c>
      <c r="G1051" s="182">
        <f t="shared" si="365"/>
        <v>0</v>
      </c>
      <c r="H1051" s="142">
        <f>SUM(H1052:H1055)</f>
        <v>0</v>
      </c>
      <c r="I1051" s="182">
        <f t="shared" si="366"/>
        <v>0</v>
      </c>
      <c r="J1051" s="192" t="e">
        <f>H1051/F1051</f>
        <v>#DIV/0!</v>
      </c>
      <c r="K1051" s="142">
        <f>SUM(K1052:K1055)</f>
        <v>27296.82</v>
      </c>
      <c r="L1051" s="142">
        <f>SUM(L1052:L1055)</f>
        <v>0</v>
      </c>
      <c r="M1051" s="140">
        <f t="shared" si="368"/>
        <v>1</v>
      </c>
      <c r="N1051" s="962"/>
      <c r="P1051" s="86"/>
      <c r="Q1051" s="224" t="b">
        <f t="shared" si="353"/>
        <v>0</v>
      </c>
      <c r="R1051" s="728">
        <f t="shared" si="362"/>
        <v>0</v>
      </c>
    </row>
    <row r="1052" spans="1:18" s="125" customFormat="1" ht="18.75" customHeight="1" x14ac:dyDescent="0.35">
      <c r="A1052" s="1143"/>
      <c r="B1052" s="363" t="s">
        <v>79</v>
      </c>
      <c r="C1052" s="363"/>
      <c r="D1052" s="104">
        <f>D1057+D1082+D1097</f>
        <v>0</v>
      </c>
      <c r="E1052" s="104">
        <f t="shared" ref="E1052:L1056" si="374">E1057+E1082+E1097</f>
        <v>0</v>
      </c>
      <c r="F1052" s="104">
        <f t="shared" si="374"/>
        <v>0</v>
      </c>
      <c r="G1052" s="186"/>
      <c r="H1052" s="104">
        <f t="shared" si="374"/>
        <v>0</v>
      </c>
      <c r="I1052" s="167" t="e">
        <f t="shared" si="366"/>
        <v>#DIV/0!</v>
      </c>
      <c r="J1052" s="167" t="e">
        <f>H1052/F1052</f>
        <v>#DIV/0!</v>
      </c>
      <c r="K1052" s="104">
        <f t="shared" si="374"/>
        <v>0</v>
      </c>
      <c r="L1052" s="104">
        <f t="shared" si="374"/>
        <v>0</v>
      </c>
      <c r="M1052" s="206" t="e">
        <f t="shared" si="368"/>
        <v>#DIV/0!</v>
      </c>
      <c r="N1052" s="962"/>
      <c r="P1052" s="86"/>
      <c r="Q1052" s="224" t="b">
        <f t="shared" si="353"/>
        <v>1</v>
      </c>
      <c r="R1052" s="728">
        <f t="shared" si="362"/>
        <v>0</v>
      </c>
    </row>
    <row r="1053" spans="1:18" s="125" customFormat="1" ht="18.75" customHeight="1" x14ac:dyDescent="0.35">
      <c r="A1053" s="1143"/>
      <c r="B1053" s="363" t="s">
        <v>78</v>
      </c>
      <c r="C1053" s="363"/>
      <c r="D1053" s="104">
        <f>D1058+D1083+D1098</f>
        <v>4291.8999999999996</v>
      </c>
      <c r="E1053" s="104">
        <f t="shared" si="374"/>
        <v>4291.8999999999996</v>
      </c>
      <c r="F1053" s="104">
        <f t="shared" si="374"/>
        <v>0</v>
      </c>
      <c r="G1053" s="186">
        <f>F1053/E1053</f>
        <v>0</v>
      </c>
      <c r="H1053" s="104">
        <f t="shared" si="374"/>
        <v>0</v>
      </c>
      <c r="I1053" s="186">
        <f t="shared" si="366"/>
        <v>0</v>
      </c>
      <c r="J1053" s="167" t="e">
        <f>H1053/F1053</f>
        <v>#DIV/0!</v>
      </c>
      <c r="K1053" s="104">
        <f t="shared" si="374"/>
        <v>4291.8999999999996</v>
      </c>
      <c r="L1053" s="104">
        <f t="shared" si="374"/>
        <v>0</v>
      </c>
      <c r="M1053" s="129">
        <f t="shared" si="368"/>
        <v>1</v>
      </c>
      <c r="N1053" s="962"/>
      <c r="P1053" s="86"/>
      <c r="Q1053" s="224" t="b">
        <f t="shared" si="353"/>
        <v>0</v>
      </c>
      <c r="R1053" s="728">
        <f t="shared" si="362"/>
        <v>0</v>
      </c>
    </row>
    <row r="1054" spans="1:18" s="125" customFormat="1" ht="18.75" customHeight="1" x14ac:dyDescent="0.35">
      <c r="A1054" s="1143"/>
      <c r="B1054" s="363" t="s">
        <v>116</v>
      </c>
      <c r="C1054" s="363"/>
      <c r="D1054" s="104">
        <f>D1059+D1084+D1099</f>
        <v>23004.92</v>
      </c>
      <c r="E1054" s="104">
        <f t="shared" si="374"/>
        <v>23004.92</v>
      </c>
      <c r="F1054" s="104">
        <f t="shared" si="374"/>
        <v>0</v>
      </c>
      <c r="G1054" s="186">
        <f>F1054/E1054</f>
        <v>0</v>
      </c>
      <c r="H1054" s="104">
        <f t="shared" si="374"/>
        <v>0</v>
      </c>
      <c r="I1054" s="186">
        <f t="shared" si="366"/>
        <v>0</v>
      </c>
      <c r="J1054" s="167" t="e">
        <f>H1054/F1054</f>
        <v>#DIV/0!</v>
      </c>
      <c r="K1054" s="104">
        <f t="shared" si="374"/>
        <v>23004.92</v>
      </c>
      <c r="L1054" s="104">
        <f t="shared" si="374"/>
        <v>0</v>
      </c>
      <c r="M1054" s="129">
        <f t="shared" si="368"/>
        <v>1</v>
      </c>
      <c r="N1054" s="962"/>
      <c r="P1054" s="86"/>
      <c r="Q1054" s="224" t="b">
        <f t="shared" si="353"/>
        <v>1</v>
      </c>
      <c r="R1054" s="728">
        <f t="shared" si="362"/>
        <v>0</v>
      </c>
    </row>
    <row r="1055" spans="1:18" s="125" customFormat="1" ht="18.75" customHeight="1" x14ac:dyDescent="0.35">
      <c r="A1055" s="1143"/>
      <c r="B1055" s="363" t="s">
        <v>80</v>
      </c>
      <c r="C1055" s="363"/>
      <c r="D1055" s="104"/>
      <c r="E1055" s="104">
        <f t="shared" si="374"/>
        <v>0</v>
      </c>
      <c r="F1055" s="104">
        <f t="shared" si="374"/>
        <v>0</v>
      </c>
      <c r="G1055" s="186"/>
      <c r="H1055" s="104">
        <f t="shared" si="374"/>
        <v>0</v>
      </c>
      <c r="I1055" s="167" t="e">
        <f t="shared" si="366"/>
        <v>#DIV/0!</v>
      </c>
      <c r="J1055" s="167"/>
      <c r="K1055" s="104">
        <f t="shared" si="374"/>
        <v>0</v>
      </c>
      <c r="L1055" s="104">
        <f t="shared" si="374"/>
        <v>0</v>
      </c>
      <c r="M1055" s="206" t="e">
        <f t="shared" si="368"/>
        <v>#DIV/0!</v>
      </c>
      <c r="N1055" s="962"/>
      <c r="P1055" s="86"/>
      <c r="Q1055" s="224" t="b">
        <f t="shared" si="353"/>
        <v>1</v>
      </c>
      <c r="R1055" s="728">
        <f t="shared" si="362"/>
        <v>0</v>
      </c>
    </row>
    <row r="1056" spans="1:18" s="125" customFormat="1" ht="38.25" customHeight="1" x14ac:dyDescent="0.35">
      <c r="A1056" s="1151" t="s">
        <v>323</v>
      </c>
      <c r="B1056" s="364" t="s">
        <v>1034</v>
      </c>
      <c r="C1056" s="363" t="s">
        <v>451</v>
      </c>
      <c r="D1056" s="104">
        <f>SUM(D1057:D1060)</f>
        <v>10963.82</v>
      </c>
      <c r="E1056" s="104">
        <f>SUM(E1057:E1060)</f>
        <v>10963.82</v>
      </c>
      <c r="F1056" s="104">
        <f>SUM(F1057:F1060)</f>
        <v>0</v>
      </c>
      <c r="G1056" s="186">
        <f>F1056/E1056</f>
        <v>0</v>
      </c>
      <c r="H1056" s="104">
        <f t="shared" si="374"/>
        <v>0</v>
      </c>
      <c r="I1056" s="186">
        <f t="shared" si="366"/>
        <v>0</v>
      </c>
      <c r="J1056" s="167"/>
      <c r="K1056" s="104">
        <f>SUM(K1057:K1060)</f>
        <v>10963.82</v>
      </c>
      <c r="L1056" s="104">
        <v>0</v>
      </c>
      <c r="M1056" s="129">
        <f t="shared" si="368"/>
        <v>1</v>
      </c>
      <c r="N1056" s="652"/>
      <c r="P1056" s="86"/>
      <c r="Q1056" s="224"/>
      <c r="R1056" s="728">
        <f t="shared" si="362"/>
        <v>0</v>
      </c>
    </row>
    <row r="1057" spans="1:18" s="125" customFormat="1" ht="18.75" customHeight="1" x14ac:dyDescent="0.35">
      <c r="A1057" s="1152"/>
      <c r="B1057" s="363" t="s">
        <v>79</v>
      </c>
      <c r="C1057" s="363"/>
      <c r="D1057" s="104"/>
      <c r="E1057" s="104"/>
      <c r="F1057" s="104"/>
      <c r="G1057" s="186"/>
      <c r="H1057" s="104"/>
      <c r="I1057" s="167"/>
      <c r="J1057" s="167"/>
      <c r="K1057" s="104"/>
      <c r="L1057" s="104"/>
      <c r="M1057" s="206"/>
      <c r="N1057" s="652"/>
      <c r="P1057" s="86"/>
      <c r="Q1057" s="224"/>
      <c r="R1057" s="728">
        <f t="shared" si="362"/>
        <v>0</v>
      </c>
    </row>
    <row r="1058" spans="1:18" s="125" customFormat="1" ht="18.75" customHeight="1" x14ac:dyDescent="0.35">
      <c r="A1058" s="1152"/>
      <c r="B1058" s="363" t="s">
        <v>78</v>
      </c>
      <c r="C1058" s="363"/>
      <c r="D1058" s="104"/>
      <c r="E1058" s="104"/>
      <c r="F1058" s="104"/>
      <c r="G1058" s="186"/>
      <c r="H1058" s="104"/>
      <c r="I1058" s="167"/>
      <c r="J1058" s="167"/>
      <c r="K1058" s="104"/>
      <c r="L1058" s="104"/>
      <c r="M1058" s="129"/>
      <c r="N1058" s="652"/>
      <c r="P1058" s="86"/>
      <c r="Q1058" s="224"/>
      <c r="R1058" s="728">
        <f t="shared" si="362"/>
        <v>0</v>
      </c>
    </row>
    <row r="1059" spans="1:18" s="125" customFormat="1" ht="18.75" customHeight="1" x14ac:dyDescent="0.35">
      <c r="A1059" s="1152"/>
      <c r="B1059" s="363" t="s">
        <v>116</v>
      </c>
      <c r="C1059" s="363"/>
      <c r="D1059" s="104">
        <f>D1069+D1074+D1079+D1064</f>
        <v>10963.82</v>
      </c>
      <c r="E1059" s="104">
        <f>E1069+E1074+E1079+E1064</f>
        <v>10963.82</v>
      </c>
      <c r="F1059" s="104">
        <f>F1069+F1074+F1079+F1064</f>
        <v>0</v>
      </c>
      <c r="G1059" s="186">
        <f>F1059/E1059</f>
        <v>0</v>
      </c>
      <c r="H1059" s="104">
        <v>0</v>
      </c>
      <c r="I1059" s="186">
        <f t="shared" si="366"/>
        <v>0</v>
      </c>
      <c r="J1059" s="167"/>
      <c r="K1059" s="104">
        <f>K1069+K1074+K1079+K1064</f>
        <v>10963.82</v>
      </c>
      <c r="L1059" s="104">
        <v>0</v>
      </c>
      <c r="M1059" s="129">
        <f t="shared" si="368"/>
        <v>1</v>
      </c>
      <c r="N1059" s="652"/>
      <c r="P1059" s="86"/>
      <c r="Q1059" s="224"/>
      <c r="R1059" s="728">
        <f t="shared" si="362"/>
        <v>0</v>
      </c>
    </row>
    <row r="1060" spans="1:18" s="125" customFormat="1" ht="18.75" customHeight="1" x14ac:dyDescent="0.35">
      <c r="A1060" s="1152"/>
      <c r="B1060" s="363" t="s">
        <v>80</v>
      </c>
      <c r="C1060" s="363"/>
      <c r="D1060" s="104"/>
      <c r="E1060" s="104"/>
      <c r="F1060" s="104"/>
      <c r="G1060" s="186"/>
      <c r="H1060" s="104"/>
      <c r="I1060" s="167"/>
      <c r="J1060" s="167"/>
      <c r="K1060" s="104"/>
      <c r="L1060" s="104"/>
      <c r="M1060" s="206"/>
      <c r="N1060" s="652"/>
      <c r="P1060" s="86"/>
      <c r="Q1060" s="224"/>
      <c r="R1060" s="728">
        <f t="shared" si="362"/>
        <v>0</v>
      </c>
    </row>
    <row r="1061" spans="1:18" s="86" customFormat="1" ht="72.75" customHeight="1" x14ac:dyDescent="0.35">
      <c r="A1061" s="967" t="s">
        <v>1033</v>
      </c>
      <c r="B1061" s="366" t="s">
        <v>1031</v>
      </c>
      <c r="C1061" s="364" t="s">
        <v>452</v>
      </c>
      <c r="D1061" s="134">
        <f>SUM(D1062:D1065)</f>
        <v>1114.51</v>
      </c>
      <c r="E1061" s="134">
        <f>SUM(E1062:E1065)</f>
        <v>1114.51</v>
      </c>
      <c r="F1061" s="134">
        <f>SUM(F1062:F1065)</f>
        <v>0</v>
      </c>
      <c r="G1061" s="191">
        <f>F1061/E1061</f>
        <v>0</v>
      </c>
      <c r="H1061" s="134">
        <f>SUM(H1062:H1065)</f>
        <v>0</v>
      </c>
      <c r="I1061" s="186">
        <f t="shared" si="366"/>
        <v>0</v>
      </c>
      <c r="J1061" s="185" t="e">
        <f>H1061/F1061</f>
        <v>#DIV/0!</v>
      </c>
      <c r="K1061" s="134">
        <f t="shared" ref="K1061:K1105" si="375">E1061</f>
        <v>1114.51</v>
      </c>
      <c r="L1061" s="104">
        <f t="shared" ref="L1061:L1129" si="376">E1061-K1061</f>
        <v>0</v>
      </c>
      <c r="M1061" s="344">
        <f t="shared" si="368"/>
        <v>1</v>
      </c>
      <c r="N1061" s="776" t="s">
        <v>1404</v>
      </c>
      <c r="P1061" s="86" t="b">
        <f>E1051=D1051</f>
        <v>1</v>
      </c>
      <c r="Q1061" s="224" t="b">
        <f>IF(F1051=H1051,TRUE,FALSE)</f>
        <v>1</v>
      </c>
      <c r="R1061" s="728">
        <f t="shared" si="362"/>
        <v>0</v>
      </c>
    </row>
    <row r="1062" spans="1:18" s="84" customFormat="1" ht="18.75" customHeight="1" x14ac:dyDescent="0.35">
      <c r="A1062" s="967"/>
      <c r="B1062" s="365" t="s">
        <v>79</v>
      </c>
      <c r="C1062" s="407"/>
      <c r="D1062" s="104"/>
      <c r="E1062" s="104"/>
      <c r="F1062" s="104"/>
      <c r="G1062" s="186"/>
      <c r="H1062" s="104"/>
      <c r="I1062" s="167" t="e">
        <f t="shared" si="366"/>
        <v>#DIV/0!</v>
      </c>
      <c r="J1062" s="167"/>
      <c r="K1062" s="104">
        <f t="shared" si="375"/>
        <v>0</v>
      </c>
      <c r="L1062" s="104">
        <f t="shared" si="376"/>
        <v>0</v>
      </c>
      <c r="M1062" s="206" t="e">
        <f t="shared" si="368"/>
        <v>#DIV/0!</v>
      </c>
      <c r="N1062" s="776"/>
      <c r="P1062" s="86" t="b">
        <f>E1052=D1052</f>
        <v>1</v>
      </c>
      <c r="Q1062" s="224" t="b">
        <f>IF(F1052=H1052,TRUE,FALSE)</f>
        <v>1</v>
      </c>
      <c r="R1062" s="728">
        <f t="shared" si="362"/>
        <v>0</v>
      </c>
    </row>
    <row r="1063" spans="1:18" s="84" customFormat="1" ht="18.75" customHeight="1" x14ac:dyDescent="0.35">
      <c r="A1063" s="967"/>
      <c r="B1063" s="365" t="s">
        <v>78</v>
      </c>
      <c r="C1063" s="365"/>
      <c r="D1063" s="104"/>
      <c r="E1063" s="104"/>
      <c r="F1063" s="104"/>
      <c r="G1063" s="186"/>
      <c r="H1063" s="104"/>
      <c r="I1063" s="167" t="e">
        <f t="shared" si="366"/>
        <v>#DIV/0!</v>
      </c>
      <c r="J1063" s="167"/>
      <c r="K1063" s="104">
        <f t="shared" si="375"/>
        <v>0</v>
      </c>
      <c r="L1063" s="104">
        <f t="shared" si="376"/>
        <v>0</v>
      </c>
      <c r="M1063" s="206" t="e">
        <f t="shared" si="368"/>
        <v>#DIV/0!</v>
      </c>
      <c r="N1063" s="776"/>
      <c r="P1063" s="86" t="b">
        <f>E1053=D1053</f>
        <v>1</v>
      </c>
      <c r="Q1063" s="224" t="b">
        <f>IF(F1053=H1053,TRUE,FALSE)</f>
        <v>1</v>
      </c>
      <c r="R1063" s="728">
        <f t="shared" si="362"/>
        <v>0</v>
      </c>
    </row>
    <row r="1064" spans="1:18" s="84" customFormat="1" ht="18.75" customHeight="1" x14ac:dyDescent="0.35">
      <c r="A1064" s="967"/>
      <c r="B1064" s="365" t="s">
        <v>116</v>
      </c>
      <c r="C1064" s="365"/>
      <c r="D1064" s="104">
        <v>1114.51</v>
      </c>
      <c r="E1064" s="104">
        <v>1114.51</v>
      </c>
      <c r="F1064" s="104"/>
      <c r="G1064" s="186">
        <f>F1064/E1064</f>
        <v>0</v>
      </c>
      <c r="H1064" s="104"/>
      <c r="I1064" s="186">
        <f t="shared" si="366"/>
        <v>0</v>
      </c>
      <c r="J1064" s="167" t="e">
        <f>H1064/F1064</f>
        <v>#DIV/0!</v>
      </c>
      <c r="K1064" s="104">
        <f t="shared" si="375"/>
        <v>1114.51</v>
      </c>
      <c r="L1064" s="104">
        <f t="shared" si="376"/>
        <v>0</v>
      </c>
      <c r="M1064" s="129">
        <f t="shared" si="368"/>
        <v>1</v>
      </c>
      <c r="N1064" s="776"/>
      <c r="P1064" s="86" t="b">
        <f>E1054=D1054</f>
        <v>1</v>
      </c>
      <c r="Q1064" s="224" t="b">
        <f>IF(F1054=H1054,TRUE,FALSE)</f>
        <v>1</v>
      </c>
      <c r="R1064" s="728">
        <f t="shared" si="362"/>
        <v>0</v>
      </c>
    </row>
    <row r="1065" spans="1:18" s="84" customFormat="1" ht="18.75" customHeight="1" x14ac:dyDescent="0.35">
      <c r="A1065" s="967"/>
      <c r="B1065" s="365" t="s">
        <v>80</v>
      </c>
      <c r="C1065" s="365"/>
      <c r="D1065" s="104"/>
      <c r="E1065" s="104"/>
      <c r="F1065" s="104"/>
      <c r="G1065" s="186"/>
      <c r="H1065" s="104"/>
      <c r="I1065" s="167" t="e">
        <f t="shared" si="366"/>
        <v>#DIV/0!</v>
      </c>
      <c r="J1065" s="167"/>
      <c r="K1065" s="104">
        <f t="shared" si="375"/>
        <v>0</v>
      </c>
      <c r="L1065" s="104">
        <f t="shared" si="376"/>
        <v>0</v>
      </c>
      <c r="M1065" s="206" t="e">
        <f t="shared" si="368"/>
        <v>#DIV/0!</v>
      </c>
      <c r="N1065" s="776"/>
      <c r="P1065" s="86" t="b">
        <f>E1055=D1055</f>
        <v>1</v>
      </c>
      <c r="Q1065" s="224" t="b">
        <f>IF(F1055=H1055,TRUE,FALSE)</f>
        <v>1</v>
      </c>
      <c r="R1065" s="728">
        <f t="shared" si="362"/>
        <v>0</v>
      </c>
    </row>
    <row r="1066" spans="1:18" s="136" customFormat="1" ht="60" customHeight="1" x14ac:dyDescent="0.35">
      <c r="A1066" s="967" t="s">
        <v>874</v>
      </c>
      <c r="B1066" s="366" t="s">
        <v>1035</v>
      </c>
      <c r="C1066" s="364" t="s">
        <v>452</v>
      </c>
      <c r="D1066" s="134">
        <f>SUM(D1067:D1070)</f>
        <v>4229.8</v>
      </c>
      <c r="E1066" s="134">
        <f>SUM(E1067:E1070)</f>
        <v>4229.8</v>
      </c>
      <c r="F1066" s="134">
        <f>SUM(F1067:F1070)</f>
        <v>0</v>
      </c>
      <c r="G1066" s="191">
        <f>F1066/E1066</f>
        <v>0</v>
      </c>
      <c r="H1066" s="134">
        <f>SUM(H1067:H1070)</f>
        <v>0</v>
      </c>
      <c r="I1066" s="186">
        <f t="shared" si="366"/>
        <v>0</v>
      </c>
      <c r="J1066" s="185" t="e">
        <f>H1066/F1066</f>
        <v>#DIV/0!</v>
      </c>
      <c r="K1066" s="104">
        <f t="shared" si="375"/>
        <v>4229.8</v>
      </c>
      <c r="L1066" s="104">
        <f t="shared" si="376"/>
        <v>0</v>
      </c>
      <c r="M1066" s="129">
        <f t="shared" si="368"/>
        <v>1</v>
      </c>
      <c r="N1066" s="776" t="s">
        <v>1464</v>
      </c>
      <c r="P1066" s="86" t="b">
        <f>E1061=D1061</f>
        <v>1</v>
      </c>
      <c r="Q1066" s="224" t="b">
        <f>IF(F1061=H1061,TRUE,FALSE)</f>
        <v>1</v>
      </c>
      <c r="R1066" s="728">
        <f t="shared" si="362"/>
        <v>0</v>
      </c>
    </row>
    <row r="1067" spans="1:18" s="84" customFormat="1" ht="27.5" x14ac:dyDescent="0.35">
      <c r="A1067" s="967"/>
      <c r="B1067" s="365" t="s">
        <v>79</v>
      </c>
      <c r="C1067" s="365"/>
      <c r="D1067" s="104"/>
      <c r="E1067" s="104"/>
      <c r="F1067" s="104"/>
      <c r="G1067" s="186"/>
      <c r="H1067" s="104"/>
      <c r="I1067" s="167" t="e">
        <f t="shared" si="366"/>
        <v>#DIV/0!</v>
      </c>
      <c r="J1067" s="167"/>
      <c r="K1067" s="104">
        <f t="shared" si="375"/>
        <v>0</v>
      </c>
      <c r="L1067" s="104">
        <f t="shared" si="376"/>
        <v>0</v>
      </c>
      <c r="M1067" s="206" t="e">
        <f t="shared" si="368"/>
        <v>#DIV/0!</v>
      </c>
      <c r="N1067" s="776"/>
      <c r="P1067" s="86" t="b">
        <f>E1062=D1062</f>
        <v>1</v>
      </c>
      <c r="Q1067" s="224" t="b">
        <f>IF(F1062=H1062,TRUE,FALSE)</f>
        <v>1</v>
      </c>
      <c r="R1067" s="728">
        <f t="shared" si="362"/>
        <v>0</v>
      </c>
    </row>
    <row r="1068" spans="1:18" s="84" customFormat="1" ht="27.5" x14ac:dyDescent="0.35">
      <c r="A1068" s="967"/>
      <c r="B1068" s="365" t="s">
        <v>78</v>
      </c>
      <c r="C1068" s="365"/>
      <c r="D1068" s="104"/>
      <c r="E1068" s="104"/>
      <c r="F1068" s="104"/>
      <c r="G1068" s="186"/>
      <c r="H1068" s="104"/>
      <c r="I1068" s="167" t="e">
        <f t="shared" si="366"/>
        <v>#DIV/0!</v>
      </c>
      <c r="J1068" s="167"/>
      <c r="K1068" s="104">
        <f t="shared" si="375"/>
        <v>0</v>
      </c>
      <c r="L1068" s="104">
        <f t="shared" si="376"/>
        <v>0</v>
      </c>
      <c r="M1068" s="206" t="e">
        <f t="shared" si="368"/>
        <v>#DIV/0!</v>
      </c>
      <c r="N1068" s="776"/>
      <c r="P1068" s="86" t="b">
        <f>E1063=D1063</f>
        <v>1</v>
      </c>
      <c r="Q1068" s="224" t="b">
        <f>IF(F1063=H1063,TRUE,FALSE)</f>
        <v>1</v>
      </c>
      <c r="R1068" s="728">
        <f t="shared" si="362"/>
        <v>0</v>
      </c>
    </row>
    <row r="1069" spans="1:18" s="84" customFormat="1" ht="27.5" x14ac:dyDescent="0.35">
      <c r="A1069" s="967"/>
      <c r="B1069" s="365" t="s">
        <v>116</v>
      </c>
      <c r="C1069" s="365"/>
      <c r="D1069" s="104">
        <v>4229.8</v>
      </c>
      <c r="E1069" s="104">
        <v>4229.8</v>
      </c>
      <c r="F1069" s="104"/>
      <c r="G1069" s="186">
        <f>F1069/E1069</f>
        <v>0</v>
      </c>
      <c r="H1069" s="104"/>
      <c r="I1069" s="186">
        <f t="shared" si="366"/>
        <v>0</v>
      </c>
      <c r="J1069" s="167" t="e">
        <f>H1069/F1069</f>
        <v>#DIV/0!</v>
      </c>
      <c r="K1069" s="104">
        <f t="shared" si="375"/>
        <v>4229.8</v>
      </c>
      <c r="L1069" s="104">
        <f t="shared" si="376"/>
        <v>0</v>
      </c>
      <c r="M1069" s="129">
        <f t="shared" si="368"/>
        <v>1</v>
      </c>
      <c r="N1069" s="776"/>
      <c r="P1069" s="86" t="b">
        <f>E1064=D1064</f>
        <v>1</v>
      </c>
      <c r="Q1069" s="224" t="b">
        <f>IF(F1064=H1064,TRUE,FALSE)</f>
        <v>1</v>
      </c>
      <c r="R1069" s="728">
        <f t="shared" si="362"/>
        <v>0</v>
      </c>
    </row>
    <row r="1070" spans="1:18" s="84" customFormat="1" ht="27.5" x14ac:dyDescent="0.35">
      <c r="A1070" s="967"/>
      <c r="B1070" s="365" t="s">
        <v>80</v>
      </c>
      <c r="C1070" s="365"/>
      <c r="D1070" s="104"/>
      <c r="E1070" s="104"/>
      <c r="F1070" s="104"/>
      <c r="G1070" s="186"/>
      <c r="H1070" s="104"/>
      <c r="I1070" s="167" t="e">
        <f t="shared" si="366"/>
        <v>#DIV/0!</v>
      </c>
      <c r="J1070" s="167"/>
      <c r="K1070" s="104">
        <f t="shared" si="375"/>
        <v>0</v>
      </c>
      <c r="L1070" s="104">
        <f t="shared" si="376"/>
        <v>0</v>
      </c>
      <c r="M1070" s="129"/>
      <c r="N1070" s="776"/>
      <c r="P1070" s="86" t="b">
        <f>E1065=D1065</f>
        <v>1</v>
      </c>
      <c r="Q1070" s="224" t="b">
        <f>IF(F1065=H1065,TRUE,FALSE)</f>
        <v>1</v>
      </c>
      <c r="R1070" s="728">
        <f t="shared" si="362"/>
        <v>0</v>
      </c>
    </row>
    <row r="1071" spans="1:18" s="136" customFormat="1" ht="60" customHeight="1" x14ac:dyDescent="0.35">
      <c r="A1071" s="967" t="s">
        <v>1036</v>
      </c>
      <c r="B1071" s="366" t="s">
        <v>1037</v>
      </c>
      <c r="C1071" s="364" t="s">
        <v>452</v>
      </c>
      <c r="D1071" s="134">
        <f>SUM(D1072:D1075)</f>
        <v>4770.87</v>
      </c>
      <c r="E1071" s="134">
        <f>SUM(E1072:E1075)</f>
        <v>4770.87</v>
      </c>
      <c r="F1071" s="134">
        <f>SUM(F1072:F1075)</f>
        <v>0</v>
      </c>
      <c r="G1071" s="185">
        <f>F1071/E1071</f>
        <v>0</v>
      </c>
      <c r="H1071" s="134">
        <f>SUM(H1072:H1075)</f>
        <v>0</v>
      </c>
      <c r="I1071" s="167">
        <f t="shared" si="366"/>
        <v>0</v>
      </c>
      <c r="J1071" s="185" t="e">
        <f>H1071/F1071</f>
        <v>#DIV/0!</v>
      </c>
      <c r="K1071" s="104">
        <f t="shared" si="375"/>
        <v>4770.87</v>
      </c>
      <c r="L1071" s="104">
        <f t="shared" si="376"/>
        <v>0</v>
      </c>
      <c r="M1071" s="129">
        <f t="shared" ref="M1071:M1074" si="377">K1071/E1071</f>
        <v>1</v>
      </c>
      <c r="N1071" s="776" t="s">
        <v>1405</v>
      </c>
      <c r="P1071" s="86" t="b">
        <f t="shared" si="350"/>
        <v>1</v>
      </c>
      <c r="Q1071" s="224" t="b">
        <f t="shared" si="353"/>
        <v>1</v>
      </c>
      <c r="R1071" s="728">
        <f t="shared" si="362"/>
        <v>0</v>
      </c>
    </row>
    <row r="1072" spans="1:18" s="84" customFormat="1" ht="27.5" x14ac:dyDescent="0.35">
      <c r="A1072" s="967"/>
      <c r="B1072" s="365" t="s">
        <v>79</v>
      </c>
      <c r="C1072" s="365"/>
      <c r="D1072" s="104"/>
      <c r="E1072" s="104"/>
      <c r="F1072" s="104"/>
      <c r="G1072" s="186"/>
      <c r="H1072" s="104"/>
      <c r="I1072" s="167" t="e">
        <f t="shared" si="366"/>
        <v>#DIV/0!</v>
      </c>
      <c r="J1072" s="167"/>
      <c r="K1072" s="116">
        <f t="shared" si="375"/>
        <v>0</v>
      </c>
      <c r="L1072" s="104"/>
      <c r="M1072" s="129"/>
      <c r="N1072" s="776"/>
      <c r="P1072" s="86" t="b">
        <f t="shared" si="350"/>
        <v>1</v>
      </c>
      <c r="Q1072" s="224" t="b">
        <f t="shared" si="353"/>
        <v>1</v>
      </c>
      <c r="R1072" s="728">
        <f t="shared" si="362"/>
        <v>0</v>
      </c>
    </row>
    <row r="1073" spans="1:18" s="84" customFormat="1" ht="27.5" x14ac:dyDescent="0.35">
      <c r="A1073" s="967"/>
      <c r="B1073" s="365" t="s">
        <v>78</v>
      </c>
      <c r="C1073" s="365"/>
      <c r="D1073" s="104"/>
      <c r="E1073" s="104"/>
      <c r="F1073" s="104"/>
      <c r="G1073" s="186"/>
      <c r="H1073" s="104"/>
      <c r="I1073" s="167" t="e">
        <f t="shared" si="366"/>
        <v>#DIV/0!</v>
      </c>
      <c r="J1073" s="167"/>
      <c r="K1073" s="116">
        <f t="shared" si="375"/>
        <v>0</v>
      </c>
      <c r="L1073" s="104"/>
      <c r="M1073" s="129"/>
      <c r="N1073" s="776"/>
      <c r="P1073" s="86" t="b">
        <f t="shared" si="350"/>
        <v>1</v>
      </c>
      <c r="Q1073" s="224" t="b">
        <f t="shared" si="353"/>
        <v>1</v>
      </c>
      <c r="R1073" s="728">
        <f t="shared" si="362"/>
        <v>0</v>
      </c>
    </row>
    <row r="1074" spans="1:18" s="84" customFormat="1" ht="27.5" x14ac:dyDescent="0.35">
      <c r="A1074" s="967"/>
      <c r="B1074" s="365" t="s">
        <v>116</v>
      </c>
      <c r="C1074" s="365"/>
      <c r="D1074" s="104">
        <v>4770.87</v>
      </c>
      <c r="E1074" s="104">
        <v>4770.87</v>
      </c>
      <c r="F1074" s="104"/>
      <c r="G1074" s="186">
        <v>0</v>
      </c>
      <c r="H1074" s="104"/>
      <c r="I1074" s="167">
        <v>0</v>
      </c>
      <c r="J1074" s="167" t="e">
        <f>H1074/F1074</f>
        <v>#DIV/0!</v>
      </c>
      <c r="K1074" s="104">
        <f t="shared" si="375"/>
        <v>4770.87</v>
      </c>
      <c r="L1074" s="104">
        <f t="shared" si="376"/>
        <v>0</v>
      </c>
      <c r="M1074" s="129">
        <f t="shared" si="377"/>
        <v>1</v>
      </c>
      <c r="N1074" s="776"/>
      <c r="P1074" s="86" t="b">
        <f t="shared" si="350"/>
        <v>1</v>
      </c>
      <c r="Q1074" s="224" t="b">
        <f t="shared" si="353"/>
        <v>1</v>
      </c>
      <c r="R1074" s="728">
        <f t="shared" si="362"/>
        <v>0</v>
      </c>
    </row>
    <row r="1075" spans="1:18" s="84" customFormat="1" ht="27.5" x14ac:dyDescent="0.35">
      <c r="A1075" s="967"/>
      <c r="B1075" s="365" t="s">
        <v>80</v>
      </c>
      <c r="C1075" s="365"/>
      <c r="D1075" s="104"/>
      <c r="E1075" s="104"/>
      <c r="F1075" s="104"/>
      <c r="G1075" s="186"/>
      <c r="H1075" s="104"/>
      <c r="I1075" s="167" t="e">
        <f t="shared" si="366"/>
        <v>#DIV/0!</v>
      </c>
      <c r="J1075" s="167"/>
      <c r="K1075" s="116">
        <f t="shared" si="375"/>
        <v>0</v>
      </c>
      <c r="L1075" s="104"/>
      <c r="M1075" s="129"/>
      <c r="N1075" s="776"/>
      <c r="P1075" s="86" t="b">
        <f t="shared" si="350"/>
        <v>1</v>
      </c>
      <c r="Q1075" s="224" t="b">
        <f t="shared" si="353"/>
        <v>1</v>
      </c>
      <c r="R1075" s="728">
        <f t="shared" si="362"/>
        <v>0</v>
      </c>
    </row>
    <row r="1076" spans="1:18" s="136" customFormat="1" ht="74.25" customHeight="1" x14ac:dyDescent="0.35">
      <c r="A1076" s="967" t="s">
        <v>1045</v>
      </c>
      <c r="B1076" s="366" t="s">
        <v>1038</v>
      </c>
      <c r="C1076" s="364" t="s">
        <v>452</v>
      </c>
      <c r="D1076" s="134">
        <f>SUM(D1077:D1080)</f>
        <v>848.64</v>
      </c>
      <c r="E1076" s="134">
        <f>SUM(E1077:E1080)</f>
        <v>848.64</v>
      </c>
      <c r="F1076" s="134">
        <f>SUM(F1077:F1080)</f>
        <v>0</v>
      </c>
      <c r="G1076" s="191">
        <f>F1076/E1076</f>
        <v>0</v>
      </c>
      <c r="H1076" s="134">
        <f>SUM(H1077:H1080)</f>
        <v>0</v>
      </c>
      <c r="I1076" s="186">
        <f t="shared" si="366"/>
        <v>0</v>
      </c>
      <c r="J1076" s="185" t="e">
        <f>H1076/F1076</f>
        <v>#DIV/0!</v>
      </c>
      <c r="K1076" s="134">
        <f t="shared" si="375"/>
        <v>848.64</v>
      </c>
      <c r="L1076" s="134"/>
      <c r="M1076" s="344">
        <f t="shared" si="368"/>
        <v>1</v>
      </c>
      <c r="N1076" s="776" t="s">
        <v>1406</v>
      </c>
      <c r="P1076" s="86" t="b">
        <f>E1066=D1066</f>
        <v>1</v>
      </c>
      <c r="Q1076" s="224" t="b">
        <f>IF(F1066=H1066,TRUE,FALSE)</f>
        <v>1</v>
      </c>
      <c r="R1076" s="728">
        <f t="shared" si="362"/>
        <v>0</v>
      </c>
    </row>
    <row r="1077" spans="1:18" s="84" customFormat="1" ht="27.5" x14ac:dyDescent="0.35">
      <c r="A1077" s="967"/>
      <c r="B1077" s="365" t="s">
        <v>79</v>
      </c>
      <c r="C1077" s="365"/>
      <c r="D1077" s="116">
        <f>D1082+D1087+D1092+D1097+D1102+D1107</f>
        <v>0</v>
      </c>
      <c r="E1077" s="116">
        <f t="shared" ref="E1077:H1080" si="378">E1082+E1087+E1092+E1097+E1102+E1107</f>
        <v>0</v>
      </c>
      <c r="F1077" s="116">
        <f t="shared" si="378"/>
        <v>0</v>
      </c>
      <c r="G1077" s="167" t="e">
        <f>F1077/E1077</f>
        <v>#DIV/0!</v>
      </c>
      <c r="H1077" s="104">
        <f t="shared" si="378"/>
        <v>0</v>
      </c>
      <c r="I1077" s="167" t="e">
        <f t="shared" si="366"/>
        <v>#DIV/0!</v>
      </c>
      <c r="J1077" s="167"/>
      <c r="K1077" s="104">
        <f>K1082+K1087+K1092+K1097+K1102+K1107</f>
        <v>0</v>
      </c>
      <c r="L1077" s="104">
        <f>L1082+L1087+L1092+L1097+L1102+L1107</f>
        <v>0</v>
      </c>
      <c r="M1077" s="206" t="e">
        <f t="shared" si="368"/>
        <v>#DIV/0!</v>
      </c>
      <c r="N1077" s="776"/>
      <c r="P1077" s="86" t="b">
        <f>E1067=D1067</f>
        <v>1</v>
      </c>
      <c r="Q1077" s="224" t="b">
        <f>IF(F1067=H1067,TRUE,FALSE)</f>
        <v>1</v>
      </c>
      <c r="R1077" s="728">
        <f t="shared" si="362"/>
        <v>0</v>
      </c>
    </row>
    <row r="1078" spans="1:18" s="84" customFormat="1" ht="27.5" x14ac:dyDescent="0.35">
      <c r="A1078" s="967"/>
      <c r="B1078" s="365" t="s">
        <v>78</v>
      </c>
      <c r="C1078" s="365"/>
      <c r="D1078" s="104"/>
      <c r="E1078" s="104"/>
      <c r="F1078" s="104"/>
      <c r="G1078" s="167" t="e">
        <f>F1078/E1078</f>
        <v>#DIV/0!</v>
      </c>
      <c r="H1078" s="116"/>
      <c r="I1078" s="167" t="e">
        <f t="shared" si="366"/>
        <v>#DIV/0!</v>
      </c>
      <c r="J1078" s="167" t="e">
        <f>H1078/F1078</f>
        <v>#DIV/0!</v>
      </c>
      <c r="K1078" s="116"/>
      <c r="L1078" s="104"/>
      <c r="M1078" s="653">
        <v>0.99990000000000001</v>
      </c>
      <c r="N1078" s="776"/>
      <c r="P1078" s="86" t="b">
        <f>E1068=D1068</f>
        <v>1</v>
      </c>
      <c r="Q1078" s="224" t="b">
        <f>IF(F1068=H1068,TRUE,FALSE)</f>
        <v>1</v>
      </c>
      <c r="R1078" s="728">
        <f t="shared" si="362"/>
        <v>0</v>
      </c>
    </row>
    <row r="1079" spans="1:18" s="84" customFormat="1" ht="27.5" x14ac:dyDescent="0.35">
      <c r="A1079" s="967"/>
      <c r="B1079" s="365" t="s">
        <v>116</v>
      </c>
      <c r="C1079" s="365"/>
      <c r="D1079" s="104">
        <v>848.64</v>
      </c>
      <c r="E1079" s="104">
        <v>848.64</v>
      </c>
      <c r="F1079" s="104"/>
      <c r="G1079" s="186">
        <f>F1079/E1079</f>
        <v>0</v>
      </c>
      <c r="H1079" s="104"/>
      <c r="I1079" s="186">
        <f t="shared" si="366"/>
        <v>0</v>
      </c>
      <c r="J1079" s="167" t="e">
        <f>H1079/F1079</f>
        <v>#DIV/0!</v>
      </c>
      <c r="K1079" s="104">
        <f t="shared" si="375"/>
        <v>848.64</v>
      </c>
      <c r="L1079" s="104"/>
      <c r="M1079" s="129">
        <f t="shared" si="368"/>
        <v>1</v>
      </c>
      <c r="N1079" s="776"/>
      <c r="P1079" s="86" t="b">
        <f>E1069=D1069</f>
        <v>1</v>
      </c>
      <c r="Q1079" s="224" t="b">
        <f>IF(F1069=H1069,TRUE,FALSE)</f>
        <v>1</v>
      </c>
      <c r="R1079" s="728">
        <f t="shared" si="362"/>
        <v>0</v>
      </c>
    </row>
    <row r="1080" spans="1:18" s="84" customFormat="1" ht="27.5" x14ac:dyDescent="0.35">
      <c r="A1080" s="967"/>
      <c r="B1080" s="365" t="s">
        <v>80</v>
      </c>
      <c r="C1080" s="365"/>
      <c r="D1080" s="104"/>
      <c r="E1080" s="104"/>
      <c r="F1080" s="104">
        <f t="shared" si="378"/>
        <v>0</v>
      </c>
      <c r="G1080" s="186"/>
      <c r="H1080" s="104">
        <f t="shared" si="378"/>
        <v>0</v>
      </c>
      <c r="I1080" s="167" t="e">
        <f t="shared" si="366"/>
        <v>#DIV/0!</v>
      </c>
      <c r="J1080" s="167"/>
      <c r="K1080" s="104">
        <f t="shared" ref="K1080:L1080" si="379">K1085+K1090+K1095+K1100+K1105+K1110</f>
        <v>0</v>
      </c>
      <c r="L1080" s="104">
        <f t="shared" si="379"/>
        <v>0</v>
      </c>
      <c r="M1080" s="206" t="e">
        <f t="shared" si="368"/>
        <v>#DIV/0!</v>
      </c>
      <c r="N1080" s="776"/>
      <c r="P1080" s="86" t="b">
        <f>E1070=D1070</f>
        <v>1</v>
      </c>
      <c r="Q1080" s="224" t="b">
        <f>IF(F1070=H1070,TRUE,FALSE)</f>
        <v>1</v>
      </c>
      <c r="R1080" s="728">
        <f t="shared" si="362"/>
        <v>0</v>
      </c>
    </row>
    <row r="1081" spans="1:18" s="136" customFormat="1" ht="72.75" customHeight="1" x14ac:dyDescent="0.35">
      <c r="A1081" s="967" t="s">
        <v>324</v>
      </c>
      <c r="B1081" s="366" t="s">
        <v>1043</v>
      </c>
      <c r="C1081" s="364" t="s">
        <v>452</v>
      </c>
      <c r="D1081" s="134">
        <f>SUM(D1082:D1085)</f>
        <v>13405.07</v>
      </c>
      <c r="E1081" s="134">
        <f>SUM(E1082:E1085)</f>
        <v>13405.07</v>
      </c>
      <c r="F1081" s="134">
        <f>SUM(F1082:F1085)</f>
        <v>0</v>
      </c>
      <c r="G1081" s="185">
        <f>F1081/E1081</f>
        <v>0</v>
      </c>
      <c r="H1081" s="491">
        <f>SUM(H1082:H1085)</f>
        <v>0</v>
      </c>
      <c r="I1081" s="167">
        <f t="shared" si="366"/>
        <v>0</v>
      </c>
      <c r="J1081" s="185" t="e">
        <f>H1081/F1081</f>
        <v>#DIV/0!</v>
      </c>
      <c r="K1081" s="104">
        <f t="shared" si="375"/>
        <v>13405.07</v>
      </c>
      <c r="L1081" s="104">
        <f t="shared" si="376"/>
        <v>0</v>
      </c>
      <c r="M1081" s="129">
        <f t="shared" si="368"/>
        <v>1</v>
      </c>
      <c r="N1081" s="776"/>
      <c r="P1081" s="86" t="b">
        <f t="shared" si="350"/>
        <v>1</v>
      </c>
      <c r="Q1081" s="224" t="b">
        <f t="shared" si="353"/>
        <v>1</v>
      </c>
      <c r="R1081" s="728">
        <f t="shared" si="362"/>
        <v>0</v>
      </c>
    </row>
    <row r="1082" spans="1:18" s="84" customFormat="1" ht="27.5" x14ac:dyDescent="0.35">
      <c r="A1082" s="967"/>
      <c r="B1082" s="365" t="s">
        <v>79</v>
      </c>
      <c r="C1082" s="365"/>
      <c r="D1082" s="104"/>
      <c r="E1082" s="104"/>
      <c r="F1082" s="104"/>
      <c r="G1082" s="167"/>
      <c r="H1082" s="116"/>
      <c r="I1082" s="167" t="e">
        <f t="shared" si="366"/>
        <v>#DIV/0!</v>
      </c>
      <c r="J1082" s="167"/>
      <c r="K1082" s="104">
        <f t="shared" si="375"/>
        <v>0</v>
      </c>
      <c r="L1082" s="104">
        <f t="shared" si="376"/>
        <v>0</v>
      </c>
      <c r="M1082" s="206" t="e">
        <f t="shared" si="368"/>
        <v>#DIV/0!</v>
      </c>
      <c r="N1082" s="776"/>
      <c r="P1082" s="86" t="b">
        <f t="shared" si="350"/>
        <v>1</v>
      </c>
      <c r="Q1082" s="224" t="b">
        <f t="shared" si="353"/>
        <v>1</v>
      </c>
      <c r="R1082" s="728">
        <f t="shared" si="362"/>
        <v>0</v>
      </c>
    </row>
    <row r="1083" spans="1:18" s="84" customFormat="1" ht="27.5" x14ac:dyDescent="0.35">
      <c r="A1083" s="967"/>
      <c r="B1083" s="365" t="s">
        <v>78</v>
      </c>
      <c r="C1083" s="365"/>
      <c r="D1083" s="104">
        <f>D1088+D1093</f>
        <v>4291.8999999999996</v>
      </c>
      <c r="E1083" s="104">
        <f>E1088+E1093</f>
        <v>4291.8999999999996</v>
      </c>
      <c r="F1083" s="104">
        <f>H1083</f>
        <v>0</v>
      </c>
      <c r="G1083" s="167">
        <f>F1083/E1083</f>
        <v>0</v>
      </c>
      <c r="H1083" s="116">
        <v>0</v>
      </c>
      <c r="I1083" s="167">
        <f t="shared" si="366"/>
        <v>0</v>
      </c>
      <c r="J1083" s="167" t="e">
        <f>H1083/F1083</f>
        <v>#DIV/0!</v>
      </c>
      <c r="K1083" s="104">
        <f t="shared" si="375"/>
        <v>4291.8999999999996</v>
      </c>
      <c r="L1083" s="104">
        <f t="shared" si="376"/>
        <v>0</v>
      </c>
      <c r="M1083" s="129">
        <f t="shared" si="368"/>
        <v>1</v>
      </c>
      <c r="N1083" s="776"/>
      <c r="P1083" s="86" t="b">
        <f t="shared" si="350"/>
        <v>1</v>
      </c>
      <c r="Q1083" s="224" t="b">
        <f t="shared" si="353"/>
        <v>1</v>
      </c>
      <c r="R1083" s="728">
        <f t="shared" si="362"/>
        <v>0</v>
      </c>
    </row>
    <row r="1084" spans="1:18" s="84" customFormat="1" ht="27.5" x14ac:dyDescent="0.35">
      <c r="A1084" s="967"/>
      <c r="B1084" s="365" t="s">
        <v>116</v>
      </c>
      <c r="C1084" s="365"/>
      <c r="D1084" s="104">
        <f>D1089+D1094</f>
        <v>9113.17</v>
      </c>
      <c r="E1084" s="104">
        <f>E1089+E1094</f>
        <v>9113.17</v>
      </c>
      <c r="F1084" s="104">
        <f>H1084</f>
        <v>0</v>
      </c>
      <c r="G1084" s="167">
        <f>F1084/E1084</f>
        <v>0</v>
      </c>
      <c r="H1084" s="116">
        <v>0</v>
      </c>
      <c r="I1084" s="167">
        <f t="shared" si="366"/>
        <v>0</v>
      </c>
      <c r="J1084" s="167" t="e">
        <f>H1084/F1084</f>
        <v>#DIV/0!</v>
      </c>
      <c r="K1084" s="104">
        <f t="shared" si="375"/>
        <v>9113.17</v>
      </c>
      <c r="L1084" s="104">
        <f t="shared" si="376"/>
        <v>0</v>
      </c>
      <c r="M1084" s="129">
        <f t="shared" si="368"/>
        <v>1</v>
      </c>
      <c r="N1084" s="776"/>
      <c r="P1084" s="86" t="b">
        <f t="shared" si="350"/>
        <v>1</v>
      </c>
      <c r="Q1084" s="224" t="b">
        <f t="shared" si="353"/>
        <v>1</v>
      </c>
      <c r="R1084" s="728">
        <f t="shared" si="362"/>
        <v>0</v>
      </c>
    </row>
    <row r="1085" spans="1:18" s="84" customFormat="1" ht="27.5" x14ac:dyDescent="0.35">
      <c r="A1085" s="967"/>
      <c r="B1085" s="365" t="s">
        <v>80</v>
      </c>
      <c r="C1085" s="365"/>
      <c r="D1085" s="104"/>
      <c r="E1085" s="104"/>
      <c r="F1085" s="104"/>
      <c r="G1085" s="186"/>
      <c r="H1085" s="104"/>
      <c r="I1085" s="167" t="e">
        <f t="shared" si="366"/>
        <v>#DIV/0!</v>
      </c>
      <c r="J1085" s="167"/>
      <c r="K1085" s="104">
        <f t="shared" si="375"/>
        <v>0</v>
      </c>
      <c r="L1085" s="104">
        <f t="shared" si="376"/>
        <v>0</v>
      </c>
      <c r="M1085" s="206" t="e">
        <f t="shared" si="368"/>
        <v>#DIV/0!</v>
      </c>
      <c r="N1085" s="776"/>
      <c r="P1085" s="86" t="b">
        <f t="shared" si="350"/>
        <v>1</v>
      </c>
      <c r="Q1085" s="224" t="b">
        <f t="shared" si="353"/>
        <v>1</v>
      </c>
      <c r="R1085" s="728">
        <f t="shared" si="362"/>
        <v>0</v>
      </c>
    </row>
    <row r="1086" spans="1:18" s="136" customFormat="1" ht="66.75" customHeight="1" x14ac:dyDescent="0.35">
      <c r="A1086" s="967" t="s">
        <v>693</v>
      </c>
      <c r="B1086" s="366" t="s">
        <v>1040</v>
      </c>
      <c r="C1086" s="364" t="s">
        <v>452</v>
      </c>
      <c r="D1086" s="134">
        <f>SUM(D1087:D1090)</f>
        <v>8887.2800000000007</v>
      </c>
      <c r="E1086" s="134">
        <f>SUM(E1087:E1090)</f>
        <v>8887.2800000000007</v>
      </c>
      <c r="F1086" s="134">
        <f>SUM(F1087:F1090)</f>
        <v>0</v>
      </c>
      <c r="G1086" s="191">
        <f>F1086/E1086</f>
        <v>0</v>
      </c>
      <c r="H1086" s="134">
        <f>SUM(H1087:H1090)</f>
        <v>0</v>
      </c>
      <c r="I1086" s="186">
        <f t="shared" si="366"/>
        <v>0</v>
      </c>
      <c r="J1086" s="185" t="e">
        <f>H1086/F1086</f>
        <v>#DIV/0!</v>
      </c>
      <c r="K1086" s="104">
        <f t="shared" si="375"/>
        <v>8887.2800000000007</v>
      </c>
      <c r="L1086" s="104">
        <f t="shared" si="376"/>
        <v>0</v>
      </c>
      <c r="M1086" s="129">
        <f t="shared" si="368"/>
        <v>1</v>
      </c>
      <c r="N1086" s="776" t="s">
        <v>1407</v>
      </c>
      <c r="P1086" s="86" t="b">
        <f t="shared" si="350"/>
        <v>1</v>
      </c>
      <c r="Q1086" s="224" t="b">
        <f t="shared" si="353"/>
        <v>1</v>
      </c>
      <c r="R1086" s="728">
        <f t="shared" si="362"/>
        <v>0</v>
      </c>
    </row>
    <row r="1087" spans="1:18" s="84" customFormat="1" ht="27.5" x14ac:dyDescent="0.35">
      <c r="A1087" s="967"/>
      <c r="B1087" s="365" t="s">
        <v>79</v>
      </c>
      <c r="C1087" s="365"/>
      <c r="D1087" s="104"/>
      <c r="E1087" s="104"/>
      <c r="F1087" s="104"/>
      <c r="G1087" s="186"/>
      <c r="H1087" s="104"/>
      <c r="I1087" s="167" t="e">
        <f t="shared" si="366"/>
        <v>#DIV/0!</v>
      </c>
      <c r="J1087" s="167"/>
      <c r="K1087" s="104">
        <f t="shared" si="375"/>
        <v>0</v>
      </c>
      <c r="L1087" s="104">
        <f t="shared" si="376"/>
        <v>0</v>
      </c>
      <c r="M1087" s="206" t="e">
        <f t="shared" si="368"/>
        <v>#DIV/0!</v>
      </c>
      <c r="N1087" s="776"/>
      <c r="P1087" s="86" t="b">
        <f t="shared" si="350"/>
        <v>1</v>
      </c>
      <c r="Q1087" s="224" t="b">
        <f t="shared" si="353"/>
        <v>1</v>
      </c>
      <c r="R1087" s="728">
        <f t="shared" si="362"/>
        <v>0</v>
      </c>
    </row>
    <row r="1088" spans="1:18" s="84" customFormat="1" ht="27.5" x14ac:dyDescent="0.35">
      <c r="A1088" s="967"/>
      <c r="B1088" s="365" t="s">
        <v>78</v>
      </c>
      <c r="C1088" s="365"/>
      <c r="D1088" s="104"/>
      <c r="E1088" s="104"/>
      <c r="F1088" s="104"/>
      <c r="G1088" s="167" t="e">
        <f>F1088/E1088</f>
        <v>#DIV/0!</v>
      </c>
      <c r="H1088" s="104"/>
      <c r="I1088" s="167" t="e">
        <f t="shared" si="366"/>
        <v>#DIV/0!</v>
      </c>
      <c r="J1088" s="167" t="e">
        <f>H1088/F1088</f>
        <v>#DIV/0!</v>
      </c>
      <c r="K1088" s="104">
        <f>E1088</f>
        <v>0</v>
      </c>
      <c r="L1088" s="104">
        <f>E1088-K1088</f>
        <v>0</v>
      </c>
      <c r="M1088" s="206" t="e">
        <f t="shared" si="368"/>
        <v>#DIV/0!</v>
      </c>
      <c r="N1088" s="776"/>
      <c r="P1088" s="86" t="b">
        <f t="shared" si="350"/>
        <v>1</v>
      </c>
      <c r="Q1088" s="224" t="b">
        <f t="shared" si="353"/>
        <v>1</v>
      </c>
      <c r="R1088" s="728">
        <f t="shared" si="362"/>
        <v>0</v>
      </c>
    </row>
    <row r="1089" spans="1:18" s="84" customFormat="1" ht="27.5" x14ac:dyDescent="0.35">
      <c r="A1089" s="967"/>
      <c r="B1089" s="365" t="s">
        <v>116</v>
      </c>
      <c r="C1089" s="365"/>
      <c r="D1089" s="104">
        <v>8887.2800000000007</v>
      </c>
      <c r="E1089" s="104">
        <v>8887.2800000000007</v>
      </c>
      <c r="F1089" s="104">
        <f>H1089</f>
        <v>0</v>
      </c>
      <c r="G1089" s="186">
        <f>F1089/E1089</f>
        <v>0</v>
      </c>
      <c r="H1089" s="104">
        <v>0</v>
      </c>
      <c r="I1089" s="186">
        <f t="shared" si="366"/>
        <v>0</v>
      </c>
      <c r="J1089" s="167" t="e">
        <f>H1089/F1089</f>
        <v>#DIV/0!</v>
      </c>
      <c r="K1089" s="104">
        <f t="shared" si="375"/>
        <v>8887.2800000000007</v>
      </c>
      <c r="L1089" s="104">
        <f t="shared" si="376"/>
        <v>0</v>
      </c>
      <c r="M1089" s="129">
        <f t="shared" si="368"/>
        <v>1</v>
      </c>
      <c r="N1089" s="776"/>
      <c r="P1089" s="86" t="b">
        <f t="shared" si="350"/>
        <v>1</v>
      </c>
      <c r="Q1089" s="224" t="b">
        <f t="shared" si="353"/>
        <v>1</v>
      </c>
      <c r="R1089" s="728">
        <f t="shared" si="362"/>
        <v>0</v>
      </c>
    </row>
    <row r="1090" spans="1:18" s="84" customFormat="1" ht="27.5" x14ac:dyDescent="0.35">
      <c r="A1090" s="967"/>
      <c r="B1090" s="365" t="s">
        <v>80</v>
      </c>
      <c r="C1090" s="365"/>
      <c r="D1090" s="104"/>
      <c r="E1090" s="104"/>
      <c r="F1090" s="104"/>
      <c r="G1090" s="186"/>
      <c r="H1090" s="104"/>
      <c r="I1090" s="167" t="e">
        <f t="shared" si="366"/>
        <v>#DIV/0!</v>
      </c>
      <c r="J1090" s="167"/>
      <c r="K1090" s="104">
        <f t="shared" si="375"/>
        <v>0</v>
      </c>
      <c r="L1090" s="104">
        <f t="shared" si="376"/>
        <v>0</v>
      </c>
      <c r="M1090" s="206" t="e">
        <f t="shared" si="368"/>
        <v>#DIV/0!</v>
      </c>
      <c r="N1090" s="776"/>
      <c r="P1090" s="86" t="b">
        <f t="shared" si="350"/>
        <v>1</v>
      </c>
      <c r="Q1090" s="224" t="b">
        <f t="shared" si="353"/>
        <v>1</v>
      </c>
      <c r="R1090" s="728">
        <f t="shared" si="362"/>
        <v>0</v>
      </c>
    </row>
    <row r="1091" spans="1:18" s="136" customFormat="1" ht="120" customHeight="1" x14ac:dyDescent="0.35">
      <c r="A1091" s="967" t="s">
        <v>1039</v>
      </c>
      <c r="B1091" s="366" t="s">
        <v>1041</v>
      </c>
      <c r="C1091" s="364" t="s">
        <v>452</v>
      </c>
      <c r="D1091" s="134">
        <f>SUM(D1092:D1095)</f>
        <v>4517.79</v>
      </c>
      <c r="E1091" s="134">
        <f>SUM(E1092:E1095)</f>
        <v>4517.79</v>
      </c>
      <c r="F1091" s="134">
        <f>SUM(F1092:F1095)</f>
        <v>0</v>
      </c>
      <c r="G1091" s="191">
        <f>F1091/E1091</f>
        <v>0</v>
      </c>
      <c r="H1091" s="134">
        <f>SUM(H1092:H1095)</f>
        <v>0</v>
      </c>
      <c r="I1091" s="186">
        <f t="shared" si="366"/>
        <v>0</v>
      </c>
      <c r="J1091" s="185" t="e">
        <f>H1091/F1091</f>
        <v>#DIV/0!</v>
      </c>
      <c r="K1091" s="104">
        <f t="shared" si="375"/>
        <v>4517.79</v>
      </c>
      <c r="L1091" s="104">
        <f t="shared" si="376"/>
        <v>0</v>
      </c>
      <c r="M1091" s="129">
        <f t="shared" si="368"/>
        <v>1</v>
      </c>
      <c r="N1091" s="776" t="s">
        <v>1465</v>
      </c>
      <c r="P1091" s="86" t="b">
        <f t="shared" si="350"/>
        <v>1</v>
      </c>
      <c r="Q1091" s="224" t="b">
        <f t="shared" si="353"/>
        <v>1</v>
      </c>
      <c r="R1091" s="728">
        <f t="shared" si="362"/>
        <v>0</v>
      </c>
    </row>
    <row r="1092" spans="1:18" s="84" customFormat="1" ht="39.75" customHeight="1" x14ac:dyDescent="0.35">
      <c r="A1092" s="967"/>
      <c r="B1092" s="365" t="s">
        <v>79</v>
      </c>
      <c r="C1092" s="365"/>
      <c r="D1092" s="104"/>
      <c r="E1092" s="104"/>
      <c r="F1092" s="104"/>
      <c r="G1092" s="186"/>
      <c r="H1092" s="104"/>
      <c r="I1092" s="167" t="e">
        <f t="shared" si="366"/>
        <v>#DIV/0!</v>
      </c>
      <c r="J1092" s="167"/>
      <c r="K1092" s="104">
        <f t="shared" si="375"/>
        <v>0</v>
      </c>
      <c r="L1092" s="104">
        <f t="shared" si="376"/>
        <v>0</v>
      </c>
      <c r="M1092" s="206" t="e">
        <f t="shared" si="368"/>
        <v>#DIV/0!</v>
      </c>
      <c r="N1092" s="776"/>
      <c r="P1092" s="86" t="b">
        <f t="shared" si="350"/>
        <v>1</v>
      </c>
      <c r="Q1092" s="224" t="b">
        <f t="shared" si="353"/>
        <v>1</v>
      </c>
      <c r="R1092" s="728">
        <f t="shared" si="362"/>
        <v>0</v>
      </c>
    </row>
    <row r="1093" spans="1:18" s="84" customFormat="1" ht="50.25" customHeight="1" x14ac:dyDescent="0.35">
      <c r="A1093" s="967"/>
      <c r="B1093" s="365" t="s">
        <v>78</v>
      </c>
      <c r="C1093" s="365"/>
      <c r="D1093" s="104">
        <v>4291.8999999999996</v>
      </c>
      <c r="E1093" s="104">
        <v>4291.8999999999996</v>
      </c>
      <c r="F1093" s="104">
        <f>H1093</f>
        <v>0</v>
      </c>
      <c r="G1093" s="186">
        <f>F1093/E1093</f>
        <v>0</v>
      </c>
      <c r="H1093" s="104">
        <v>0</v>
      </c>
      <c r="I1093" s="186">
        <f t="shared" si="366"/>
        <v>0</v>
      </c>
      <c r="J1093" s="167" t="e">
        <f>H1093/F1093</f>
        <v>#DIV/0!</v>
      </c>
      <c r="K1093" s="104">
        <f t="shared" si="375"/>
        <v>4291.8999999999996</v>
      </c>
      <c r="L1093" s="104">
        <f t="shared" si="376"/>
        <v>0</v>
      </c>
      <c r="M1093" s="129">
        <f t="shared" si="368"/>
        <v>1</v>
      </c>
      <c r="N1093" s="776"/>
      <c r="P1093" s="86" t="b">
        <f t="shared" si="350"/>
        <v>1</v>
      </c>
      <c r="Q1093" s="224" t="b">
        <f t="shared" si="353"/>
        <v>1</v>
      </c>
      <c r="R1093" s="728">
        <f t="shared" si="362"/>
        <v>0</v>
      </c>
    </row>
    <row r="1094" spans="1:18" s="84" customFormat="1" ht="35.25" customHeight="1" x14ac:dyDescent="0.35">
      <c r="A1094" s="967"/>
      <c r="B1094" s="365" t="s">
        <v>116</v>
      </c>
      <c r="C1094" s="365"/>
      <c r="D1094" s="104">
        <v>225.89</v>
      </c>
      <c r="E1094" s="104">
        <v>225.89</v>
      </c>
      <c r="F1094" s="104">
        <f>H1094</f>
        <v>0</v>
      </c>
      <c r="G1094" s="186">
        <f>F1094/E1094</f>
        <v>0</v>
      </c>
      <c r="H1094" s="104">
        <v>0</v>
      </c>
      <c r="I1094" s="186">
        <f t="shared" si="366"/>
        <v>0</v>
      </c>
      <c r="J1094" s="167" t="e">
        <f>H1094/F1094</f>
        <v>#DIV/0!</v>
      </c>
      <c r="K1094" s="104">
        <f t="shared" si="375"/>
        <v>225.89</v>
      </c>
      <c r="L1094" s="104">
        <f t="shared" si="376"/>
        <v>0</v>
      </c>
      <c r="M1094" s="129">
        <f t="shared" si="368"/>
        <v>1</v>
      </c>
      <c r="N1094" s="776"/>
      <c r="P1094" s="86" t="b">
        <f t="shared" si="350"/>
        <v>1</v>
      </c>
      <c r="Q1094" s="224" t="b">
        <f t="shared" si="353"/>
        <v>1</v>
      </c>
      <c r="R1094" s="728">
        <f t="shared" si="362"/>
        <v>0</v>
      </c>
    </row>
    <row r="1095" spans="1:18" s="84" customFormat="1" ht="146.25" customHeight="1" x14ac:dyDescent="0.35">
      <c r="A1095" s="967"/>
      <c r="B1095" s="365" t="s">
        <v>80</v>
      </c>
      <c r="C1095" s="365"/>
      <c r="D1095" s="104"/>
      <c r="E1095" s="104"/>
      <c r="F1095" s="104"/>
      <c r="G1095" s="186"/>
      <c r="H1095" s="104"/>
      <c r="I1095" s="167" t="e">
        <f t="shared" ref="I1095:I1113" si="380">H1095/E1095</f>
        <v>#DIV/0!</v>
      </c>
      <c r="J1095" s="167"/>
      <c r="K1095" s="104">
        <f t="shared" si="375"/>
        <v>0</v>
      </c>
      <c r="L1095" s="104">
        <f t="shared" si="376"/>
        <v>0</v>
      </c>
      <c r="M1095" s="206" t="e">
        <f t="shared" ref="M1095:M1158" si="381">K1095/E1095</f>
        <v>#DIV/0!</v>
      </c>
      <c r="N1095" s="776"/>
      <c r="P1095" s="86" t="b">
        <f t="shared" si="350"/>
        <v>1</v>
      </c>
      <c r="Q1095" s="224" t="b">
        <f t="shared" si="353"/>
        <v>1</v>
      </c>
      <c r="R1095" s="728">
        <f t="shared" si="362"/>
        <v>0</v>
      </c>
    </row>
    <row r="1096" spans="1:18" s="136" customFormat="1" ht="57" customHeight="1" x14ac:dyDescent="0.35">
      <c r="A1096" s="967" t="s">
        <v>325</v>
      </c>
      <c r="B1096" s="366" t="s">
        <v>1042</v>
      </c>
      <c r="C1096" s="364" t="s">
        <v>452</v>
      </c>
      <c r="D1096" s="134">
        <f>SUM(D1097:D1100)</f>
        <v>2927.93</v>
      </c>
      <c r="E1096" s="134">
        <f>SUM(E1097:E1100)</f>
        <v>2927.93</v>
      </c>
      <c r="F1096" s="134">
        <f>SUM(F1097:F1100)</f>
        <v>0</v>
      </c>
      <c r="G1096" s="191">
        <f>F1096/E1096</f>
        <v>0</v>
      </c>
      <c r="H1096" s="134">
        <f>SUM(H1097:H1100)</f>
        <v>0</v>
      </c>
      <c r="I1096" s="186">
        <f t="shared" si="380"/>
        <v>0</v>
      </c>
      <c r="J1096" s="185" t="e">
        <f>H1096/F1096</f>
        <v>#DIV/0!</v>
      </c>
      <c r="K1096" s="104">
        <f t="shared" si="375"/>
        <v>2927.93</v>
      </c>
      <c r="L1096" s="104">
        <f t="shared" si="376"/>
        <v>0</v>
      </c>
      <c r="M1096" s="129">
        <f t="shared" si="381"/>
        <v>1</v>
      </c>
      <c r="N1096" s="776"/>
      <c r="P1096" s="86" t="b">
        <f t="shared" si="350"/>
        <v>1</v>
      </c>
      <c r="Q1096" s="224" t="b">
        <f t="shared" si="353"/>
        <v>1</v>
      </c>
      <c r="R1096" s="728">
        <f t="shared" si="362"/>
        <v>0</v>
      </c>
    </row>
    <row r="1097" spans="1:18" s="84" customFormat="1" ht="27.5" x14ac:dyDescent="0.35">
      <c r="A1097" s="967"/>
      <c r="B1097" s="365" t="s">
        <v>79</v>
      </c>
      <c r="C1097" s="365"/>
      <c r="D1097" s="104"/>
      <c r="E1097" s="104"/>
      <c r="F1097" s="104"/>
      <c r="G1097" s="186"/>
      <c r="H1097" s="104"/>
      <c r="I1097" s="167" t="e">
        <f t="shared" si="380"/>
        <v>#DIV/0!</v>
      </c>
      <c r="J1097" s="167"/>
      <c r="K1097" s="104">
        <f t="shared" si="375"/>
        <v>0</v>
      </c>
      <c r="L1097" s="104">
        <f t="shared" si="376"/>
        <v>0</v>
      </c>
      <c r="M1097" s="206" t="e">
        <f t="shared" si="381"/>
        <v>#DIV/0!</v>
      </c>
      <c r="N1097" s="776"/>
      <c r="P1097" s="86" t="b">
        <f t="shared" si="350"/>
        <v>1</v>
      </c>
      <c r="Q1097" s="224" t="b">
        <f t="shared" si="353"/>
        <v>1</v>
      </c>
      <c r="R1097" s="728">
        <f t="shared" si="362"/>
        <v>0</v>
      </c>
    </row>
    <row r="1098" spans="1:18" s="84" customFormat="1" ht="27.5" x14ac:dyDescent="0.35">
      <c r="A1098" s="967"/>
      <c r="B1098" s="365" t="s">
        <v>78</v>
      </c>
      <c r="C1098" s="365"/>
      <c r="D1098" s="104"/>
      <c r="E1098" s="104"/>
      <c r="F1098" s="104">
        <f>H1098</f>
        <v>0</v>
      </c>
      <c r="G1098" s="167" t="e">
        <f>F1098/E1098</f>
        <v>#DIV/0!</v>
      </c>
      <c r="H1098" s="104">
        <v>0</v>
      </c>
      <c r="I1098" s="167" t="e">
        <f t="shared" si="380"/>
        <v>#DIV/0!</v>
      </c>
      <c r="J1098" s="167" t="e">
        <f>H1098/F1098</f>
        <v>#DIV/0!</v>
      </c>
      <c r="K1098" s="104">
        <f t="shared" si="375"/>
        <v>0</v>
      </c>
      <c r="L1098" s="104">
        <f t="shared" si="376"/>
        <v>0</v>
      </c>
      <c r="M1098" s="206" t="e">
        <f t="shared" si="381"/>
        <v>#DIV/0!</v>
      </c>
      <c r="N1098" s="776"/>
      <c r="P1098" s="86" t="b">
        <f t="shared" si="350"/>
        <v>1</v>
      </c>
      <c r="Q1098" s="224" t="b">
        <f t="shared" si="353"/>
        <v>1</v>
      </c>
      <c r="R1098" s="728">
        <f t="shared" si="362"/>
        <v>0</v>
      </c>
    </row>
    <row r="1099" spans="1:18" s="84" customFormat="1" ht="27.5" x14ac:dyDescent="0.35">
      <c r="A1099" s="967"/>
      <c r="B1099" s="365" t="s">
        <v>116</v>
      </c>
      <c r="C1099" s="365"/>
      <c r="D1099" s="104">
        <f>D1104</f>
        <v>2927.93</v>
      </c>
      <c r="E1099" s="104">
        <f>E1104</f>
        <v>2927.93</v>
      </c>
      <c r="F1099" s="104">
        <f>H1099</f>
        <v>0</v>
      </c>
      <c r="G1099" s="186">
        <f>F1099/E1099</f>
        <v>0</v>
      </c>
      <c r="H1099" s="104">
        <v>0</v>
      </c>
      <c r="I1099" s="186">
        <f t="shared" si="380"/>
        <v>0</v>
      </c>
      <c r="J1099" s="167" t="e">
        <f>H1099/F1099</f>
        <v>#DIV/0!</v>
      </c>
      <c r="K1099" s="104">
        <f t="shared" si="375"/>
        <v>2927.93</v>
      </c>
      <c r="L1099" s="104">
        <f t="shared" si="376"/>
        <v>0</v>
      </c>
      <c r="M1099" s="129">
        <f t="shared" si="381"/>
        <v>1</v>
      </c>
      <c r="N1099" s="776"/>
      <c r="P1099" s="86" t="b">
        <f t="shared" si="350"/>
        <v>1</v>
      </c>
      <c r="Q1099" s="224" t="b">
        <f t="shared" si="353"/>
        <v>1</v>
      </c>
      <c r="R1099" s="728">
        <f t="shared" ref="R1099:R1162" si="382">E1099-K1099-L1099</f>
        <v>0</v>
      </c>
    </row>
    <row r="1100" spans="1:18" s="84" customFormat="1" ht="27.5" x14ac:dyDescent="0.35">
      <c r="A1100" s="967"/>
      <c r="B1100" s="365" t="s">
        <v>80</v>
      </c>
      <c r="C1100" s="365"/>
      <c r="D1100" s="104"/>
      <c r="E1100" s="104"/>
      <c r="F1100" s="104"/>
      <c r="G1100" s="186"/>
      <c r="H1100" s="104"/>
      <c r="I1100" s="167" t="e">
        <f t="shared" si="380"/>
        <v>#DIV/0!</v>
      </c>
      <c r="J1100" s="167"/>
      <c r="K1100" s="104">
        <f t="shared" si="375"/>
        <v>0</v>
      </c>
      <c r="L1100" s="104">
        <f t="shared" si="376"/>
        <v>0</v>
      </c>
      <c r="M1100" s="206" t="e">
        <f t="shared" si="381"/>
        <v>#DIV/0!</v>
      </c>
      <c r="N1100" s="776"/>
      <c r="P1100" s="86" t="b">
        <f t="shared" si="350"/>
        <v>1</v>
      </c>
      <c r="Q1100" s="224" t="b">
        <f t="shared" si="353"/>
        <v>1</v>
      </c>
      <c r="R1100" s="728">
        <f t="shared" si="382"/>
        <v>0</v>
      </c>
    </row>
    <row r="1101" spans="1:18" s="136" customFormat="1" ht="44.25" customHeight="1" x14ac:dyDescent="0.35">
      <c r="A1101" s="967" t="s">
        <v>694</v>
      </c>
      <c r="B1101" s="366" t="s">
        <v>1044</v>
      </c>
      <c r="C1101" s="364" t="s">
        <v>452</v>
      </c>
      <c r="D1101" s="134">
        <f>SUM(D1102:D1105)</f>
        <v>2927.93</v>
      </c>
      <c r="E1101" s="134">
        <f>SUM(E1102:E1105)</f>
        <v>2927.93</v>
      </c>
      <c r="F1101" s="134">
        <f>SUM(F1102:F1105)</f>
        <v>0</v>
      </c>
      <c r="G1101" s="191">
        <f>F1101/E1101</f>
        <v>0</v>
      </c>
      <c r="H1101" s="134">
        <f>SUM(H1102:H1105)</f>
        <v>0</v>
      </c>
      <c r="I1101" s="186">
        <f t="shared" si="380"/>
        <v>0</v>
      </c>
      <c r="J1101" s="185" t="e">
        <f>H1101/F1101</f>
        <v>#DIV/0!</v>
      </c>
      <c r="K1101" s="104">
        <f t="shared" si="375"/>
        <v>2927.93</v>
      </c>
      <c r="L1101" s="104">
        <f t="shared" si="376"/>
        <v>0</v>
      </c>
      <c r="M1101" s="129">
        <f t="shared" si="381"/>
        <v>1</v>
      </c>
      <c r="N1101" s="776" t="s">
        <v>1408</v>
      </c>
      <c r="P1101" s="86" t="b">
        <f t="shared" si="350"/>
        <v>1</v>
      </c>
      <c r="Q1101" s="224" t="b">
        <f t="shared" si="353"/>
        <v>1</v>
      </c>
      <c r="R1101" s="728">
        <f t="shared" si="382"/>
        <v>0</v>
      </c>
    </row>
    <row r="1102" spans="1:18" s="84" customFormat="1" ht="27.5" x14ac:dyDescent="0.35">
      <c r="A1102" s="967"/>
      <c r="B1102" s="365" t="s">
        <v>79</v>
      </c>
      <c r="C1102" s="365"/>
      <c r="D1102" s="104"/>
      <c r="E1102" s="104"/>
      <c r="F1102" s="104"/>
      <c r="G1102" s="186"/>
      <c r="H1102" s="104"/>
      <c r="I1102" s="167" t="e">
        <f t="shared" si="380"/>
        <v>#DIV/0!</v>
      </c>
      <c r="J1102" s="167"/>
      <c r="K1102" s="104">
        <f t="shared" si="375"/>
        <v>0</v>
      </c>
      <c r="L1102" s="104">
        <f t="shared" si="376"/>
        <v>0</v>
      </c>
      <c r="M1102" s="206" t="e">
        <f t="shared" si="381"/>
        <v>#DIV/0!</v>
      </c>
      <c r="N1102" s="776"/>
      <c r="P1102" s="86" t="b">
        <f t="shared" si="350"/>
        <v>1</v>
      </c>
      <c r="Q1102" s="224" t="b">
        <f t="shared" si="353"/>
        <v>1</v>
      </c>
      <c r="R1102" s="728">
        <f t="shared" si="382"/>
        <v>0</v>
      </c>
    </row>
    <row r="1103" spans="1:18" s="84" customFormat="1" ht="27.5" x14ac:dyDescent="0.35">
      <c r="A1103" s="967"/>
      <c r="B1103" s="365" t="s">
        <v>78</v>
      </c>
      <c r="C1103" s="365"/>
      <c r="D1103" s="104"/>
      <c r="E1103" s="104"/>
      <c r="F1103" s="104">
        <f>H1103</f>
        <v>0</v>
      </c>
      <c r="G1103" s="167" t="e">
        <f>F1103/E1103</f>
        <v>#DIV/0!</v>
      </c>
      <c r="H1103" s="104">
        <v>0</v>
      </c>
      <c r="I1103" s="167" t="e">
        <f t="shared" si="380"/>
        <v>#DIV/0!</v>
      </c>
      <c r="J1103" s="167" t="e">
        <f>H1103/F1103</f>
        <v>#DIV/0!</v>
      </c>
      <c r="K1103" s="104">
        <f t="shared" si="375"/>
        <v>0</v>
      </c>
      <c r="L1103" s="104">
        <f t="shared" si="376"/>
        <v>0</v>
      </c>
      <c r="M1103" s="206" t="e">
        <f t="shared" si="381"/>
        <v>#DIV/0!</v>
      </c>
      <c r="N1103" s="776"/>
      <c r="P1103" s="86" t="b">
        <f t="shared" si="350"/>
        <v>1</v>
      </c>
      <c r="Q1103" s="224" t="b">
        <f t="shared" si="353"/>
        <v>1</v>
      </c>
      <c r="R1103" s="728">
        <f t="shared" si="382"/>
        <v>0</v>
      </c>
    </row>
    <row r="1104" spans="1:18" s="84" customFormat="1" ht="27.5" x14ac:dyDescent="0.35">
      <c r="A1104" s="967"/>
      <c r="B1104" s="365" t="s">
        <v>116</v>
      </c>
      <c r="C1104" s="365"/>
      <c r="D1104" s="104">
        <v>2927.93</v>
      </c>
      <c r="E1104" s="104">
        <v>2927.93</v>
      </c>
      <c r="F1104" s="104">
        <f>H1104</f>
        <v>0</v>
      </c>
      <c r="G1104" s="186">
        <f>F1104/E1104</f>
        <v>0</v>
      </c>
      <c r="H1104" s="104">
        <v>0</v>
      </c>
      <c r="I1104" s="186">
        <f t="shared" si="380"/>
        <v>0</v>
      </c>
      <c r="J1104" s="167" t="e">
        <f>H1104/F1104</f>
        <v>#DIV/0!</v>
      </c>
      <c r="K1104" s="104">
        <f t="shared" si="375"/>
        <v>2927.93</v>
      </c>
      <c r="L1104" s="104">
        <f t="shared" si="376"/>
        <v>0</v>
      </c>
      <c r="M1104" s="129">
        <f t="shared" si="381"/>
        <v>1</v>
      </c>
      <c r="N1104" s="776"/>
      <c r="P1104" s="86" t="b">
        <f t="shared" si="350"/>
        <v>1</v>
      </c>
      <c r="Q1104" s="224" t="b">
        <f t="shared" si="353"/>
        <v>1</v>
      </c>
      <c r="R1104" s="728">
        <f t="shared" si="382"/>
        <v>0</v>
      </c>
    </row>
    <row r="1105" spans="1:18" s="84" customFormat="1" ht="53.25" customHeight="1" x14ac:dyDescent="0.35">
      <c r="A1105" s="967"/>
      <c r="B1105" s="365" t="s">
        <v>80</v>
      </c>
      <c r="C1105" s="365"/>
      <c r="D1105" s="104"/>
      <c r="E1105" s="104"/>
      <c r="F1105" s="104"/>
      <c r="G1105" s="186"/>
      <c r="H1105" s="104"/>
      <c r="I1105" s="167" t="e">
        <f t="shared" si="380"/>
        <v>#DIV/0!</v>
      </c>
      <c r="J1105" s="167"/>
      <c r="K1105" s="104">
        <f t="shared" si="375"/>
        <v>0</v>
      </c>
      <c r="L1105" s="104">
        <f t="shared" si="376"/>
        <v>0</v>
      </c>
      <c r="M1105" s="206" t="e">
        <f t="shared" si="381"/>
        <v>#DIV/0!</v>
      </c>
      <c r="N1105" s="776"/>
      <c r="P1105" s="86" t="b">
        <f t="shared" ref="P1105:P1130" si="383">E1100=D1100</f>
        <v>1</v>
      </c>
      <c r="Q1105" s="224" t="b">
        <f t="shared" si="353"/>
        <v>1</v>
      </c>
      <c r="R1105" s="728">
        <f t="shared" si="382"/>
        <v>0</v>
      </c>
    </row>
    <row r="1106" spans="1:18" s="136" customFormat="1" ht="44.25" customHeight="1" x14ac:dyDescent="0.35">
      <c r="A1106" s="1138" t="s">
        <v>326</v>
      </c>
      <c r="B1106" s="654" t="s">
        <v>327</v>
      </c>
      <c r="C1106" s="364" t="s">
        <v>452</v>
      </c>
      <c r="D1106" s="134">
        <f>SUM(D1107:D1110)</f>
        <v>45721</v>
      </c>
      <c r="E1106" s="134">
        <f>SUM(E1107:E1110)</f>
        <v>45721</v>
      </c>
      <c r="F1106" s="134">
        <f>SUM(F1107:F1110)</f>
        <v>8200</v>
      </c>
      <c r="G1106" s="186">
        <f t="shared" ref="G1106" si="384">F1106/E1106</f>
        <v>0.17899999999999999</v>
      </c>
      <c r="H1106" s="134">
        <f>SUM(H1107:H1110)</f>
        <v>5741.15</v>
      </c>
      <c r="I1106" s="186">
        <f t="shared" si="380"/>
        <v>0.126</v>
      </c>
      <c r="J1106" s="191">
        <f>H1106/F1106</f>
        <v>0.7</v>
      </c>
      <c r="K1106" s="134">
        <f>SUM(K1107:K1110)</f>
        <v>45721</v>
      </c>
      <c r="L1106" s="104">
        <f t="shared" si="376"/>
        <v>0</v>
      </c>
      <c r="M1106" s="344">
        <f t="shared" si="381"/>
        <v>1</v>
      </c>
      <c r="N1106" s="776"/>
      <c r="P1106" s="86" t="b">
        <f t="shared" si="383"/>
        <v>1</v>
      </c>
      <c r="Q1106" s="224" t="b">
        <f t="shared" si="353"/>
        <v>1</v>
      </c>
      <c r="R1106" s="728">
        <f t="shared" si="382"/>
        <v>0</v>
      </c>
    </row>
    <row r="1107" spans="1:18" s="84" customFormat="1" ht="27.5" x14ac:dyDescent="0.35">
      <c r="A1107" s="1138"/>
      <c r="B1107" s="365" t="s">
        <v>79</v>
      </c>
      <c r="C1107" s="365"/>
      <c r="D1107" s="104"/>
      <c r="E1107" s="104"/>
      <c r="F1107" s="104"/>
      <c r="G1107" s="186"/>
      <c r="H1107" s="104"/>
      <c r="I1107" s="167" t="e">
        <f t="shared" si="380"/>
        <v>#DIV/0!</v>
      </c>
      <c r="J1107" s="167"/>
      <c r="K1107" s="104"/>
      <c r="L1107" s="104"/>
      <c r="M1107" s="206" t="e">
        <f t="shared" si="381"/>
        <v>#DIV/0!</v>
      </c>
      <c r="N1107" s="776"/>
      <c r="P1107" s="86" t="b">
        <f t="shared" si="383"/>
        <v>1</v>
      </c>
      <c r="Q1107" s="224" t="b">
        <f t="shared" si="353"/>
        <v>1</v>
      </c>
      <c r="R1107" s="728">
        <f t="shared" si="382"/>
        <v>0</v>
      </c>
    </row>
    <row r="1108" spans="1:18" s="84" customFormat="1" ht="27.5" x14ac:dyDescent="0.35">
      <c r="A1108" s="1138"/>
      <c r="B1108" s="365" t="s">
        <v>78</v>
      </c>
      <c r="C1108" s="365"/>
      <c r="D1108" s="104">
        <f>D1113</f>
        <v>45721</v>
      </c>
      <c r="E1108" s="104">
        <f t="shared" ref="E1108:F1108" si="385">E1113</f>
        <v>45721</v>
      </c>
      <c r="F1108" s="104">
        <f t="shared" si="385"/>
        <v>8200</v>
      </c>
      <c r="G1108" s="186">
        <f>F1108/E1108</f>
        <v>0.17899999999999999</v>
      </c>
      <c r="H1108" s="104">
        <f>H1113</f>
        <v>5741.15</v>
      </c>
      <c r="I1108" s="186">
        <f t="shared" si="380"/>
        <v>0.126</v>
      </c>
      <c r="J1108" s="191">
        <f>H1108/F1108</f>
        <v>0.7</v>
      </c>
      <c r="K1108" s="104">
        <f>K1113</f>
        <v>45721</v>
      </c>
      <c r="L1108" s="104">
        <f t="shared" ref="L1108" si="386">E1108-K1108</f>
        <v>0</v>
      </c>
      <c r="M1108" s="129">
        <f t="shared" si="381"/>
        <v>1</v>
      </c>
      <c r="N1108" s="776"/>
      <c r="P1108" s="86" t="b">
        <f t="shared" si="383"/>
        <v>1</v>
      </c>
      <c r="Q1108" s="224" t="b">
        <f t="shared" si="353"/>
        <v>1</v>
      </c>
      <c r="R1108" s="728">
        <f t="shared" si="382"/>
        <v>0</v>
      </c>
    </row>
    <row r="1109" spans="1:18" s="84" customFormat="1" ht="27.5" x14ac:dyDescent="0.35">
      <c r="A1109" s="1138"/>
      <c r="B1109" s="365" t="s">
        <v>116</v>
      </c>
      <c r="C1109" s="365"/>
      <c r="D1109" s="116">
        <f>D1114</f>
        <v>0</v>
      </c>
      <c r="E1109" s="116">
        <f>E1114</f>
        <v>0</v>
      </c>
      <c r="F1109" s="116">
        <f>F1114</f>
        <v>0</v>
      </c>
      <c r="G1109" s="167" t="e">
        <f>F1109/E1109</f>
        <v>#DIV/0!</v>
      </c>
      <c r="H1109" s="116">
        <f>H1114</f>
        <v>0</v>
      </c>
      <c r="I1109" s="167" t="e">
        <f t="shared" si="380"/>
        <v>#DIV/0!</v>
      </c>
      <c r="J1109" s="185" t="e">
        <f>H1109/F1109</f>
        <v>#DIV/0!</v>
      </c>
      <c r="K1109" s="116">
        <f>K1114</f>
        <v>0</v>
      </c>
      <c r="L1109" s="116">
        <f t="shared" si="376"/>
        <v>0</v>
      </c>
      <c r="M1109" s="206" t="e">
        <f t="shared" si="381"/>
        <v>#DIV/0!</v>
      </c>
      <c r="N1109" s="776"/>
      <c r="P1109" s="86" t="b">
        <f t="shared" si="383"/>
        <v>1</v>
      </c>
      <c r="Q1109" s="224" t="b">
        <f t="shared" si="353"/>
        <v>1</v>
      </c>
      <c r="R1109" s="728">
        <f t="shared" si="382"/>
        <v>0</v>
      </c>
    </row>
    <row r="1110" spans="1:18" s="84" customFormat="1" ht="27.5" x14ac:dyDescent="0.35">
      <c r="A1110" s="1138"/>
      <c r="B1110" s="365" t="s">
        <v>80</v>
      </c>
      <c r="C1110" s="365"/>
      <c r="D1110" s="104"/>
      <c r="E1110" s="104"/>
      <c r="F1110" s="104"/>
      <c r="G1110" s="186"/>
      <c r="H1110" s="104"/>
      <c r="I1110" s="167" t="e">
        <f t="shared" si="380"/>
        <v>#DIV/0!</v>
      </c>
      <c r="J1110" s="167"/>
      <c r="K1110" s="104">
        <f t="shared" ref="K1110:K1130" si="387">E1110</f>
        <v>0</v>
      </c>
      <c r="L1110" s="104">
        <f t="shared" si="376"/>
        <v>0</v>
      </c>
      <c r="M1110" s="206" t="e">
        <f t="shared" si="381"/>
        <v>#DIV/0!</v>
      </c>
      <c r="N1110" s="776"/>
      <c r="P1110" s="86" t="b">
        <f t="shared" si="383"/>
        <v>1</v>
      </c>
      <c r="Q1110" s="224" t="b">
        <f t="shared" si="353"/>
        <v>1</v>
      </c>
      <c r="R1110" s="728">
        <f t="shared" si="382"/>
        <v>0</v>
      </c>
    </row>
    <row r="1111" spans="1:18" s="136" customFormat="1" ht="82.5" customHeight="1" x14ac:dyDescent="0.35">
      <c r="A1111" s="1142" t="s">
        <v>328</v>
      </c>
      <c r="B1111" s="366" t="s">
        <v>1046</v>
      </c>
      <c r="C1111" s="364" t="s">
        <v>452</v>
      </c>
      <c r="D1111" s="134">
        <f>SUM(D1112:D1115)</f>
        <v>45721</v>
      </c>
      <c r="E1111" s="134">
        <f>SUM(E1112:E1115)</f>
        <v>45721</v>
      </c>
      <c r="F1111" s="134">
        <f>SUM(F1112:F1115)</f>
        <v>8200</v>
      </c>
      <c r="G1111" s="191">
        <f>F1111/E1111</f>
        <v>0.17899999999999999</v>
      </c>
      <c r="H1111" s="134">
        <f>SUM(H1112:H1115)</f>
        <v>5741.15</v>
      </c>
      <c r="I1111" s="186">
        <f t="shared" si="380"/>
        <v>0.126</v>
      </c>
      <c r="J1111" s="191">
        <f>H1111/F1111</f>
        <v>0.7</v>
      </c>
      <c r="K1111" s="104">
        <f t="shared" si="387"/>
        <v>45721</v>
      </c>
      <c r="L1111" s="104">
        <f t="shared" si="376"/>
        <v>0</v>
      </c>
      <c r="M1111" s="129">
        <f t="shared" si="381"/>
        <v>1</v>
      </c>
      <c r="N1111" s="776"/>
      <c r="P1111" s="86" t="b">
        <f t="shared" si="383"/>
        <v>1</v>
      </c>
      <c r="Q1111" s="224" t="b">
        <f t="shared" si="353"/>
        <v>0</v>
      </c>
      <c r="R1111" s="728">
        <f t="shared" si="382"/>
        <v>0</v>
      </c>
    </row>
    <row r="1112" spans="1:18" s="84" customFormat="1" ht="38.25" customHeight="1" x14ac:dyDescent="0.35">
      <c r="A1112" s="1142"/>
      <c r="B1112" s="365" t="s">
        <v>79</v>
      </c>
      <c r="C1112" s="365"/>
      <c r="D1112" s="116">
        <f t="shared" ref="D1112:F1115" si="388">D1117</f>
        <v>0</v>
      </c>
      <c r="E1112" s="116">
        <f t="shared" si="388"/>
        <v>0</v>
      </c>
      <c r="F1112" s="104"/>
      <c r="G1112" s="186"/>
      <c r="H1112" s="104"/>
      <c r="I1112" s="167" t="e">
        <f t="shared" si="380"/>
        <v>#DIV/0!</v>
      </c>
      <c r="J1112" s="167"/>
      <c r="K1112" s="116">
        <f t="shared" si="387"/>
        <v>0</v>
      </c>
      <c r="L1112" s="116">
        <f t="shared" si="376"/>
        <v>0</v>
      </c>
      <c r="M1112" s="206" t="e">
        <f t="shared" si="381"/>
        <v>#DIV/0!</v>
      </c>
      <c r="N1112" s="776"/>
      <c r="P1112" s="86" t="b">
        <f t="shared" si="383"/>
        <v>1</v>
      </c>
      <c r="Q1112" s="224" t="b">
        <f t="shared" si="353"/>
        <v>1</v>
      </c>
      <c r="R1112" s="728">
        <f t="shared" si="382"/>
        <v>0</v>
      </c>
    </row>
    <row r="1113" spans="1:18" s="84" customFormat="1" ht="23.25" customHeight="1" x14ac:dyDescent="0.35">
      <c r="A1113" s="1142"/>
      <c r="B1113" s="365" t="s">
        <v>78</v>
      </c>
      <c r="C1113" s="365"/>
      <c r="D1113" s="104">
        <f>D1118</f>
        <v>45721</v>
      </c>
      <c r="E1113" s="104">
        <f t="shared" si="388"/>
        <v>45721</v>
      </c>
      <c r="F1113" s="104">
        <f t="shared" si="388"/>
        <v>8200</v>
      </c>
      <c r="G1113" s="191">
        <f>F1113/E1113</f>
        <v>0.17899999999999999</v>
      </c>
      <c r="H1113" s="134">
        <f>SUM(H1114:H1117)</f>
        <v>5741.15</v>
      </c>
      <c r="I1113" s="186">
        <f t="shared" si="380"/>
        <v>0.126</v>
      </c>
      <c r="J1113" s="191">
        <f>H1113/F1113</f>
        <v>0.7</v>
      </c>
      <c r="K1113" s="104">
        <f t="shared" si="387"/>
        <v>45721</v>
      </c>
      <c r="L1113" s="104">
        <f t="shared" si="376"/>
        <v>0</v>
      </c>
      <c r="M1113" s="129">
        <f t="shared" si="381"/>
        <v>1</v>
      </c>
      <c r="N1113" s="776"/>
      <c r="P1113" s="86" t="b">
        <f t="shared" si="383"/>
        <v>1</v>
      </c>
      <c r="Q1113" s="224" t="b">
        <f t="shared" ref="Q1113:Q1130" si="389">IF(F1108=H1108,TRUE,FALSE)</f>
        <v>0</v>
      </c>
      <c r="R1113" s="728">
        <f t="shared" si="382"/>
        <v>0</v>
      </c>
    </row>
    <row r="1114" spans="1:18" s="84" customFormat="1" ht="31.5" customHeight="1" x14ac:dyDescent="0.35">
      <c r="A1114" s="1142"/>
      <c r="B1114" s="365" t="s">
        <v>116</v>
      </c>
      <c r="C1114" s="365"/>
      <c r="D1114" s="116">
        <f>D1119</f>
        <v>0</v>
      </c>
      <c r="E1114" s="116">
        <f t="shared" si="388"/>
        <v>0</v>
      </c>
      <c r="F1114" s="116">
        <f t="shared" si="388"/>
        <v>0</v>
      </c>
      <c r="G1114" s="167" t="e">
        <f>F1114/E1114</f>
        <v>#DIV/0!</v>
      </c>
      <c r="H1114" s="104"/>
      <c r="I1114" s="167" t="e">
        <f>H1114/E1114</f>
        <v>#DIV/0!</v>
      </c>
      <c r="J1114" s="167" t="e">
        <f>H1114/F1114</f>
        <v>#DIV/0!</v>
      </c>
      <c r="K1114" s="116">
        <f>E1114</f>
        <v>0</v>
      </c>
      <c r="L1114" s="116">
        <f>E1114-K1114</f>
        <v>0</v>
      </c>
      <c r="M1114" s="206" t="e">
        <f>K1114/E1114</f>
        <v>#DIV/0!</v>
      </c>
      <c r="N1114" s="776"/>
      <c r="P1114" s="86" t="b">
        <f t="shared" si="383"/>
        <v>1</v>
      </c>
      <c r="Q1114" s="224" t="b">
        <f t="shared" si="389"/>
        <v>1</v>
      </c>
      <c r="R1114" s="728">
        <f t="shared" si="382"/>
        <v>0</v>
      </c>
    </row>
    <row r="1115" spans="1:18" s="84" customFormat="1" ht="33.75" customHeight="1" x14ac:dyDescent="0.35">
      <c r="A1115" s="1142"/>
      <c r="B1115" s="365" t="s">
        <v>80</v>
      </c>
      <c r="C1115" s="365"/>
      <c r="D1115" s="116">
        <f t="shared" si="388"/>
        <v>0</v>
      </c>
      <c r="E1115" s="116">
        <f t="shared" si="388"/>
        <v>0</v>
      </c>
      <c r="F1115" s="116"/>
      <c r="G1115" s="186"/>
      <c r="H1115" s="104"/>
      <c r="I1115" s="167" t="e">
        <f>H1115/E1115</f>
        <v>#DIV/0!</v>
      </c>
      <c r="J1115" s="167"/>
      <c r="K1115" s="116">
        <f t="shared" si="387"/>
        <v>0</v>
      </c>
      <c r="L1115" s="116">
        <f t="shared" si="376"/>
        <v>0</v>
      </c>
      <c r="M1115" s="206" t="e">
        <f t="shared" si="381"/>
        <v>#DIV/0!</v>
      </c>
      <c r="N1115" s="776"/>
      <c r="P1115" s="86" t="b">
        <f t="shared" si="383"/>
        <v>1</v>
      </c>
      <c r="Q1115" s="224" t="b">
        <f t="shared" si="389"/>
        <v>1</v>
      </c>
      <c r="R1115" s="728">
        <f t="shared" si="382"/>
        <v>0</v>
      </c>
    </row>
    <row r="1116" spans="1:18" s="136" customFormat="1" ht="228.75" customHeight="1" x14ac:dyDescent="0.35">
      <c r="A1116" s="967" t="s">
        <v>1047</v>
      </c>
      <c r="B1116" s="366" t="s">
        <v>1048</v>
      </c>
      <c r="C1116" s="364" t="s">
        <v>452</v>
      </c>
      <c r="D1116" s="134">
        <f>SUM(D1117:D1120)</f>
        <v>45721</v>
      </c>
      <c r="E1116" s="134">
        <f>SUM(E1117:E1120)</f>
        <v>45721</v>
      </c>
      <c r="F1116" s="134">
        <f>SUM(F1117:F1120)</f>
        <v>8200</v>
      </c>
      <c r="G1116" s="191">
        <f>F1116/E1116</f>
        <v>0.17899999999999999</v>
      </c>
      <c r="H1116" s="134">
        <f>SUM(H1117:H1120)</f>
        <v>5741.15</v>
      </c>
      <c r="I1116" s="186">
        <f t="shared" ref="I1116:I1179" si="390">H1116/E1116</f>
        <v>0.126</v>
      </c>
      <c r="J1116" s="191">
        <f>H1116/F1116</f>
        <v>0.7</v>
      </c>
      <c r="K1116" s="104">
        <f t="shared" si="387"/>
        <v>45721</v>
      </c>
      <c r="L1116" s="104">
        <f t="shared" si="376"/>
        <v>0</v>
      </c>
      <c r="M1116" s="129">
        <f t="shared" si="381"/>
        <v>1</v>
      </c>
      <c r="N1116" s="776" t="s">
        <v>1409</v>
      </c>
      <c r="P1116" s="86" t="b">
        <f t="shared" si="383"/>
        <v>1</v>
      </c>
      <c r="Q1116" s="224" t="b">
        <f t="shared" si="389"/>
        <v>0</v>
      </c>
      <c r="R1116" s="728">
        <f t="shared" si="382"/>
        <v>0</v>
      </c>
    </row>
    <row r="1117" spans="1:18" s="84" customFormat="1" ht="45.75" customHeight="1" x14ac:dyDescent="0.35">
      <c r="A1117" s="967"/>
      <c r="B1117" s="365" t="s">
        <v>79</v>
      </c>
      <c r="C1117" s="365"/>
      <c r="D1117" s="104"/>
      <c r="E1117" s="104"/>
      <c r="F1117" s="104"/>
      <c r="G1117" s="186"/>
      <c r="H1117" s="104"/>
      <c r="I1117" s="167" t="e">
        <f t="shared" si="390"/>
        <v>#DIV/0!</v>
      </c>
      <c r="J1117" s="167"/>
      <c r="K1117" s="104">
        <f t="shared" si="387"/>
        <v>0</v>
      </c>
      <c r="L1117" s="104">
        <f t="shared" si="376"/>
        <v>0</v>
      </c>
      <c r="M1117" s="206" t="e">
        <f t="shared" si="381"/>
        <v>#DIV/0!</v>
      </c>
      <c r="N1117" s="776"/>
      <c r="P1117" s="86" t="b">
        <f t="shared" si="383"/>
        <v>1</v>
      </c>
      <c r="Q1117" s="224" t="b">
        <f t="shared" si="389"/>
        <v>1</v>
      </c>
      <c r="R1117" s="728">
        <f t="shared" si="382"/>
        <v>0</v>
      </c>
    </row>
    <row r="1118" spans="1:18" s="84" customFormat="1" ht="65.25" customHeight="1" x14ac:dyDescent="0.35">
      <c r="A1118" s="967"/>
      <c r="B1118" s="365" t="s">
        <v>78</v>
      </c>
      <c r="C1118" s="365"/>
      <c r="D1118" s="104">
        <v>45721</v>
      </c>
      <c r="E1118" s="104">
        <v>45721</v>
      </c>
      <c r="F1118" s="104">
        <v>8200</v>
      </c>
      <c r="G1118" s="186">
        <f>F1118/E1118</f>
        <v>0.17899999999999999</v>
      </c>
      <c r="H1118" s="104">
        <v>5741.15</v>
      </c>
      <c r="I1118" s="186">
        <f>H1118/E1118</f>
        <v>0.126</v>
      </c>
      <c r="J1118" s="186">
        <f>H1118/F1118</f>
        <v>0.7</v>
      </c>
      <c r="K1118" s="104">
        <f>E1118</f>
        <v>45721</v>
      </c>
      <c r="L1118" s="104">
        <f>E1118-K1118</f>
        <v>0</v>
      </c>
      <c r="M1118" s="129">
        <f>K1118/E1118</f>
        <v>1</v>
      </c>
      <c r="N1118" s="776"/>
      <c r="P1118" s="86" t="b">
        <f t="shared" si="383"/>
        <v>1</v>
      </c>
      <c r="Q1118" s="224" t="b">
        <f t="shared" si="389"/>
        <v>0</v>
      </c>
      <c r="R1118" s="728">
        <f t="shared" si="382"/>
        <v>0</v>
      </c>
    </row>
    <row r="1119" spans="1:18" s="84" customFormat="1" ht="60.75" customHeight="1" x14ac:dyDescent="0.35">
      <c r="A1119" s="967"/>
      <c r="B1119" s="365" t="s">
        <v>116</v>
      </c>
      <c r="C1119" s="365"/>
      <c r="D1119" s="696"/>
      <c r="E1119" s="696"/>
      <c r="F1119" s="696"/>
      <c r="G1119" s="696"/>
      <c r="H1119" s="696"/>
      <c r="I1119" s="696"/>
      <c r="J1119" s="696"/>
      <c r="K1119" s="696"/>
      <c r="L1119" s="696"/>
      <c r="M1119" s="696"/>
      <c r="N1119" s="776"/>
      <c r="P1119" s="86" t="b">
        <f t="shared" si="383"/>
        <v>1</v>
      </c>
      <c r="Q1119" s="224" t="b">
        <f t="shared" si="389"/>
        <v>1</v>
      </c>
      <c r="R1119" s="728">
        <f t="shared" si="382"/>
        <v>0</v>
      </c>
    </row>
    <row r="1120" spans="1:18" s="84" customFormat="1" ht="210.75" customHeight="1" x14ac:dyDescent="0.35">
      <c r="A1120" s="967"/>
      <c r="B1120" s="365" t="s">
        <v>80</v>
      </c>
      <c r="C1120" s="365"/>
      <c r="D1120" s="104"/>
      <c r="E1120" s="104"/>
      <c r="F1120" s="104"/>
      <c r="G1120" s="186"/>
      <c r="H1120" s="104"/>
      <c r="I1120" s="167" t="e">
        <f t="shared" si="390"/>
        <v>#DIV/0!</v>
      </c>
      <c r="J1120" s="167"/>
      <c r="K1120" s="104">
        <f t="shared" si="387"/>
        <v>0</v>
      </c>
      <c r="L1120" s="104">
        <f t="shared" si="376"/>
        <v>0</v>
      </c>
      <c r="M1120" s="206" t="e">
        <f t="shared" si="381"/>
        <v>#DIV/0!</v>
      </c>
      <c r="N1120" s="776"/>
      <c r="P1120" s="86" t="b">
        <f t="shared" si="383"/>
        <v>1</v>
      </c>
      <c r="Q1120" s="224" t="b">
        <f t="shared" si="389"/>
        <v>1</v>
      </c>
      <c r="R1120" s="728">
        <f t="shared" si="382"/>
        <v>0</v>
      </c>
    </row>
    <row r="1121" spans="1:18" s="136" customFormat="1" ht="56.25" customHeight="1" x14ac:dyDescent="0.35">
      <c r="A1121" s="792" t="s">
        <v>1049</v>
      </c>
      <c r="B1121" s="654" t="s">
        <v>1050</v>
      </c>
      <c r="C1121" s="364" t="s">
        <v>452</v>
      </c>
      <c r="D1121" s="134">
        <f>SUM(D1122:D1125)</f>
        <v>29902</v>
      </c>
      <c r="E1121" s="134">
        <f>SUM(E1122:E1125)</f>
        <v>29902</v>
      </c>
      <c r="F1121" s="134">
        <f>SUM(F1122:F1125)</f>
        <v>0</v>
      </c>
      <c r="G1121" s="191">
        <f>F1121/E1121</f>
        <v>0</v>
      </c>
      <c r="H1121" s="134">
        <f>SUM(H1122:H1125)</f>
        <v>0</v>
      </c>
      <c r="I1121" s="186">
        <f t="shared" si="390"/>
        <v>0</v>
      </c>
      <c r="J1121" s="185" t="e">
        <f>H1121/F1121</f>
        <v>#DIV/0!</v>
      </c>
      <c r="K1121" s="104">
        <f>SUM(K1122:K1125)</f>
        <v>16000</v>
      </c>
      <c r="L1121" s="104">
        <f>SUM(L1122:L1125)</f>
        <v>13902</v>
      </c>
      <c r="M1121" s="129">
        <f t="shared" si="381"/>
        <v>0.54</v>
      </c>
      <c r="N1121" s="776"/>
      <c r="P1121" s="86" t="b">
        <f t="shared" si="383"/>
        <v>1</v>
      </c>
      <c r="Q1121" s="224" t="b">
        <f t="shared" si="389"/>
        <v>0</v>
      </c>
      <c r="R1121" s="728">
        <f t="shared" si="382"/>
        <v>0</v>
      </c>
    </row>
    <row r="1122" spans="1:18" s="84" customFormat="1" ht="27.5" x14ac:dyDescent="0.35">
      <c r="A1122" s="792"/>
      <c r="B1122" s="365" t="s">
        <v>79</v>
      </c>
      <c r="C1122" s="365"/>
      <c r="D1122" s="104">
        <f>D1127</f>
        <v>0</v>
      </c>
      <c r="E1122" s="104">
        <f t="shared" ref="E1122:L1125" si="391">E1127</f>
        <v>0</v>
      </c>
      <c r="F1122" s="104">
        <f t="shared" si="391"/>
        <v>0</v>
      </c>
      <c r="G1122" s="167" t="e">
        <f>F1122/E1122</f>
        <v>#DIV/0!</v>
      </c>
      <c r="H1122" s="104">
        <f t="shared" si="391"/>
        <v>0</v>
      </c>
      <c r="I1122" s="167" t="e">
        <f t="shared" si="390"/>
        <v>#DIV/0!</v>
      </c>
      <c r="J1122" s="167" t="e">
        <f>H1122/F1122</f>
        <v>#DIV/0!</v>
      </c>
      <c r="K1122" s="104">
        <f t="shared" si="391"/>
        <v>0</v>
      </c>
      <c r="L1122" s="104">
        <f t="shared" si="391"/>
        <v>0</v>
      </c>
      <c r="M1122" s="206" t="e">
        <f t="shared" si="381"/>
        <v>#DIV/0!</v>
      </c>
      <c r="N1122" s="776"/>
      <c r="P1122" s="86" t="b">
        <f t="shared" si="383"/>
        <v>1</v>
      </c>
      <c r="Q1122" s="224" t="b">
        <f t="shared" si="389"/>
        <v>1</v>
      </c>
      <c r="R1122" s="728">
        <f t="shared" si="382"/>
        <v>0</v>
      </c>
    </row>
    <row r="1123" spans="1:18" s="84" customFormat="1" ht="27.5" x14ac:dyDescent="0.35">
      <c r="A1123" s="792"/>
      <c r="B1123" s="365" t="s">
        <v>78</v>
      </c>
      <c r="C1123" s="365"/>
      <c r="D1123" s="104">
        <f t="shared" ref="D1123:E1125" si="392">D1128</f>
        <v>17941.2</v>
      </c>
      <c r="E1123" s="104">
        <f t="shared" si="392"/>
        <v>17941.2</v>
      </c>
      <c r="F1123" s="104"/>
      <c r="G1123" s="186">
        <f>F1123/E1123</f>
        <v>0</v>
      </c>
      <c r="H1123" s="104">
        <f t="shared" si="391"/>
        <v>0</v>
      </c>
      <c r="I1123" s="186">
        <f t="shared" si="390"/>
        <v>0</v>
      </c>
      <c r="J1123" s="167" t="e">
        <f>H1123/F1123</f>
        <v>#DIV/0!</v>
      </c>
      <c r="K1123" s="104">
        <f t="shared" si="391"/>
        <v>6000</v>
      </c>
      <c r="L1123" s="104">
        <f t="shared" si="391"/>
        <v>11941.2</v>
      </c>
      <c r="M1123" s="129">
        <f t="shared" si="381"/>
        <v>0.33</v>
      </c>
      <c r="N1123" s="776"/>
      <c r="P1123" s="86" t="b">
        <f t="shared" si="383"/>
        <v>1</v>
      </c>
      <c r="Q1123" s="224" t="b">
        <f t="shared" si="389"/>
        <v>0</v>
      </c>
      <c r="R1123" s="728">
        <f t="shared" si="382"/>
        <v>0</v>
      </c>
    </row>
    <row r="1124" spans="1:18" s="84" customFormat="1" ht="27.5" x14ac:dyDescent="0.35">
      <c r="A1124" s="792"/>
      <c r="B1124" s="365" t="s">
        <v>116</v>
      </c>
      <c r="C1124" s="365"/>
      <c r="D1124" s="104">
        <f t="shared" si="392"/>
        <v>11960.8</v>
      </c>
      <c r="E1124" s="104">
        <f t="shared" si="392"/>
        <v>11960.8</v>
      </c>
      <c r="F1124" s="104"/>
      <c r="G1124" s="186">
        <f>F1124/E1124</f>
        <v>0</v>
      </c>
      <c r="H1124" s="104">
        <f t="shared" si="391"/>
        <v>0</v>
      </c>
      <c r="I1124" s="186">
        <f t="shared" si="390"/>
        <v>0</v>
      </c>
      <c r="J1124" s="167" t="e">
        <f>H1124/F1124</f>
        <v>#DIV/0!</v>
      </c>
      <c r="K1124" s="104">
        <f t="shared" si="391"/>
        <v>10000</v>
      </c>
      <c r="L1124" s="104">
        <f t="shared" si="391"/>
        <v>1960.8</v>
      </c>
      <c r="M1124" s="129">
        <f t="shared" si="381"/>
        <v>0.84</v>
      </c>
      <c r="N1124" s="776"/>
      <c r="P1124" s="86" t="b">
        <f t="shared" si="383"/>
        <v>1</v>
      </c>
      <c r="Q1124" s="224" t="b">
        <f t="shared" si="389"/>
        <v>1</v>
      </c>
      <c r="R1124" s="728">
        <f t="shared" si="382"/>
        <v>0</v>
      </c>
    </row>
    <row r="1125" spans="1:18" s="84" customFormat="1" ht="27.5" x14ac:dyDescent="0.35">
      <c r="A1125" s="792"/>
      <c r="B1125" s="365" t="s">
        <v>80</v>
      </c>
      <c r="C1125" s="365"/>
      <c r="D1125" s="104">
        <f t="shared" si="392"/>
        <v>0</v>
      </c>
      <c r="E1125" s="104">
        <f t="shared" si="392"/>
        <v>0</v>
      </c>
      <c r="F1125" s="104"/>
      <c r="G1125" s="186"/>
      <c r="H1125" s="104">
        <f t="shared" si="391"/>
        <v>0</v>
      </c>
      <c r="I1125" s="167" t="e">
        <f t="shared" si="390"/>
        <v>#DIV/0!</v>
      </c>
      <c r="J1125" s="167"/>
      <c r="K1125" s="104">
        <f t="shared" si="391"/>
        <v>0</v>
      </c>
      <c r="L1125" s="104">
        <f t="shared" si="391"/>
        <v>0</v>
      </c>
      <c r="M1125" s="206" t="e">
        <f t="shared" si="381"/>
        <v>#DIV/0!</v>
      </c>
      <c r="N1125" s="776"/>
      <c r="P1125" s="86" t="b">
        <f t="shared" si="383"/>
        <v>1</v>
      </c>
      <c r="Q1125" s="224" t="b">
        <f t="shared" si="389"/>
        <v>1</v>
      </c>
      <c r="R1125" s="728">
        <f t="shared" si="382"/>
        <v>0</v>
      </c>
    </row>
    <row r="1126" spans="1:18" s="136" customFormat="1" ht="408.75" customHeight="1" x14ac:dyDescent="0.35">
      <c r="A1126" s="967" t="s">
        <v>1051</v>
      </c>
      <c r="B1126" s="366" t="s">
        <v>1052</v>
      </c>
      <c r="C1126" s="364" t="s">
        <v>452</v>
      </c>
      <c r="D1126" s="134">
        <f>SUM(D1127:D1130)</f>
        <v>29902</v>
      </c>
      <c r="E1126" s="134">
        <f>SUM(E1127:E1130)</f>
        <v>29902</v>
      </c>
      <c r="F1126" s="134">
        <f>SUM(F1127:F1130)</f>
        <v>0</v>
      </c>
      <c r="G1126" s="185">
        <f>F1126/E1126</f>
        <v>0</v>
      </c>
      <c r="H1126" s="134">
        <f>SUM(H1127:H1130)</f>
        <v>0</v>
      </c>
      <c r="I1126" s="167">
        <f t="shared" si="390"/>
        <v>0</v>
      </c>
      <c r="J1126" s="185" t="e">
        <f>H1126/F1126</f>
        <v>#DIV/0!</v>
      </c>
      <c r="K1126" s="134">
        <f>SUM(K1127:K1130)</f>
        <v>16000</v>
      </c>
      <c r="L1126" s="104">
        <f>E1126-K1126</f>
        <v>13902</v>
      </c>
      <c r="M1126" s="129">
        <f t="shared" si="381"/>
        <v>0.54</v>
      </c>
      <c r="N1126" s="941" t="s">
        <v>1410</v>
      </c>
      <c r="P1126" s="86" t="b">
        <f t="shared" si="383"/>
        <v>1</v>
      </c>
      <c r="Q1126" s="224" t="b">
        <f t="shared" si="389"/>
        <v>1</v>
      </c>
      <c r="R1126" s="728">
        <f t="shared" si="382"/>
        <v>0</v>
      </c>
    </row>
    <row r="1127" spans="1:18" s="84" customFormat="1" ht="50.25" customHeight="1" x14ac:dyDescent="0.35">
      <c r="A1127" s="967"/>
      <c r="B1127" s="365" t="s">
        <v>79</v>
      </c>
      <c r="C1127" s="365"/>
      <c r="D1127" s="104"/>
      <c r="E1127" s="104"/>
      <c r="F1127" s="104"/>
      <c r="G1127" s="186"/>
      <c r="H1127" s="104"/>
      <c r="I1127" s="167" t="e">
        <f t="shared" si="390"/>
        <v>#DIV/0!</v>
      </c>
      <c r="J1127" s="167"/>
      <c r="K1127" s="104">
        <f t="shared" si="387"/>
        <v>0</v>
      </c>
      <c r="L1127" s="104">
        <f t="shared" si="376"/>
        <v>0</v>
      </c>
      <c r="M1127" s="129"/>
      <c r="N1127" s="941"/>
      <c r="P1127" s="86" t="b">
        <f t="shared" si="383"/>
        <v>1</v>
      </c>
      <c r="Q1127" s="224" t="b">
        <f t="shared" si="389"/>
        <v>1</v>
      </c>
      <c r="R1127" s="728">
        <f t="shared" si="382"/>
        <v>0</v>
      </c>
    </row>
    <row r="1128" spans="1:18" s="84" customFormat="1" ht="51.75" customHeight="1" x14ac:dyDescent="0.35">
      <c r="A1128" s="967"/>
      <c r="B1128" s="365" t="s">
        <v>78</v>
      </c>
      <c r="C1128" s="365"/>
      <c r="D1128" s="104">
        <v>17941.2</v>
      </c>
      <c r="E1128" s="104">
        <v>17941.2</v>
      </c>
      <c r="F1128" s="104">
        <f>H1128</f>
        <v>0</v>
      </c>
      <c r="G1128" s="167">
        <f>F1128/E1128</f>
        <v>0</v>
      </c>
      <c r="H1128" s="104">
        <v>0</v>
      </c>
      <c r="I1128" s="167">
        <f t="shared" si="390"/>
        <v>0</v>
      </c>
      <c r="J1128" s="167" t="e">
        <f>H1128/F1128</f>
        <v>#DIV/0!</v>
      </c>
      <c r="K1128" s="104">
        <v>6000</v>
      </c>
      <c r="L1128" s="104">
        <f t="shared" si="376"/>
        <v>11941.2</v>
      </c>
      <c r="M1128" s="129">
        <f>K1128/E1128</f>
        <v>0.33</v>
      </c>
      <c r="N1128" s="941"/>
      <c r="P1128" s="86" t="b">
        <f t="shared" si="383"/>
        <v>1</v>
      </c>
      <c r="Q1128" s="224" t="b">
        <f t="shared" si="389"/>
        <v>1</v>
      </c>
      <c r="R1128" s="728">
        <f t="shared" si="382"/>
        <v>0</v>
      </c>
    </row>
    <row r="1129" spans="1:18" s="84" customFormat="1" ht="47.25" customHeight="1" x14ac:dyDescent="0.35">
      <c r="A1129" s="967"/>
      <c r="B1129" s="365" t="s">
        <v>116</v>
      </c>
      <c r="C1129" s="365"/>
      <c r="D1129" s="104">
        <v>11960.8</v>
      </c>
      <c r="E1129" s="104">
        <v>11960.8</v>
      </c>
      <c r="F1129" s="104">
        <f>H1129</f>
        <v>0</v>
      </c>
      <c r="G1129" s="167">
        <f>F1129/E1129</f>
        <v>0</v>
      </c>
      <c r="H1129" s="104">
        <v>0</v>
      </c>
      <c r="I1129" s="167">
        <f t="shared" si="390"/>
        <v>0</v>
      </c>
      <c r="J1129" s="167" t="e">
        <f>H1129/F1129</f>
        <v>#DIV/0!</v>
      </c>
      <c r="K1129" s="104">
        <v>10000</v>
      </c>
      <c r="L1129" s="104">
        <f t="shared" si="376"/>
        <v>1960.8</v>
      </c>
      <c r="M1129" s="129">
        <f>K1129/E1129</f>
        <v>0.84</v>
      </c>
      <c r="N1129" s="941"/>
      <c r="P1129" s="86" t="b">
        <f t="shared" si="383"/>
        <v>1</v>
      </c>
      <c r="Q1129" s="224" t="b">
        <f t="shared" si="389"/>
        <v>1</v>
      </c>
      <c r="R1129" s="728">
        <f t="shared" si="382"/>
        <v>0</v>
      </c>
    </row>
    <row r="1130" spans="1:18" s="84" customFormat="1" ht="123.75" customHeight="1" x14ac:dyDescent="0.35">
      <c r="A1130" s="967"/>
      <c r="B1130" s="365" t="s">
        <v>80</v>
      </c>
      <c r="C1130" s="365"/>
      <c r="D1130" s="104"/>
      <c r="E1130" s="104"/>
      <c r="F1130" s="104"/>
      <c r="G1130" s="186"/>
      <c r="H1130" s="104"/>
      <c r="I1130" s="167" t="e">
        <f t="shared" si="390"/>
        <v>#DIV/0!</v>
      </c>
      <c r="J1130" s="167"/>
      <c r="K1130" s="104">
        <f t="shared" si="387"/>
        <v>0</v>
      </c>
      <c r="L1130" s="104">
        <f t="shared" ref="L1130" si="393">E1130-K1130</f>
        <v>0</v>
      </c>
      <c r="M1130" s="206" t="e">
        <f t="shared" si="381"/>
        <v>#DIV/0!</v>
      </c>
      <c r="N1130" s="941"/>
      <c r="P1130" s="86" t="b">
        <f t="shared" si="383"/>
        <v>1</v>
      </c>
      <c r="Q1130" s="224" t="b">
        <f t="shared" si="389"/>
        <v>1</v>
      </c>
      <c r="R1130" s="728">
        <f t="shared" si="382"/>
        <v>0</v>
      </c>
    </row>
    <row r="1131" spans="1:18" s="150" customFormat="1" ht="115.5" customHeight="1" x14ac:dyDescent="0.35">
      <c r="A1131" s="1013" t="s">
        <v>118</v>
      </c>
      <c r="B1131" s="369" t="s">
        <v>903</v>
      </c>
      <c r="C1131" s="367" t="s">
        <v>227</v>
      </c>
      <c r="D1131" s="111">
        <f>SUM(D1132:D1135)</f>
        <v>127536.66</v>
      </c>
      <c r="E1131" s="111">
        <f t="shared" ref="E1131:H1131" si="394">SUM(E1132:E1135)</f>
        <v>127536.66</v>
      </c>
      <c r="F1131" s="111">
        <f t="shared" si="394"/>
        <v>22367.200000000001</v>
      </c>
      <c r="G1131" s="187">
        <f>F1131/E1131</f>
        <v>0.17499999999999999</v>
      </c>
      <c r="H1131" s="111">
        <f t="shared" si="394"/>
        <v>22367.200000000001</v>
      </c>
      <c r="I1131" s="187">
        <f t="shared" si="390"/>
        <v>0.17499999999999999</v>
      </c>
      <c r="J1131" s="187">
        <f>H1131/F1131</f>
        <v>1</v>
      </c>
      <c r="K1131" s="111">
        <f>SUM(K1132:K1135)</f>
        <v>123142.26</v>
      </c>
      <c r="L1131" s="111">
        <f>SUM(L1132:L1135)</f>
        <v>4394.3999999999996</v>
      </c>
      <c r="M1131" s="199">
        <f t="shared" si="381"/>
        <v>0.96599999999999997</v>
      </c>
      <c r="N1131" s="933"/>
      <c r="P1131" s="86"/>
      <c r="Q1131" s="224" t="e">
        <f>IF(#REF!=#REF!,TRUE,FALSE)</f>
        <v>#REF!</v>
      </c>
      <c r="R1131" s="728">
        <f t="shared" si="382"/>
        <v>0</v>
      </c>
    </row>
    <row r="1132" spans="1:18" s="150" customFormat="1" ht="23.25" customHeight="1" x14ac:dyDescent="0.35">
      <c r="A1132" s="1014"/>
      <c r="B1132" s="368" t="s">
        <v>79</v>
      </c>
      <c r="C1132" s="368"/>
      <c r="D1132" s="113">
        <f>D1137+D1142+D1147+D1152+D1157+D1162+D1167+D1172+D1177+D1182+D1187+D1192</f>
        <v>0</v>
      </c>
      <c r="E1132" s="113">
        <f t="shared" ref="E1132:F1132" si="395">E1137+E1142+E1147+E1152+E1157+E1162+E1167+E1172+E1177+E1182+E1187+E1192</f>
        <v>0</v>
      </c>
      <c r="F1132" s="113">
        <f t="shared" si="395"/>
        <v>0</v>
      </c>
      <c r="G1132" s="190"/>
      <c r="H1132" s="113">
        <f>H1137+H1142+H1147+H1152+H1157+H1162+H1167+H1172+H1177+H1182+H1187+H1192</f>
        <v>0</v>
      </c>
      <c r="I1132" s="189" t="e">
        <f t="shared" si="390"/>
        <v>#DIV/0!</v>
      </c>
      <c r="J1132" s="189" t="e">
        <f t="shared" ref="J1132:J1133" si="396">H1132/F1132</f>
        <v>#DIV/0!</v>
      </c>
      <c r="K1132" s="113">
        <f>K1137+K1142+K1147+K1152+K1157+K1162+K1167+K1172+K1177+K1182+K1187+K1192</f>
        <v>0</v>
      </c>
      <c r="L1132" s="113">
        <f>L1137+L1142+L1147+L1152+L1157+L1162+L1167+L1172+L1177+L1182+L1187+L1192</f>
        <v>0</v>
      </c>
      <c r="M1132" s="203" t="e">
        <f t="shared" si="381"/>
        <v>#DIV/0!</v>
      </c>
      <c r="N1132" s="933"/>
      <c r="P1132" s="86"/>
      <c r="Q1132" s="224" t="e">
        <f>IF(#REF!=#REF!,TRUE,FALSE)</f>
        <v>#REF!</v>
      </c>
      <c r="R1132" s="728">
        <f t="shared" si="382"/>
        <v>0</v>
      </c>
    </row>
    <row r="1133" spans="1:18" s="150" customFormat="1" ht="27.5" x14ac:dyDescent="0.35">
      <c r="A1133" s="1014"/>
      <c r="B1133" s="368" t="s">
        <v>78</v>
      </c>
      <c r="C1133" s="368"/>
      <c r="D1133" s="113">
        <f t="shared" ref="D1133:F1135" si="397">D1138+D1143+D1148+D1153+D1158+D1163+D1168+D1173+D1178+D1183+D1188+D1193</f>
        <v>0</v>
      </c>
      <c r="E1133" s="113">
        <f t="shared" si="397"/>
        <v>0</v>
      </c>
      <c r="F1133" s="113">
        <f t="shared" si="397"/>
        <v>0</v>
      </c>
      <c r="G1133" s="190"/>
      <c r="H1133" s="113">
        <f t="shared" ref="H1133:H1135" si="398">H1138+H1143+H1148+H1153+H1158+H1163+H1168+H1173+H1178+H1183+H1188+H1193</f>
        <v>0</v>
      </c>
      <c r="I1133" s="189" t="e">
        <f t="shared" si="390"/>
        <v>#DIV/0!</v>
      </c>
      <c r="J1133" s="189" t="e">
        <f t="shared" si="396"/>
        <v>#DIV/0!</v>
      </c>
      <c r="K1133" s="113">
        <f t="shared" ref="K1133:L1135" si="399">K1138+K1143+K1148+K1153+K1158+K1163+K1168+K1173+K1178+K1183+K1188+K1193</f>
        <v>0</v>
      </c>
      <c r="L1133" s="113">
        <f t="shared" si="399"/>
        <v>0</v>
      </c>
      <c r="M1133" s="203" t="e">
        <f t="shared" si="381"/>
        <v>#DIV/0!</v>
      </c>
      <c r="N1133" s="933"/>
      <c r="P1133" s="86"/>
      <c r="Q1133" s="224" t="e">
        <f>IF(#REF!=#REF!,TRUE,FALSE)</f>
        <v>#REF!</v>
      </c>
      <c r="R1133" s="728">
        <f t="shared" si="382"/>
        <v>0</v>
      </c>
    </row>
    <row r="1134" spans="1:18" s="150" customFormat="1" ht="27.5" x14ac:dyDescent="0.35">
      <c r="A1134" s="1014"/>
      <c r="B1134" s="368" t="s">
        <v>116</v>
      </c>
      <c r="C1134" s="368"/>
      <c r="D1134" s="113">
        <f t="shared" si="397"/>
        <v>127536.66</v>
      </c>
      <c r="E1134" s="113">
        <f t="shared" si="397"/>
        <v>127536.66</v>
      </c>
      <c r="F1134" s="113">
        <f t="shared" si="397"/>
        <v>22367.200000000001</v>
      </c>
      <c r="G1134" s="190">
        <f>F1134/E1134</f>
        <v>0.17499999999999999</v>
      </c>
      <c r="H1134" s="113">
        <f t="shared" si="398"/>
        <v>22367.200000000001</v>
      </c>
      <c r="I1134" s="190">
        <f t="shared" si="390"/>
        <v>0.17499999999999999</v>
      </c>
      <c r="J1134" s="190">
        <f>H1134/F1134</f>
        <v>1</v>
      </c>
      <c r="K1134" s="113">
        <f t="shared" si="399"/>
        <v>123142.26</v>
      </c>
      <c r="L1134" s="113">
        <f t="shared" si="399"/>
        <v>4394.3999999999996</v>
      </c>
      <c r="M1134" s="217">
        <f t="shared" si="381"/>
        <v>0.96599999999999997</v>
      </c>
      <c r="N1134" s="933"/>
      <c r="P1134" s="86"/>
      <c r="Q1134" s="224" t="e">
        <f>IF(#REF!=#REF!,TRUE,FALSE)</f>
        <v>#REF!</v>
      </c>
      <c r="R1134" s="728">
        <f t="shared" si="382"/>
        <v>0</v>
      </c>
    </row>
    <row r="1135" spans="1:18" s="150" customFormat="1" ht="27.5" x14ac:dyDescent="0.35">
      <c r="A1135" s="1015"/>
      <c r="B1135" s="368" t="s">
        <v>80</v>
      </c>
      <c r="C1135" s="368"/>
      <c r="D1135" s="113">
        <f t="shared" si="397"/>
        <v>0</v>
      </c>
      <c r="E1135" s="113">
        <f t="shared" si="397"/>
        <v>0</v>
      </c>
      <c r="F1135" s="113">
        <f t="shared" si="397"/>
        <v>0</v>
      </c>
      <c r="G1135" s="190"/>
      <c r="H1135" s="113">
        <f t="shared" si="398"/>
        <v>0</v>
      </c>
      <c r="I1135" s="189" t="e">
        <f t="shared" si="390"/>
        <v>#DIV/0!</v>
      </c>
      <c r="J1135" s="190"/>
      <c r="K1135" s="113">
        <f t="shared" si="399"/>
        <v>0</v>
      </c>
      <c r="L1135" s="113">
        <f t="shared" si="399"/>
        <v>0</v>
      </c>
      <c r="M1135" s="203" t="e">
        <f t="shared" si="381"/>
        <v>#DIV/0!</v>
      </c>
      <c r="N1135" s="933"/>
      <c r="P1135" s="86"/>
      <c r="Q1135" s="224" t="e">
        <f>IF(#REF!=#REF!,TRUE,FALSE)</f>
        <v>#REF!</v>
      </c>
      <c r="R1135" s="728">
        <f t="shared" si="382"/>
        <v>0</v>
      </c>
    </row>
    <row r="1136" spans="1:18" s="126" customFormat="1" ht="82.5" customHeight="1" x14ac:dyDescent="0.35">
      <c r="A1136" s="967" t="s">
        <v>329</v>
      </c>
      <c r="B1136" s="133" t="s">
        <v>454</v>
      </c>
      <c r="C1136" s="364" t="s">
        <v>285</v>
      </c>
      <c r="D1136" s="134">
        <f>SUM(D1137:D1140)</f>
        <v>711.22</v>
      </c>
      <c r="E1136" s="134">
        <f>SUM(E1137:E1140)</f>
        <v>711.22</v>
      </c>
      <c r="F1136" s="134">
        <f>SUM(F1137:F1140)</f>
        <v>345.85</v>
      </c>
      <c r="G1136" s="191">
        <f>F1136/E1136</f>
        <v>0.48599999999999999</v>
      </c>
      <c r="H1136" s="134">
        <f>SUM(H1137:H1140)</f>
        <v>345.85</v>
      </c>
      <c r="I1136" s="186">
        <f t="shared" si="390"/>
        <v>0.48599999999999999</v>
      </c>
      <c r="J1136" s="191">
        <f>H1136/F1136</f>
        <v>1</v>
      </c>
      <c r="K1136" s="104">
        <f t="shared" ref="K1136:K1192" si="400">E1136</f>
        <v>711.22</v>
      </c>
      <c r="L1136" s="104">
        <f t="shared" ref="L1136:L1195" si="401">E1136-K1136</f>
        <v>0</v>
      </c>
      <c r="M1136" s="129">
        <f t="shared" si="381"/>
        <v>1</v>
      </c>
      <c r="N1136" s="822" t="s">
        <v>1411</v>
      </c>
      <c r="P1136" s="86" t="b">
        <f t="shared" ref="P1136:P1195" si="402">E1131=D1131</f>
        <v>1</v>
      </c>
      <c r="Q1136" s="224" t="b">
        <f t="shared" ref="Q1136:Q1194" si="403">IF(F1131=H1131,TRUE,FALSE)</f>
        <v>1</v>
      </c>
      <c r="R1136" s="728">
        <f t="shared" si="382"/>
        <v>0</v>
      </c>
    </row>
    <row r="1137" spans="1:18" s="125" customFormat="1" ht="27.5" x14ac:dyDescent="0.35">
      <c r="A1137" s="967"/>
      <c r="B1137" s="365" t="s">
        <v>79</v>
      </c>
      <c r="C1137" s="365"/>
      <c r="D1137" s="104"/>
      <c r="E1137" s="104"/>
      <c r="F1137" s="104"/>
      <c r="G1137" s="186"/>
      <c r="H1137" s="104"/>
      <c r="I1137" s="167" t="e">
        <f t="shared" si="390"/>
        <v>#DIV/0!</v>
      </c>
      <c r="J1137" s="167"/>
      <c r="K1137" s="104">
        <f t="shared" si="400"/>
        <v>0</v>
      </c>
      <c r="L1137" s="104">
        <f t="shared" si="401"/>
        <v>0</v>
      </c>
      <c r="M1137" s="206" t="e">
        <f t="shared" si="381"/>
        <v>#DIV/0!</v>
      </c>
      <c r="N1137" s="822"/>
      <c r="P1137" s="86" t="b">
        <f t="shared" si="402"/>
        <v>1</v>
      </c>
      <c r="Q1137" s="224" t="b">
        <f t="shared" si="403"/>
        <v>1</v>
      </c>
      <c r="R1137" s="728">
        <f t="shared" si="382"/>
        <v>0</v>
      </c>
    </row>
    <row r="1138" spans="1:18" s="125" customFormat="1" ht="27.5" x14ac:dyDescent="0.35">
      <c r="A1138" s="967"/>
      <c r="B1138" s="365" t="s">
        <v>78</v>
      </c>
      <c r="C1138" s="365"/>
      <c r="D1138" s="104"/>
      <c r="E1138" s="104"/>
      <c r="F1138" s="104"/>
      <c r="G1138" s="186"/>
      <c r="H1138" s="104"/>
      <c r="I1138" s="167" t="e">
        <f t="shared" si="390"/>
        <v>#DIV/0!</v>
      </c>
      <c r="J1138" s="167"/>
      <c r="K1138" s="104">
        <f t="shared" si="400"/>
        <v>0</v>
      </c>
      <c r="L1138" s="104">
        <f t="shared" si="401"/>
        <v>0</v>
      </c>
      <c r="M1138" s="206" t="e">
        <f t="shared" si="381"/>
        <v>#DIV/0!</v>
      </c>
      <c r="N1138" s="822"/>
      <c r="P1138" s="86" t="b">
        <f t="shared" si="402"/>
        <v>1</v>
      </c>
      <c r="Q1138" s="224" t="b">
        <f t="shared" si="403"/>
        <v>1</v>
      </c>
      <c r="R1138" s="728">
        <f t="shared" si="382"/>
        <v>0</v>
      </c>
    </row>
    <row r="1139" spans="1:18" s="125" customFormat="1" ht="27.5" x14ac:dyDescent="0.35">
      <c r="A1139" s="967"/>
      <c r="B1139" s="365" t="s">
        <v>116</v>
      </c>
      <c r="C1139" s="365"/>
      <c r="D1139" s="104">
        <v>711.22</v>
      </c>
      <c r="E1139" s="104">
        <v>711.22</v>
      </c>
      <c r="F1139" s="104">
        <v>345.85</v>
      </c>
      <c r="G1139" s="186">
        <f>F1139/E1139</f>
        <v>0.48599999999999999</v>
      </c>
      <c r="H1139" s="104">
        <f>F1139</f>
        <v>345.85</v>
      </c>
      <c r="I1139" s="186">
        <f t="shared" si="390"/>
        <v>0.48599999999999999</v>
      </c>
      <c r="J1139" s="186">
        <f>H1139/F1139</f>
        <v>1</v>
      </c>
      <c r="K1139" s="104">
        <f t="shared" si="400"/>
        <v>711.22</v>
      </c>
      <c r="L1139" s="104">
        <f t="shared" si="401"/>
        <v>0</v>
      </c>
      <c r="M1139" s="129">
        <f t="shared" si="381"/>
        <v>1</v>
      </c>
      <c r="N1139" s="822"/>
      <c r="P1139" s="86" t="b">
        <f t="shared" si="402"/>
        <v>1</v>
      </c>
      <c r="Q1139" s="224" t="b">
        <f t="shared" si="403"/>
        <v>1</v>
      </c>
      <c r="R1139" s="728">
        <f t="shared" si="382"/>
        <v>0</v>
      </c>
    </row>
    <row r="1140" spans="1:18" s="125" customFormat="1" ht="27.5" x14ac:dyDescent="0.35">
      <c r="A1140" s="967"/>
      <c r="B1140" s="365" t="s">
        <v>80</v>
      </c>
      <c r="C1140" s="365"/>
      <c r="D1140" s="104"/>
      <c r="E1140" s="104"/>
      <c r="F1140" s="104"/>
      <c r="G1140" s="186"/>
      <c r="H1140" s="104"/>
      <c r="I1140" s="167" t="e">
        <f t="shared" si="390"/>
        <v>#DIV/0!</v>
      </c>
      <c r="J1140" s="167"/>
      <c r="K1140" s="104">
        <f t="shared" si="400"/>
        <v>0</v>
      </c>
      <c r="L1140" s="104">
        <f t="shared" si="401"/>
        <v>0</v>
      </c>
      <c r="M1140" s="206" t="e">
        <f t="shared" si="381"/>
        <v>#DIV/0!</v>
      </c>
      <c r="N1140" s="822"/>
      <c r="P1140" s="86" t="b">
        <f t="shared" si="402"/>
        <v>1</v>
      </c>
      <c r="Q1140" s="224" t="b">
        <f t="shared" si="403"/>
        <v>1</v>
      </c>
      <c r="R1140" s="728">
        <f t="shared" si="382"/>
        <v>0</v>
      </c>
    </row>
    <row r="1141" spans="1:18" s="151" customFormat="1" ht="81.75" customHeight="1" x14ac:dyDescent="0.35">
      <c r="A1141" s="967" t="s">
        <v>330</v>
      </c>
      <c r="B1141" s="133" t="s">
        <v>1059</v>
      </c>
      <c r="C1141" s="364" t="s">
        <v>285</v>
      </c>
      <c r="D1141" s="134">
        <f>SUM(D1142:D1145)</f>
        <v>3877.96</v>
      </c>
      <c r="E1141" s="134">
        <f>SUM(E1142:E1145)</f>
        <v>3877.96</v>
      </c>
      <c r="F1141" s="134">
        <f>SUM(F1142:F1145)</f>
        <v>153.86000000000001</v>
      </c>
      <c r="G1141" s="191">
        <f>F1141/E1141</f>
        <v>0.04</v>
      </c>
      <c r="H1141" s="134">
        <f>SUM(H1142:H1145)</f>
        <v>153.86000000000001</v>
      </c>
      <c r="I1141" s="186">
        <f t="shared" si="390"/>
        <v>0.04</v>
      </c>
      <c r="J1141" s="191">
        <f>H1141/F1141</f>
        <v>1</v>
      </c>
      <c r="K1141" s="104">
        <f t="shared" si="400"/>
        <v>3877.96</v>
      </c>
      <c r="L1141" s="104">
        <f t="shared" si="401"/>
        <v>0</v>
      </c>
      <c r="M1141" s="129">
        <f t="shared" si="381"/>
        <v>1</v>
      </c>
      <c r="N1141" s="822" t="s">
        <v>1412</v>
      </c>
      <c r="P1141" s="86" t="b">
        <f t="shared" si="402"/>
        <v>1</v>
      </c>
      <c r="Q1141" s="224" t="b">
        <f t="shared" si="403"/>
        <v>1</v>
      </c>
      <c r="R1141" s="728">
        <f t="shared" si="382"/>
        <v>0</v>
      </c>
    </row>
    <row r="1142" spans="1:18" s="150" customFormat="1" ht="27.5" x14ac:dyDescent="0.35">
      <c r="A1142" s="967"/>
      <c r="B1142" s="365" t="s">
        <v>79</v>
      </c>
      <c r="C1142" s="365"/>
      <c r="D1142" s="104"/>
      <c r="E1142" s="104"/>
      <c r="F1142" s="104"/>
      <c r="G1142" s="186"/>
      <c r="H1142" s="104"/>
      <c r="I1142" s="167" t="e">
        <f t="shared" si="390"/>
        <v>#DIV/0!</v>
      </c>
      <c r="J1142" s="167"/>
      <c r="K1142" s="104">
        <f t="shared" si="400"/>
        <v>0</v>
      </c>
      <c r="L1142" s="104">
        <f t="shared" si="401"/>
        <v>0</v>
      </c>
      <c r="M1142" s="206" t="e">
        <f t="shared" si="381"/>
        <v>#DIV/0!</v>
      </c>
      <c r="N1142" s="822"/>
      <c r="P1142" s="86" t="b">
        <f t="shared" si="402"/>
        <v>1</v>
      </c>
      <c r="Q1142" s="224" t="b">
        <f t="shared" si="403"/>
        <v>1</v>
      </c>
      <c r="R1142" s="728">
        <f t="shared" si="382"/>
        <v>0</v>
      </c>
    </row>
    <row r="1143" spans="1:18" s="150" customFormat="1" ht="27.5" x14ac:dyDescent="0.35">
      <c r="A1143" s="967"/>
      <c r="B1143" s="365" t="s">
        <v>78</v>
      </c>
      <c r="C1143" s="365"/>
      <c r="D1143" s="104"/>
      <c r="E1143" s="104"/>
      <c r="F1143" s="104"/>
      <c r="G1143" s="186"/>
      <c r="H1143" s="104"/>
      <c r="I1143" s="167" t="e">
        <f t="shared" si="390"/>
        <v>#DIV/0!</v>
      </c>
      <c r="J1143" s="167"/>
      <c r="K1143" s="104">
        <f t="shared" si="400"/>
        <v>0</v>
      </c>
      <c r="L1143" s="104">
        <f t="shared" si="401"/>
        <v>0</v>
      </c>
      <c r="M1143" s="206" t="e">
        <f t="shared" si="381"/>
        <v>#DIV/0!</v>
      </c>
      <c r="N1143" s="822"/>
      <c r="P1143" s="86" t="b">
        <f t="shared" si="402"/>
        <v>1</v>
      </c>
      <c r="Q1143" s="224" t="b">
        <f t="shared" si="403"/>
        <v>1</v>
      </c>
      <c r="R1143" s="728">
        <f t="shared" si="382"/>
        <v>0</v>
      </c>
    </row>
    <row r="1144" spans="1:18" s="150" customFormat="1" ht="27.5" x14ac:dyDescent="0.35">
      <c r="A1144" s="967"/>
      <c r="B1144" s="365" t="s">
        <v>116</v>
      </c>
      <c r="C1144" s="365"/>
      <c r="D1144" s="104">
        <v>3877.96</v>
      </c>
      <c r="E1144" s="104">
        <v>3877.96</v>
      </c>
      <c r="F1144" s="104">
        <v>153.86000000000001</v>
      </c>
      <c r="G1144" s="186">
        <f>F1144/E1144</f>
        <v>0.04</v>
      </c>
      <c r="H1144" s="104">
        <f>F1144</f>
        <v>153.86000000000001</v>
      </c>
      <c r="I1144" s="186">
        <f t="shared" si="390"/>
        <v>0.04</v>
      </c>
      <c r="J1144" s="186">
        <f>H1144/F1144</f>
        <v>1</v>
      </c>
      <c r="K1144" s="104">
        <f t="shared" si="400"/>
        <v>3877.96</v>
      </c>
      <c r="L1144" s="104">
        <f t="shared" si="401"/>
        <v>0</v>
      </c>
      <c r="M1144" s="129">
        <f t="shared" si="381"/>
        <v>1</v>
      </c>
      <c r="N1144" s="822"/>
      <c r="P1144" s="86" t="b">
        <f t="shared" si="402"/>
        <v>1</v>
      </c>
      <c r="Q1144" s="224" t="b">
        <f t="shared" si="403"/>
        <v>1</v>
      </c>
      <c r="R1144" s="728">
        <f t="shared" si="382"/>
        <v>0</v>
      </c>
    </row>
    <row r="1145" spans="1:18" s="150" customFormat="1" ht="15.75" customHeight="1" x14ac:dyDescent="0.35">
      <c r="A1145" s="967"/>
      <c r="B1145" s="365" t="s">
        <v>80</v>
      </c>
      <c r="C1145" s="365"/>
      <c r="D1145" s="104"/>
      <c r="E1145" s="104"/>
      <c r="F1145" s="104"/>
      <c r="G1145" s="186"/>
      <c r="H1145" s="104"/>
      <c r="I1145" s="167" t="e">
        <f t="shared" si="390"/>
        <v>#DIV/0!</v>
      </c>
      <c r="J1145" s="167"/>
      <c r="K1145" s="104">
        <f t="shared" si="400"/>
        <v>0</v>
      </c>
      <c r="L1145" s="104">
        <f t="shared" si="401"/>
        <v>0</v>
      </c>
      <c r="M1145" s="206" t="e">
        <f t="shared" si="381"/>
        <v>#DIV/0!</v>
      </c>
      <c r="N1145" s="822"/>
      <c r="P1145" s="86" t="b">
        <f t="shared" si="402"/>
        <v>1</v>
      </c>
      <c r="Q1145" s="224" t="b">
        <f t="shared" si="403"/>
        <v>1</v>
      </c>
      <c r="R1145" s="728">
        <f t="shared" si="382"/>
        <v>0</v>
      </c>
    </row>
    <row r="1146" spans="1:18" s="151" customFormat="1" ht="51" customHeight="1" x14ac:dyDescent="0.35">
      <c r="A1146" s="967" t="s">
        <v>331</v>
      </c>
      <c r="B1146" s="133" t="s">
        <v>333</v>
      </c>
      <c r="C1146" s="364" t="s">
        <v>285</v>
      </c>
      <c r="D1146" s="134">
        <f>SUM(D1147:D1150)</f>
        <v>300</v>
      </c>
      <c r="E1146" s="134">
        <f>SUM(E1147:E1150)</f>
        <v>300</v>
      </c>
      <c r="F1146" s="134">
        <f>SUM(F1147:F1150)</f>
        <v>0</v>
      </c>
      <c r="G1146" s="191">
        <f>F1146/E1146</f>
        <v>0</v>
      </c>
      <c r="H1146" s="134">
        <f>SUM(H1147:H1150)</f>
        <v>0</v>
      </c>
      <c r="I1146" s="186">
        <f t="shared" si="390"/>
        <v>0</v>
      </c>
      <c r="J1146" s="167" t="e">
        <f>H1146/F1146</f>
        <v>#DIV/0!</v>
      </c>
      <c r="K1146" s="104">
        <f t="shared" si="400"/>
        <v>300</v>
      </c>
      <c r="L1146" s="104">
        <f t="shared" si="401"/>
        <v>0</v>
      </c>
      <c r="M1146" s="129">
        <f t="shared" si="381"/>
        <v>1</v>
      </c>
      <c r="N1146" s="782" t="s">
        <v>1413</v>
      </c>
      <c r="P1146" s="86" t="e">
        <f>#REF!=#REF!</f>
        <v>#REF!</v>
      </c>
      <c r="Q1146" s="224" t="e">
        <f>IF(#REF!=#REF!,TRUE,FALSE)</f>
        <v>#REF!</v>
      </c>
      <c r="R1146" s="728">
        <f t="shared" si="382"/>
        <v>0</v>
      </c>
    </row>
    <row r="1147" spans="1:18" s="150" customFormat="1" ht="27.5" x14ac:dyDescent="0.35">
      <c r="A1147" s="967"/>
      <c r="B1147" s="365" t="s">
        <v>79</v>
      </c>
      <c r="C1147" s="365"/>
      <c r="D1147" s="104"/>
      <c r="E1147" s="104"/>
      <c r="F1147" s="104"/>
      <c r="G1147" s="186"/>
      <c r="H1147" s="104"/>
      <c r="I1147" s="167" t="e">
        <f t="shared" si="390"/>
        <v>#DIV/0!</v>
      </c>
      <c r="J1147" s="167"/>
      <c r="K1147" s="104">
        <f t="shared" si="400"/>
        <v>0</v>
      </c>
      <c r="L1147" s="104">
        <f t="shared" si="401"/>
        <v>0</v>
      </c>
      <c r="M1147" s="206" t="e">
        <f t="shared" si="381"/>
        <v>#DIV/0!</v>
      </c>
      <c r="N1147" s="782"/>
      <c r="P1147" s="86" t="e">
        <f>#REF!=#REF!</f>
        <v>#REF!</v>
      </c>
      <c r="Q1147" s="224" t="e">
        <f>IF(#REF!=#REF!,TRUE,FALSE)</f>
        <v>#REF!</v>
      </c>
      <c r="R1147" s="728">
        <f t="shared" si="382"/>
        <v>0</v>
      </c>
    </row>
    <row r="1148" spans="1:18" s="150" customFormat="1" ht="27.5" x14ac:dyDescent="0.35">
      <c r="A1148" s="967"/>
      <c r="B1148" s="365" t="s">
        <v>78</v>
      </c>
      <c r="C1148" s="365"/>
      <c r="D1148" s="104"/>
      <c r="E1148" s="104"/>
      <c r="F1148" s="104"/>
      <c r="G1148" s="186"/>
      <c r="H1148" s="104"/>
      <c r="I1148" s="167" t="e">
        <f t="shared" si="390"/>
        <v>#DIV/0!</v>
      </c>
      <c r="J1148" s="167"/>
      <c r="K1148" s="104">
        <f t="shared" si="400"/>
        <v>0</v>
      </c>
      <c r="L1148" s="104">
        <f t="shared" si="401"/>
        <v>0</v>
      </c>
      <c r="M1148" s="206" t="e">
        <f t="shared" si="381"/>
        <v>#DIV/0!</v>
      </c>
      <c r="N1148" s="782"/>
      <c r="P1148" s="86" t="e">
        <f>#REF!=#REF!</f>
        <v>#REF!</v>
      </c>
      <c r="Q1148" s="224" t="e">
        <f>IF(#REF!=#REF!,TRUE,FALSE)</f>
        <v>#REF!</v>
      </c>
      <c r="R1148" s="728">
        <f t="shared" si="382"/>
        <v>0</v>
      </c>
    </row>
    <row r="1149" spans="1:18" s="150" customFormat="1" ht="27.5" x14ac:dyDescent="0.35">
      <c r="A1149" s="967"/>
      <c r="B1149" s="365" t="s">
        <v>116</v>
      </c>
      <c r="C1149" s="365"/>
      <c r="D1149" s="104">
        <v>300</v>
      </c>
      <c r="E1149" s="104">
        <v>300</v>
      </c>
      <c r="F1149" s="104"/>
      <c r="G1149" s="186">
        <f>F1149/E1149</f>
        <v>0</v>
      </c>
      <c r="H1149" s="104">
        <f>F1149</f>
        <v>0</v>
      </c>
      <c r="I1149" s="186">
        <f t="shared" si="390"/>
        <v>0</v>
      </c>
      <c r="J1149" s="167" t="e">
        <f>H1149/F1149</f>
        <v>#DIV/0!</v>
      </c>
      <c r="K1149" s="104">
        <f t="shared" si="400"/>
        <v>300</v>
      </c>
      <c r="L1149" s="104">
        <f t="shared" si="401"/>
        <v>0</v>
      </c>
      <c r="M1149" s="129">
        <f t="shared" si="381"/>
        <v>1</v>
      </c>
      <c r="N1149" s="782"/>
      <c r="P1149" s="86" t="e">
        <f>#REF!=#REF!</f>
        <v>#REF!</v>
      </c>
      <c r="Q1149" s="224" t="e">
        <f>IF(#REF!=#REF!,TRUE,FALSE)</f>
        <v>#REF!</v>
      </c>
      <c r="R1149" s="728">
        <f t="shared" si="382"/>
        <v>0</v>
      </c>
    </row>
    <row r="1150" spans="1:18" s="150" customFormat="1" ht="27.5" x14ac:dyDescent="0.35">
      <c r="A1150" s="967"/>
      <c r="B1150" s="365" t="s">
        <v>80</v>
      </c>
      <c r="C1150" s="365"/>
      <c r="D1150" s="104"/>
      <c r="E1150" s="104"/>
      <c r="F1150" s="104"/>
      <c r="G1150" s="186"/>
      <c r="H1150" s="104"/>
      <c r="I1150" s="167" t="e">
        <f t="shared" si="390"/>
        <v>#DIV/0!</v>
      </c>
      <c r="J1150" s="167"/>
      <c r="K1150" s="104">
        <f t="shared" si="400"/>
        <v>0</v>
      </c>
      <c r="L1150" s="104">
        <f t="shared" si="401"/>
        <v>0</v>
      </c>
      <c r="M1150" s="206" t="e">
        <f t="shared" si="381"/>
        <v>#DIV/0!</v>
      </c>
      <c r="N1150" s="782"/>
      <c r="P1150" s="86" t="e">
        <f>#REF!=#REF!</f>
        <v>#REF!</v>
      </c>
      <c r="Q1150" s="224" t="e">
        <f>IF(#REF!=#REF!,TRUE,FALSE)</f>
        <v>#REF!</v>
      </c>
      <c r="R1150" s="728">
        <f t="shared" si="382"/>
        <v>0</v>
      </c>
    </row>
    <row r="1151" spans="1:18" s="151" customFormat="1" ht="56.25" customHeight="1" x14ac:dyDescent="0.35">
      <c r="A1151" s="967" t="s">
        <v>332</v>
      </c>
      <c r="B1151" s="133" t="s">
        <v>778</v>
      </c>
      <c r="C1151" s="364" t="s">
        <v>285</v>
      </c>
      <c r="D1151" s="134">
        <f>SUM(D1152:D1155)</f>
        <v>236.67</v>
      </c>
      <c r="E1151" s="134">
        <f>SUM(E1152:E1155)</f>
        <v>236.67</v>
      </c>
      <c r="F1151" s="134">
        <f>SUM(F1152:F1155)</f>
        <v>0</v>
      </c>
      <c r="G1151" s="191">
        <f>F1151/E1151</f>
        <v>0</v>
      </c>
      <c r="H1151" s="134">
        <f>SUM(H1152:H1155)</f>
        <v>0</v>
      </c>
      <c r="I1151" s="186">
        <f t="shared" si="390"/>
        <v>0</v>
      </c>
      <c r="J1151" s="185" t="e">
        <f>H1151/F1151</f>
        <v>#DIV/0!</v>
      </c>
      <c r="K1151" s="104">
        <f t="shared" si="400"/>
        <v>236.67</v>
      </c>
      <c r="L1151" s="104">
        <f t="shared" si="401"/>
        <v>0</v>
      </c>
      <c r="M1151" s="129">
        <f t="shared" si="381"/>
        <v>1</v>
      </c>
      <c r="N1151" s="782" t="s">
        <v>1032</v>
      </c>
      <c r="P1151" s="86" t="b">
        <f t="shared" si="402"/>
        <v>1</v>
      </c>
      <c r="Q1151" s="224" t="b">
        <f t="shared" si="403"/>
        <v>1</v>
      </c>
      <c r="R1151" s="728">
        <f t="shared" si="382"/>
        <v>0</v>
      </c>
    </row>
    <row r="1152" spans="1:18" s="150" customFormat="1" ht="18.75" customHeight="1" x14ac:dyDescent="0.35">
      <c r="A1152" s="967"/>
      <c r="B1152" s="365" t="s">
        <v>79</v>
      </c>
      <c r="C1152" s="365"/>
      <c r="D1152" s="104"/>
      <c r="E1152" s="104"/>
      <c r="F1152" s="104"/>
      <c r="G1152" s="186"/>
      <c r="H1152" s="104"/>
      <c r="I1152" s="167" t="e">
        <f t="shared" si="390"/>
        <v>#DIV/0!</v>
      </c>
      <c r="J1152" s="167"/>
      <c r="K1152" s="104">
        <f t="shared" si="400"/>
        <v>0</v>
      </c>
      <c r="L1152" s="104">
        <f t="shared" si="401"/>
        <v>0</v>
      </c>
      <c r="M1152" s="206" t="e">
        <f t="shared" si="381"/>
        <v>#DIV/0!</v>
      </c>
      <c r="N1152" s="782"/>
      <c r="P1152" s="86" t="b">
        <f t="shared" si="402"/>
        <v>1</v>
      </c>
      <c r="Q1152" s="224" t="b">
        <f t="shared" si="403"/>
        <v>1</v>
      </c>
      <c r="R1152" s="728">
        <f t="shared" si="382"/>
        <v>0</v>
      </c>
    </row>
    <row r="1153" spans="1:18" s="150" customFormat="1" ht="27.5" x14ac:dyDescent="0.35">
      <c r="A1153" s="967"/>
      <c r="B1153" s="365" t="s">
        <v>78</v>
      </c>
      <c r="C1153" s="365"/>
      <c r="D1153" s="104"/>
      <c r="E1153" s="104"/>
      <c r="F1153" s="104"/>
      <c r="G1153" s="186"/>
      <c r="H1153" s="104"/>
      <c r="I1153" s="167" t="e">
        <f t="shared" si="390"/>
        <v>#DIV/0!</v>
      </c>
      <c r="J1153" s="167"/>
      <c r="K1153" s="104">
        <f t="shared" si="400"/>
        <v>0</v>
      </c>
      <c r="L1153" s="104">
        <f t="shared" si="401"/>
        <v>0</v>
      </c>
      <c r="M1153" s="206" t="e">
        <f t="shared" si="381"/>
        <v>#DIV/0!</v>
      </c>
      <c r="N1153" s="782"/>
      <c r="P1153" s="86" t="b">
        <f t="shared" si="402"/>
        <v>1</v>
      </c>
      <c r="Q1153" s="224" t="b">
        <f t="shared" si="403"/>
        <v>1</v>
      </c>
      <c r="R1153" s="728">
        <f t="shared" si="382"/>
        <v>0</v>
      </c>
    </row>
    <row r="1154" spans="1:18" s="150" customFormat="1" ht="27.5" x14ac:dyDescent="0.35">
      <c r="A1154" s="967"/>
      <c r="B1154" s="365" t="s">
        <v>116</v>
      </c>
      <c r="C1154" s="365"/>
      <c r="D1154" s="104">
        <v>236.67</v>
      </c>
      <c r="E1154" s="104">
        <v>236.67</v>
      </c>
      <c r="F1154" s="104"/>
      <c r="G1154" s="186">
        <f>F1154/E1154</f>
        <v>0</v>
      </c>
      <c r="H1154" s="104">
        <f>F1154</f>
        <v>0</v>
      </c>
      <c r="I1154" s="186">
        <f t="shared" si="390"/>
        <v>0</v>
      </c>
      <c r="J1154" s="167" t="e">
        <f>H1154/F1154</f>
        <v>#DIV/0!</v>
      </c>
      <c r="K1154" s="104">
        <f t="shared" si="400"/>
        <v>236.67</v>
      </c>
      <c r="L1154" s="104">
        <f t="shared" si="401"/>
        <v>0</v>
      </c>
      <c r="M1154" s="129">
        <f t="shared" si="381"/>
        <v>1</v>
      </c>
      <c r="N1154" s="782"/>
      <c r="P1154" s="86" t="b">
        <f t="shared" si="402"/>
        <v>1</v>
      </c>
      <c r="Q1154" s="224" t="b">
        <f t="shared" si="403"/>
        <v>1</v>
      </c>
      <c r="R1154" s="728">
        <f t="shared" si="382"/>
        <v>0</v>
      </c>
    </row>
    <row r="1155" spans="1:18" s="150" customFormat="1" ht="27.5" x14ac:dyDescent="0.35">
      <c r="A1155" s="967"/>
      <c r="B1155" s="365" t="s">
        <v>80</v>
      </c>
      <c r="C1155" s="365"/>
      <c r="D1155" s="104"/>
      <c r="E1155" s="104"/>
      <c r="F1155" s="104"/>
      <c r="G1155" s="186"/>
      <c r="H1155" s="104"/>
      <c r="I1155" s="167" t="e">
        <f t="shared" si="390"/>
        <v>#DIV/0!</v>
      </c>
      <c r="J1155" s="167"/>
      <c r="K1155" s="104">
        <f t="shared" si="400"/>
        <v>0</v>
      </c>
      <c r="L1155" s="104">
        <f t="shared" si="401"/>
        <v>0</v>
      </c>
      <c r="M1155" s="206" t="e">
        <f t="shared" si="381"/>
        <v>#DIV/0!</v>
      </c>
      <c r="N1155" s="782"/>
      <c r="P1155" s="86" t="b">
        <f t="shared" si="402"/>
        <v>1</v>
      </c>
      <c r="Q1155" s="224" t="b">
        <f t="shared" si="403"/>
        <v>1</v>
      </c>
      <c r="R1155" s="728">
        <f t="shared" si="382"/>
        <v>0</v>
      </c>
    </row>
    <row r="1156" spans="1:18" s="151" customFormat="1" ht="57.75" customHeight="1" x14ac:dyDescent="0.35">
      <c r="A1156" s="967" t="s">
        <v>1083</v>
      </c>
      <c r="B1156" s="133" t="s">
        <v>455</v>
      </c>
      <c r="C1156" s="364" t="s">
        <v>285</v>
      </c>
      <c r="D1156" s="134">
        <f>SUM(D1157:D1160)</f>
        <v>34.5</v>
      </c>
      <c r="E1156" s="134">
        <f>SUM(E1157:E1160)</f>
        <v>34.5</v>
      </c>
      <c r="F1156" s="134">
        <f>SUM(F1157:F1160)</f>
        <v>0</v>
      </c>
      <c r="G1156" s="191">
        <f>F1156/E1156</f>
        <v>0</v>
      </c>
      <c r="H1156" s="134">
        <f>SUM(H1157:H1160)</f>
        <v>0</v>
      </c>
      <c r="I1156" s="186">
        <f t="shared" si="390"/>
        <v>0</v>
      </c>
      <c r="J1156" s="185" t="e">
        <f>H1156/F1156</f>
        <v>#DIV/0!</v>
      </c>
      <c r="K1156" s="104">
        <f t="shared" si="400"/>
        <v>34.5</v>
      </c>
      <c r="L1156" s="104">
        <f t="shared" si="401"/>
        <v>0</v>
      </c>
      <c r="M1156" s="129">
        <f t="shared" si="381"/>
        <v>1</v>
      </c>
      <c r="N1156" s="782" t="s">
        <v>1414</v>
      </c>
      <c r="P1156" s="86" t="b">
        <f t="shared" si="402"/>
        <v>1</v>
      </c>
      <c r="Q1156" s="224" t="b">
        <f t="shared" si="403"/>
        <v>1</v>
      </c>
      <c r="R1156" s="728">
        <f t="shared" si="382"/>
        <v>0</v>
      </c>
    </row>
    <row r="1157" spans="1:18" s="150" customFormat="1" ht="18.75" customHeight="1" x14ac:dyDescent="0.35">
      <c r="A1157" s="967"/>
      <c r="B1157" s="365" t="s">
        <v>79</v>
      </c>
      <c r="C1157" s="365"/>
      <c r="D1157" s="104"/>
      <c r="E1157" s="104"/>
      <c r="F1157" s="104"/>
      <c r="G1157" s="186"/>
      <c r="H1157" s="104"/>
      <c r="I1157" s="167" t="e">
        <f t="shared" si="390"/>
        <v>#DIV/0!</v>
      </c>
      <c r="J1157" s="167"/>
      <c r="K1157" s="104">
        <f t="shared" si="400"/>
        <v>0</v>
      </c>
      <c r="L1157" s="104">
        <f t="shared" si="401"/>
        <v>0</v>
      </c>
      <c r="M1157" s="206" t="e">
        <f t="shared" si="381"/>
        <v>#DIV/0!</v>
      </c>
      <c r="N1157" s="782"/>
      <c r="P1157" s="86" t="b">
        <f t="shared" si="402"/>
        <v>1</v>
      </c>
      <c r="Q1157" s="224" t="b">
        <f t="shared" si="403"/>
        <v>1</v>
      </c>
      <c r="R1157" s="728">
        <f t="shared" si="382"/>
        <v>0</v>
      </c>
    </row>
    <row r="1158" spans="1:18" s="150" customFormat="1" ht="27.5" x14ac:dyDescent="0.35">
      <c r="A1158" s="967"/>
      <c r="B1158" s="365" t="s">
        <v>78</v>
      </c>
      <c r="C1158" s="365"/>
      <c r="D1158" s="104"/>
      <c r="E1158" s="104"/>
      <c r="F1158" s="104"/>
      <c r="G1158" s="186"/>
      <c r="H1158" s="104"/>
      <c r="I1158" s="167" t="e">
        <f t="shared" si="390"/>
        <v>#DIV/0!</v>
      </c>
      <c r="J1158" s="167"/>
      <c r="K1158" s="104">
        <f t="shared" si="400"/>
        <v>0</v>
      </c>
      <c r="L1158" s="104">
        <f t="shared" si="401"/>
        <v>0</v>
      </c>
      <c r="M1158" s="206" t="e">
        <f t="shared" si="381"/>
        <v>#DIV/0!</v>
      </c>
      <c r="N1158" s="782"/>
      <c r="P1158" s="86" t="b">
        <f t="shared" si="402"/>
        <v>1</v>
      </c>
      <c r="Q1158" s="224" t="b">
        <f t="shared" si="403"/>
        <v>1</v>
      </c>
      <c r="R1158" s="728">
        <f t="shared" si="382"/>
        <v>0</v>
      </c>
    </row>
    <row r="1159" spans="1:18" s="150" customFormat="1" ht="27.5" x14ac:dyDescent="0.35">
      <c r="A1159" s="967"/>
      <c r="B1159" s="365" t="s">
        <v>116</v>
      </c>
      <c r="C1159" s="365"/>
      <c r="D1159" s="104">
        <v>34.5</v>
      </c>
      <c r="E1159" s="104">
        <v>34.5</v>
      </c>
      <c r="F1159" s="104"/>
      <c r="G1159" s="186">
        <f>F1159/E1159</f>
        <v>0</v>
      </c>
      <c r="H1159" s="104">
        <f>F1159</f>
        <v>0</v>
      </c>
      <c r="I1159" s="186">
        <f t="shared" si="390"/>
        <v>0</v>
      </c>
      <c r="J1159" s="167" t="e">
        <f>H1159/F1159</f>
        <v>#DIV/0!</v>
      </c>
      <c r="K1159" s="104">
        <f t="shared" si="400"/>
        <v>34.5</v>
      </c>
      <c r="L1159" s="104">
        <f t="shared" si="401"/>
        <v>0</v>
      </c>
      <c r="M1159" s="129">
        <f t="shared" ref="M1159:M1222" si="404">K1159/E1159</f>
        <v>1</v>
      </c>
      <c r="N1159" s="782"/>
      <c r="P1159" s="86" t="b">
        <f t="shared" si="402"/>
        <v>1</v>
      </c>
      <c r="Q1159" s="224" t="b">
        <f t="shared" si="403"/>
        <v>1</v>
      </c>
      <c r="R1159" s="728">
        <f t="shared" si="382"/>
        <v>0</v>
      </c>
    </row>
    <row r="1160" spans="1:18" s="150" customFormat="1" ht="27.5" x14ac:dyDescent="0.35">
      <c r="A1160" s="967"/>
      <c r="B1160" s="365" t="s">
        <v>80</v>
      </c>
      <c r="C1160" s="365"/>
      <c r="D1160" s="104"/>
      <c r="E1160" s="104"/>
      <c r="F1160" s="104"/>
      <c r="G1160" s="186"/>
      <c r="H1160" s="104"/>
      <c r="I1160" s="167" t="e">
        <f t="shared" si="390"/>
        <v>#DIV/0!</v>
      </c>
      <c r="J1160" s="167"/>
      <c r="K1160" s="104">
        <f t="shared" si="400"/>
        <v>0</v>
      </c>
      <c r="L1160" s="104">
        <f t="shared" si="401"/>
        <v>0</v>
      </c>
      <c r="M1160" s="206" t="e">
        <f t="shared" si="404"/>
        <v>#DIV/0!</v>
      </c>
      <c r="N1160" s="782"/>
      <c r="P1160" s="86" t="b">
        <f t="shared" si="402"/>
        <v>1</v>
      </c>
      <c r="Q1160" s="224" t="b">
        <f t="shared" si="403"/>
        <v>1</v>
      </c>
      <c r="R1160" s="728">
        <f t="shared" si="382"/>
        <v>0</v>
      </c>
    </row>
    <row r="1161" spans="1:18" s="151" customFormat="1" ht="52.5" customHeight="1" x14ac:dyDescent="0.35">
      <c r="A1161" s="967" t="s">
        <v>334</v>
      </c>
      <c r="B1161" s="133" t="s">
        <v>779</v>
      </c>
      <c r="C1161" s="364" t="s">
        <v>285</v>
      </c>
      <c r="D1161" s="134">
        <f>SUM(D1162:D1165)</f>
        <v>86.77</v>
      </c>
      <c r="E1161" s="134">
        <f>SUM(E1162:E1165)</f>
        <v>86.77</v>
      </c>
      <c r="F1161" s="134">
        <f>SUM(F1162:F1165)</f>
        <v>27.22</v>
      </c>
      <c r="G1161" s="191">
        <f>F1161/E1161</f>
        <v>0.314</v>
      </c>
      <c r="H1161" s="134">
        <f>SUM(H1162:H1165)</f>
        <v>27.22</v>
      </c>
      <c r="I1161" s="186">
        <f t="shared" si="390"/>
        <v>0.314</v>
      </c>
      <c r="J1161" s="186">
        <f>H1161/F1161</f>
        <v>1</v>
      </c>
      <c r="K1161" s="104">
        <f t="shared" si="400"/>
        <v>86.77</v>
      </c>
      <c r="L1161" s="104">
        <f t="shared" si="401"/>
        <v>0</v>
      </c>
      <c r="M1161" s="129">
        <f t="shared" si="404"/>
        <v>1</v>
      </c>
      <c r="N1161" s="782" t="s">
        <v>1415</v>
      </c>
      <c r="P1161" s="86" t="b">
        <f t="shared" si="402"/>
        <v>1</v>
      </c>
      <c r="Q1161" s="224" t="b">
        <f t="shared" si="403"/>
        <v>1</v>
      </c>
      <c r="R1161" s="728">
        <f t="shared" si="382"/>
        <v>0</v>
      </c>
    </row>
    <row r="1162" spans="1:18" s="150" customFormat="1" ht="18.75" customHeight="1" x14ac:dyDescent="0.35">
      <c r="A1162" s="967"/>
      <c r="B1162" s="365" t="s">
        <v>79</v>
      </c>
      <c r="C1162" s="365"/>
      <c r="D1162" s="104"/>
      <c r="E1162" s="104"/>
      <c r="F1162" s="104"/>
      <c r="G1162" s="186"/>
      <c r="H1162" s="104"/>
      <c r="I1162" s="167" t="e">
        <f t="shared" si="390"/>
        <v>#DIV/0!</v>
      </c>
      <c r="J1162" s="167"/>
      <c r="K1162" s="104">
        <f t="shared" si="400"/>
        <v>0</v>
      </c>
      <c r="L1162" s="104">
        <f t="shared" si="401"/>
        <v>0</v>
      </c>
      <c r="M1162" s="206" t="e">
        <f t="shared" si="404"/>
        <v>#DIV/0!</v>
      </c>
      <c r="N1162" s="782"/>
      <c r="P1162" s="86" t="b">
        <f t="shared" si="402"/>
        <v>1</v>
      </c>
      <c r="Q1162" s="224" t="b">
        <f t="shared" si="403"/>
        <v>1</v>
      </c>
      <c r="R1162" s="728">
        <f t="shared" si="382"/>
        <v>0</v>
      </c>
    </row>
    <row r="1163" spans="1:18" s="150" customFormat="1" ht="27.5" x14ac:dyDescent="0.35">
      <c r="A1163" s="967"/>
      <c r="B1163" s="365" t="s">
        <v>78</v>
      </c>
      <c r="C1163" s="365"/>
      <c r="D1163" s="104"/>
      <c r="E1163" s="104"/>
      <c r="F1163" s="104"/>
      <c r="G1163" s="186"/>
      <c r="H1163" s="104"/>
      <c r="I1163" s="167" t="e">
        <f t="shared" si="390"/>
        <v>#DIV/0!</v>
      </c>
      <c r="J1163" s="167"/>
      <c r="K1163" s="104">
        <f t="shared" si="400"/>
        <v>0</v>
      </c>
      <c r="L1163" s="104">
        <f t="shared" si="401"/>
        <v>0</v>
      </c>
      <c r="M1163" s="206" t="e">
        <f t="shared" si="404"/>
        <v>#DIV/0!</v>
      </c>
      <c r="N1163" s="782"/>
      <c r="P1163" s="86" t="b">
        <f t="shared" si="402"/>
        <v>1</v>
      </c>
      <c r="Q1163" s="224" t="b">
        <f t="shared" si="403"/>
        <v>1</v>
      </c>
      <c r="R1163" s="728">
        <f t="shared" ref="R1163:R1226" si="405">E1163-K1163-L1163</f>
        <v>0</v>
      </c>
    </row>
    <row r="1164" spans="1:18" s="150" customFormat="1" ht="27.5" x14ac:dyDescent="0.35">
      <c r="A1164" s="967"/>
      <c r="B1164" s="365" t="s">
        <v>116</v>
      </c>
      <c r="C1164" s="365"/>
      <c r="D1164" s="104">
        <v>86.77</v>
      </c>
      <c r="E1164" s="104">
        <v>86.77</v>
      </c>
      <c r="F1164" s="104">
        <v>27.22</v>
      </c>
      <c r="G1164" s="186">
        <f>F1164/E1164</f>
        <v>0.314</v>
      </c>
      <c r="H1164" s="104">
        <f>F1164</f>
        <v>27.22</v>
      </c>
      <c r="I1164" s="186">
        <f t="shared" si="390"/>
        <v>0.314</v>
      </c>
      <c r="J1164" s="186">
        <f>H1164/F1164</f>
        <v>1</v>
      </c>
      <c r="K1164" s="104">
        <f t="shared" si="400"/>
        <v>86.77</v>
      </c>
      <c r="L1164" s="104">
        <f t="shared" si="401"/>
        <v>0</v>
      </c>
      <c r="M1164" s="129">
        <f t="shared" si="404"/>
        <v>1</v>
      </c>
      <c r="N1164" s="782"/>
      <c r="P1164" s="86" t="b">
        <f t="shared" si="402"/>
        <v>1</v>
      </c>
      <c r="Q1164" s="224" t="b">
        <f t="shared" si="403"/>
        <v>1</v>
      </c>
      <c r="R1164" s="728">
        <f t="shared" si="405"/>
        <v>0</v>
      </c>
    </row>
    <row r="1165" spans="1:18" s="150" customFormat="1" ht="27.75" customHeight="1" x14ac:dyDescent="0.35">
      <c r="A1165" s="967"/>
      <c r="B1165" s="365" t="s">
        <v>80</v>
      </c>
      <c r="C1165" s="365"/>
      <c r="D1165" s="104"/>
      <c r="E1165" s="104"/>
      <c r="F1165" s="104"/>
      <c r="G1165" s="186"/>
      <c r="H1165" s="104"/>
      <c r="I1165" s="167" t="e">
        <f t="shared" si="390"/>
        <v>#DIV/0!</v>
      </c>
      <c r="J1165" s="167"/>
      <c r="K1165" s="104">
        <f t="shared" si="400"/>
        <v>0</v>
      </c>
      <c r="L1165" s="104">
        <f t="shared" si="401"/>
        <v>0</v>
      </c>
      <c r="M1165" s="206" t="e">
        <f t="shared" si="404"/>
        <v>#DIV/0!</v>
      </c>
      <c r="N1165" s="782"/>
      <c r="P1165" s="86" t="b">
        <f t="shared" si="402"/>
        <v>1</v>
      </c>
      <c r="Q1165" s="224" t="b">
        <f t="shared" si="403"/>
        <v>1</v>
      </c>
      <c r="R1165" s="728">
        <f t="shared" si="405"/>
        <v>0</v>
      </c>
    </row>
    <row r="1166" spans="1:18" s="151" customFormat="1" ht="86.25" customHeight="1" x14ac:dyDescent="0.35">
      <c r="A1166" s="789" t="s">
        <v>335</v>
      </c>
      <c r="B1166" s="133" t="s">
        <v>794</v>
      </c>
      <c r="C1166" s="364" t="s">
        <v>285</v>
      </c>
      <c r="D1166" s="134">
        <f>SUM(D1167:D1170)</f>
        <v>330.73</v>
      </c>
      <c r="E1166" s="134">
        <f>SUM(E1167:E1170)</f>
        <v>330.73</v>
      </c>
      <c r="F1166" s="134">
        <f>SUM(F1167:F1170)</f>
        <v>0</v>
      </c>
      <c r="G1166" s="191">
        <f>F1166/E1166</f>
        <v>0</v>
      </c>
      <c r="H1166" s="134">
        <f>SUM(H1167:H1170)</f>
        <v>0</v>
      </c>
      <c r="I1166" s="186">
        <f t="shared" si="390"/>
        <v>0</v>
      </c>
      <c r="J1166" s="185" t="e">
        <f>H1166/F1166</f>
        <v>#DIV/0!</v>
      </c>
      <c r="K1166" s="104">
        <f>SUM(K1167:K1170)</f>
        <v>330.73</v>
      </c>
      <c r="L1166" s="104">
        <f t="shared" si="401"/>
        <v>0</v>
      </c>
      <c r="M1166" s="129">
        <f t="shared" si="404"/>
        <v>1</v>
      </c>
      <c r="N1166" s="782" t="s">
        <v>1416</v>
      </c>
      <c r="P1166" s="86" t="b">
        <f t="shared" si="402"/>
        <v>1</v>
      </c>
      <c r="Q1166" s="224" t="b">
        <f t="shared" si="403"/>
        <v>1</v>
      </c>
      <c r="R1166" s="728">
        <f t="shared" si="405"/>
        <v>0</v>
      </c>
    </row>
    <row r="1167" spans="1:18" s="150" customFormat="1" ht="18.75" customHeight="1" x14ac:dyDescent="0.35">
      <c r="A1167" s="790"/>
      <c r="B1167" s="365" t="s">
        <v>79</v>
      </c>
      <c r="C1167" s="365"/>
      <c r="D1167" s="104"/>
      <c r="E1167" s="104"/>
      <c r="F1167" s="104"/>
      <c r="G1167" s="186"/>
      <c r="H1167" s="104"/>
      <c r="I1167" s="167" t="e">
        <f t="shared" si="390"/>
        <v>#DIV/0!</v>
      </c>
      <c r="J1167" s="167"/>
      <c r="K1167" s="104">
        <f t="shared" si="400"/>
        <v>0</v>
      </c>
      <c r="L1167" s="104">
        <f t="shared" si="401"/>
        <v>0</v>
      </c>
      <c r="M1167" s="206" t="e">
        <f t="shared" si="404"/>
        <v>#DIV/0!</v>
      </c>
      <c r="N1167" s="782"/>
      <c r="P1167" s="86" t="b">
        <f t="shared" si="402"/>
        <v>1</v>
      </c>
      <c r="Q1167" s="224" t="b">
        <f t="shared" si="403"/>
        <v>1</v>
      </c>
      <c r="R1167" s="728">
        <f t="shared" si="405"/>
        <v>0</v>
      </c>
    </row>
    <row r="1168" spans="1:18" s="150" customFormat="1" ht="27.5" x14ac:dyDescent="0.35">
      <c r="A1168" s="790"/>
      <c r="B1168" s="365" t="s">
        <v>78</v>
      </c>
      <c r="C1168" s="365"/>
      <c r="D1168" s="104"/>
      <c r="E1168" s="104"/>
      <c r="F1168" s="104"/>
      <c r="G1168" s="186"/>
      <c r="H1168" s="104"/>
      <c r="I1168" s="167" t="e">
        <f t="shared" si="390"/>
        <v>#DIV/0!</v>
      </c>
      <c r="J1168" s="167"/>
      <c r="K1168" s="104">
        <f t="shared" si="400"/>
        <v>0</v>
      </c>
      <c r="L1168" s="104">
        <f t="shared" si="401"/>
        <v>0</v>
      </c>
      <c r="M1168" s="206" t="e">
        <f t="shared" si="404"/>
        <v>#DIV/0!</v>
      </c>
      <c r="N1168" s="782"/>
      <c r="P1168" s="86" t="b">
        <f t="shared" si="402"/>
        <v>1</v>
      </c>
      <c r="Q1168" s="224" t="b">
        <f t="shared" si="403"/>
        <v>1</v>
      </c>
      <c r="R1168" s="728">
        <f t="shared" si="405"/>
        <v>0</v>
      </c>
    </row>
    <row r="1169" spans="1:18" s="150" customFormat="1" ht="27.5" x14ac:dyDescent="0.35">
      <c r="A1169" s="790"/>
      <c r="B1169" s="365" t="s">
        <v>116</v>
      </c>
      <c r="C1169" s="365"/>
      <c r="D1169" s="104">
        <v>330.73</v>
      </c>
      <c r="E1169" s="104">
        <v>330.73</v>
      </c>
      <c r="F1169" s="104">
        <f>H1169</f>
        <v>0</v>
      </c>
      <c r="G1169" s="186">
        <f>F1169/E1169</f>
        <v>0</v>
      </c>
      <c r="H1169" s="104">
        <v>0</v>
      </c>
      <c r="I1169" s="186">
        <f t="shared" si="390"/>
        <v>0</v>
      </c>
      <c r="J1169" s="167" t="e">
        <f>H1169/F1169</f>
        <v>#DIV/0!</v>
      </c>
      <c r="K1169" s="104">
        <v>330.73</v>
      </c>
      <c r="L1169" s="104">
        <f t="shared" si="401"/>
        <v>0</v>
      </c>
      <c r="M1169" s="129">
        <f t="shared" si="404"/>
        <v>1</v>
      </c>
      <c r="N1169" s="782"/>
      <c r="P1169" s="86" t="b">
        <f t="shared" si="402"/>
        <v>1</v>
      </c>
      <c r="Q1169" s="224" t="b">
        <f t="shared" si="403"/>
        <v>1</v>
      </c>
      <c r="R1169" s="728">
        <f t="shared" si="405"/>
        <v>0</v>
      </c>
    </row>
    <row r="1170" spans="1:18" s="150" customFormat="1" ht="27.5" x14ac:dyDescent="0.35">
      <c r="A1170" s="791"/>
      <c r="B1170" s="365" t="s">
        <v>80</v>
      </c>
      <c r="C1170" s="365"/>
      <c r="D1170" s="104"/>
      <c r="E1170" s="104"/>
      <c r="F1170" s="104"/>
      <c r="G1170" s="186"/>
      <c r="H1170" s="104"/>
      <c r="I1170" s="167" t="e">
        <f t="shared" si="390"/>
        <v>#DIV/0!</v>
      </c>
      <c r="J1170" s="167"/>
      <c r="K1170" s="104">
        <f t="shared" si="400"/>
        <v>0</v>
      </c>
      <c r="L1170" s="104">
        <f t="shared" si="401"/>
        <v>0</v>
      </c>
      <c r="M1170" s="206" t="e">
        <f t="shared" si="404"/>
        <v>#DIV/0!</v>
      </c>
      <c r="N1170" s="782"/>
      <c r="P1170" s="86" t="b">
        <f t="shared" si="402"/>
        <v>1</v>
      </c>
      <c r="Q1170" s="224" t="b">
        <f t="shared" si="403"/>
        <v>1</v>
      </c>
      <c r="R1170" s="728">
        <f t="shared" si="405"/>
        <v>0</v>
      </c>
    </row>
    <row r="1171" spans="1:18" s="151" customFormat="1" ht="62.25" customHeight="1" x14ac:dyDescent="0.35">
      <c r="A1171" s="967" t="s">
        <v>336</v>
      </c>
      <c r="B1171" s="133" t="s">
        <v>780</v>
      </c>
      <c r="C1171" s="364" t="s">
        <v>285</v>
      </c>
      <c r="D1171" s="134">
        <f>SUM(D1172:D1175)</f>
        <v>3692.05</v>
      </c>
      <c r="E1171" s="134">
        <f>SUM(E1172:E1175)</f>
        <v>3692.05</v>
      </c>
      <c r="F1171" s="134">
        <f>SUM(F1172:F1175)</f>
        <v>0</v>
      </c>
      <c r="G1171" s="191">
        <f>F1171/E1171</f>
        <v>0</v>
      </c>
      <c r="H1171" s="134">
        <f>SUM(H1172:H1175)</f>
        <v>0</v>
      </c>
      <c r="I1171" s="186">
        <f t="shared" si="390"/>
        <v>0</v>
      </c>
      <c r="J1171" s="185" t="e">
        <f>H1171/F1171</f>
        <v>#DIV/0!</v>
      </c>
      <c r="K1171" s="104">
        <f t="shared" si="400"/>
        <v>3692.05</v>
      </c>
      <c r="L1171" s="104">
        <f t="shared" si="401"/>
        <v>0</v>
      </c>
      <c r="M1171" s="129">
        <f t="shared" si="404"/>
        <v>1</v>
      </c>
      <c r="N1171" s="782" t="s">
        <v>1417</v>
      </c>
      <c r="P1171" s="86" t="b">
        <f t="shared" si="402"/>
        <v>1</v>
      </c>
      <c r="Q1171" s="224" t="b">
        <f t="shared" si="403"/>
        <v>1</v>
      </c>
      <c r="R1171" s="728">
        <f t="shared" si="405"/>
        <v>0</v>
      </c>
    </row>
    <row r="1172" spans="1:18" s="150" customFormat="1" ht="27.5" x14ac:dyDescent="0.35">
      <c r="A1172" s="967"/>
      <c r="B1172" s="365" t="s">
        <v>79</v>
      </c>
      <c r="C1172" s="365"/>
      <c r="D1172" s="104"/>
      <c r="E1172" s="104"/>
      <c r="F1172" s="104"/>
      <c r="G1172" s="186"/>
      <c r="H1172" s="104"/>
      <c r="I1172" s="167" t="e">
        <f t="shared" si="390"/>
        <v>#DIV/0!</v>
      </c>
      <c r="J1172" s="167"/>
      <c r="K1172" s="104">
        <f t="shared" si="400"/>
        <v>0</v>
      </c>
      <c r="L1172" s="104">
        <f t="shared" si="401"/>
        <v>0</v>
      </c>
      <c r="M1172" s="206" t="e">
        <f t="shared" si="404"/>
        <v>#DIV/0!</v>
      </c>
      <c r="N1172" s="782"/>
      <c r="P1172" s="86" t="b">
        <f t="shared" si="402"/>
        <v>1</v>
      </c>
      <c r="Q1172" s="224" t="b">
        <f t="shared" si="403"/>
        <v>1</v>
      </c>
      <c r="R1172" s="728">
        <f t="shared" si="405"/>
        <v>0</v>
      </c>
    </row>
    <row r="1173" spans="1:18" s="150" customFormat="1" ht="27.5" x14ac:dyDescent="0.35">
      <c r="A1173" s="967"/>
      <c r="B1173" s="365" t="s">
        <v>78</v>
      </c>
      <c r="C1173" s="365"/>
      <c r="D1173" s="104"/>
      <c r="E1173" s="104"/>
      <c r="F1173" s="104"/>
      <c r="G1173" s="186"/>
      <c r="H1173" s="104"/>
      <c r="I1173" s="167" t="e">
        <f t="shared" si="390"/>
        <v>#DIV/0!</v>
      </c>
      <c r="J1173" s="167"/>
      <c r="K1173" s="104">
        <f t="shared" si="400"/>
        <v>0</v>
      </c>
      <c r="L1173" s="104">
        <f t="shared" si="401"/>
        <v>0</v>
      </c>
      <c r="M1173" s="206" t="e">
        <f t="shared" si="404"/>
        <v>#DIV/0!</v>
      </c>
      <c r="N1173" s="782"/>
      <c r="P1173" s="86" t="b">
        <f t="shared" si="402"/>
        <v>1</v>
      </c>
      <c r="Q1173" s="224" t="b">
        <f t="shared" si="403"/>
        <v>1</v>
      </c>
      <c r="R1173" s="728">
        <f t="shared" si="405"/>
        <v>0</v>
      </c>
    </row>
    <row r="1174" spans="1:18" s="150" customFormat="1" ht="27.5" x14ac:dyDescent="0.35">
      <c r="A1174" s="967"/>
      <c r="B1174" s="365" t="s">
        <v>116</v>
      </c>
      <c r="C1174" s="365"/>
      <c r="D1174" s="104">
        <v>3692.05</v>
      </c>
      <c r="E1174" s="104">
        <v>3692.05</v>
      </c>
      <c r="F1174" s="104">
        <f>H1174</f>
        <v>0</v>
      </c>
      <c r="G1174" s="186">
        <f>F1174/E1174</f>
        <v>0</v>
      </c>
      <c r="H1174" s="104">
        <v>0</v>
      </c>
      <c r="I1174" s="186">
        <f t="shared" si="390"/>
        <v>0</v>
      </c>
      <c r="J1174" s="167" t="e">
        <f>H1174/F1174</f>
        <v>#DIV/0!</v>
      </c>
      <c r="K1174" s="104">
        <f t="shared" si="400"/>
        <v>3692.05</v>
      </c>
      <c r="L1174" s="104">
        <f t="shared" si="401"/>
        <v>0</v>
      </c>
      <c r="M1174" s="129">
        <f t="shared" si="404"/>
        <v>1</v>
      </c>
      <c r="N1174" s="782"/>
      <c r="P1174" s="86" t="b">
        <f t="shared" si="402"/>
        <v>1</v>
      </c>
      <c r="Q1174" s="224" t="b">
        <f t="shared" si="403"/>
        <v>1</v>
      </c>
      <c r="R1174" s="728">
        <f t="shared" si="405"/>
        <v>0</v>
      </c>
    </row>
    <row r="1175" spans="1:18" s="150" customFormat="1" ht="27.5" x14ac:dyDescent="0.35">
      <c r="A1175" s="967"/>
      <c r="B1175" s="365" t="s">
        <v>80</v>
      </c>
      <c r="C1175" s="365"/>
      <c r="D1175" s="104"/>
      <c r="E1175" s="104"/>
      <c r="F1175" s="104"/>
      <c r="G1175" s="186"/>
      <c r="H1175" s="104"/>
      <c r="I1175" s="167" t="e">
        <f t="shared" si="390"/>
        <v>#DIV/0!</v>
      </c>
      <c r="J1175" s="167"/>
      <c r="K1175" s="104">
        <f t="shared" si="400"/>
        <v>0</v>
      </c>
      <c r="L1175" s="104">
        <f t="shared" si="401"/>
        <v>0</v>
      </c>
      <c r="M1175" s="206" t="e">
        <f t="shared" si="404"/>
        <v>#DIV/0!</v>
      </c>
      <c r="N1175" s="782"/>
      <c r="P1175" s="86" t="b">
        <f t="shared" si="402"/>
        <v>1</v>
      </c>
      <c r="Q1175" s="224" t="b">
        <f t="shared" si="403"/>
        <v>1</v>
      </c>
      <c r="R1175" s="728">
        <f t="shared" si="405"/>
        <v>0</v>
      </c>
    </row>
    <row r="1176" spans="1:18" s="151" customFormat="1" ht="51" customHeight="1" x14ac:dyDescent="0.35">
      <c r="A1176" s="967" t="s">
        <v>337</v>
      </c>
      <c r="B1176" s="133" t="s">
        <v>1060</v>
      </c>
      <c r="C1176" s="364" t="s">
        <v>285</v>
      </c>
      <c r="D1176" s="134">
        <f>SUM(D1177:D1180)</f>
        <v>21542.77</v>
      </c>
      <c r="E1176" s="134">
        <f>SUM(E1177:E1180)</f>
        <v>21542.77</v>
      </c>
      <c r="F1176" s="134">
        <f>SUM(F1177:F1180)</f>
        <v>4786.28</v>
      </c>
      <c r="G1176" s="191">
        <f>F1176/E1176</f>
        <v>0.222</v>
      </c>
      <c r="H1176" s="134">
        <f>SUM(H1177:H1180)</f>
        <v>4786.28</v>
      </c>
      <c r="I1176" s="186">
        <f t="shared" si="390"/>
        <v>0.222</v>
      </c>
      <c r="J1176" s="191">
        <f>H1176/F1176</f>
        <v>1</v>
      </c>
      <c r="K1176" s="134">
        <f>SUM(K1177:K1180)</f>
        <v>19135.11</v>
      </c>
      <c r="L1176" s="104">
        <f t="shared" si="401"/>
        <v>2407.66</v>
      </c>
      <c r="M1176" s="129">
        <f t="shared" si="404"/>
        <v>0.89</v>
      </c>
      <c r="N1176" s="822" t="s">
        <v>1418</v>
      </c>
      <c r="P1176" s="86" t="b">
        <f t="shared" si="402"/>
        <v>1</v>
      </c>
      <c r="Q1176" s="224" t="b">
        <f t="shared" si="403"/>
        <v>1</v>
      </c>
      <c r="R1176" s="728">
        <f t="shared" si="405"/>
        <v>0</v>
      </c>
    </row>
    <row r="1177" spans="1:18" s="150" customFormat="1" ht="28.5" customHeight="1" x14ac:dyDescent="0.35">
      <c r="A1177" s="967"/>
      <c r="B1177" s="365" t="s">
        <v>79</v>
      </c>
      <c r="C1177" s="365"/>
      <c r="D1177" s="104"/>
      <c r="E1177" s="104"/>
      <c r="F1177" s="104"/>
      <c r="G1177" s="186"/>
      <c r="H1177" s="104"/>
      <c r="I1177" s="167" t="e">
        <f t="shared" si="390"/>
        <v>#DIV/0!</v>
      </c>
      <c r="J1177" s="167"/>
      <c r="K1177" s="104">
        <f t="shared" si="400"/>
        <v>0</v>
      </c>
      <c r="L1177" s="104">
        <f t="shared" si="401"/>
        <v>0</v>
      </c>
      <c r="M1177" s="206" t="e">
        <f t="shared" si="404"/>
        <v>#DIV/0!</v>
      </c>
      <c r="N1177" s="822"/>
      <c r="P1177" s="86" t="b">
        <f t="shared" si="402"/>
        <v>1</v>
      </c>
      <c r="Q1177" s="224" t="b">
        <f t="shared" si="403"/>
        <v>1</v>
      </c>
      <c r="R1177" s="728">
        <f t="shared" si="405"/>
        <v>0</v>
      </c>
    </row>
    <row r="1178" spans="1:18" s="150" customFormat="1" ht="34.5" customHeight="1" x14ac:dyDescent="0.35">
      <c r="A1178" s="967"/>
      <c r="B1178" s="365" t="s">
        <v>78</v>
      </c>
      <c r="C1178" s="365"/>
      <c r="D1178" s="104"/>
      <c r="E1178" s="104"/>
      <c r="F1178" s="104"/>
      <c r="G1178" s="186"/>
      <c r="H1178" s="104"/>
      <c r="I1178" s="167" t="e">
        <f t="shared" si="390"/>
        <v>#DIV/0!</v>
      </c>
      <c r="J1178" s="167"/>
      <c r="K1178" s="104">
        <f t="shared" si="400"/>
        <v>0</v>
      </c>
      <c r="L1178" s="104">
        <f t="shared" si="401"/>
        <v>0</v>
      </c>
      <c r="M1178" s="206" t="e">
        <f t="shared" si="404"/>
        <v>#DIV/0!</v>
      </c>
      <c r="N1178" s="822"/>
      <c r="P1178" s="86" t="b">
        <f t="shared" si="402"/>
        <v>1</v>
      </c>
      <c r="Q1178" s="224" t="b">
        <f t="shared" si="403"/>
        <v>1</v>
      </c>
      <c r="R1178" s="728">
        <f t="shared" si="405"/>
        <v>0</v>
      </c>
    </row>
    <row r="1179" spans="1:18" s="150" customFormat="1" ht="34.5" customHeight="1" x14ac:dyDescent="0.35">
      <c r="A1179" s="967"/>
      <c r="B1179" s="365" t="s">
        <v>116</v>
      </c>
      <c r="C1179" s="365"/>
      <c r="D1179" s="104">
        <v>21542.77</v>
      </c>
      <c r="E1179" s="104">
        <f>D1179</f>
        <v>21542.77</v>
      </c>
      <c r="F1179" s="104">
        <v>4786.28</v>
      </c>
      <c r="G1179" s="186">
        <f>F1179/E1179</f>
        <v>0.222</v>
      </c>
      <c r="H1179" s="104">
        <f>F1179</f>
        <v>4786.28</v>
      </c>
      <c r="I1179" s="186">
        <f t="shared" si="390"/>
        <v>0.222</v>
      </c>
      <c r="J1179" s="186">
        <f>H1179/F1179</f>
        <v>1</v>
      </c>
      <c r="K1179" s="104">
        <v>19135.11</v>
      </c>
      <c r="L1179" s="104">
        <f t="shared" si="401"/>
        <v>2407.66</v>
      </c>
      <c r="M1179" s="129">
        <f t="shared" si="404"/>
        <v>0.89</v>
      </c>
      <c r="N1179" s="822"/>
      <c r="P1179" s="86" t="b">
        <f t="shared" si="402"/>
        <v>1</v>
      </c>
      <c r="Q1179" s="224" t="b">
        <f t="shared" si="403"/>
        <v>1</v>
      </c>
      <c r="R1179" s="728">
        <f t="shared" si="405"/>
        <v>0</v>
      </c>
    </row>
    <row r="1180" spans="1:18" s="150" customFormat="1" ht="70.5" customHeight="1" x14ac:dyDescent="0.35">
      <c r="A1180" s="967"/>
      <c r="B1180" s="365" t="s">
        <v>80</v>
      </c>
      <c r="C1180" s="365"/>
      <c r="D1180" s="104"/>
      <c r="E1180" s="104"/>
      <c r="F1180" s="104"/>
      <c r="G1180" s="186"/>
      <c r="H1180" s="104"/>
      <c r="I1180" s="167" t="e">
        <f t="shared" ref="I1180:I1243" si="406">H1180/E1180</f>
        <v>#DIV/0!</v>
      </c>
      <c r="J1180" s="167"/>
      <c r="K1180" s="104">
        <f t="shared" si="400"/>
        <v>0</v>
      </c>
      <c r="L1180" s="104">
        <f t="shared" si="401"/>
        <v>0</v>
      </c>
      <c r="M1180" s="206" t="e">
        <f t="shared" si="404"/>
        <v>#DIV/0!</v>
      </c>
      <c r="N1180" s="822"/>
      <c r="P1180" s="86" t="b">
        <f t="shared" si="402"/>
        <v>1</v>
      </c>
      <c r="Q1180" s="224" t="b">
        <f t="shared" si="403"/>
        <v>1</v>
      </c>
      <c r="R1180" s="728">
        <f t="shared" si="405"/>
        <v>0</v>
      </c>
    </row>
    <row r="1181" spans="1:18" s="151" customFormat="1" ht="89.25" customHeight="1" x14ac:dyDescent="0.35">
      <c r="A1181" s="967" t="s">
        <v>338</v>
      </c>
      <c r="B1181" s="520" t="s">
        <v>1061</v>
      </c>
      <c r="C1181" s="364" t="s">
        <v>285</v>
      </c>
      <c r="D1181" s="134">
        <f>SUM(D1182:D1185)</f>
        <v>29871.45</v>
      </c>
      <c r="E1181" s="134">
        <f>SUM(E1182:E1185)</f>
        <v>29871.45</v>
      </c>
      <c r="F1181" s="134">
        <f>SUM(F1182:F1185)</f>
        <v>5774.05</v>
      </c>
      <c r="G1181" s="191">
        <f>F1181/E1181</f>
        <v>0.193</v>
      </c>
      <c r="H1181" s="134">
        <f>SUM(H1182:H1185)</f>
        <v>5774.05</v>
      </c>
      <c r="I1181" s="191">
        <f t="shared" si="406"/>
        <v>0.193</v>
      </c>
      <c r="J1181" s="191">
        <f>H1181/F1181</f>
        <v>1</v>
      </c>
      <c r="K1181" s="134">
        <f t="shared" si="400"/>
        <v>29871.45</v>
      </c>
      <c r="L1181" s="134">
        <f t="shared" si="401"/>
        <v>0</v>
      </c>
      <c r="M1181" s="344">
        <f t="shared" si="404"/>
        <v>1</v>
      </c>
      <c r="N1181" s="782" t="s">
        <v>1419</v>
      </c>
      <c r="P1181" s="86" t="b">
        <f t="shared" si="402"/>
        <v>1</v>
      </c>
      <c r="Q1181" s="224" t="b">
        <f t="shared" si="403"/>
        <v>1</v>
      </c>
      <c r="R1181" s="728">
        <f t="shared" si="405"/>
        <v>0</v>
      </c>
    </row>
    <row r="1182" spans="1:18" s="150" customFormat="1" ht="18.75" customHeight="1" x14ac:dyDescent="0.35">
      <c r="A1182" s="967"/>
      <c r="B1182" s="365" t="s">
        <v>79</v>
      </c>
      <c r="C1182" s="365"/>
      <c r="D1182" s="104"/>
      <c r="E1182" s="104"/>
      <c r="F1182" s="104"/>
      <c r="G1182" s="186"/>
      <c r="H1182" s="104"/>
      <c r="I1182" s="167" t="e">
        <f t="shared" si="406"/>
        <v>#DIV/0!</v>
      </c>
      <c r="J1182" s="167"/>
      <c r="K1182" s="104">
        <f t="shared" si="400"/>
        <v>0</v>
      </c>
      <c r="L1182" s="104">
        <f t="shared" si="401"/>
        <v>0</v>
      </c>
      <c r="M1182" s="206" t="e">
        <f t="shared" si="404"/>
        <v>#DIV/0!</v>
      </c>
      <c r="N1182" s="782"/>
      <c r="P1182" s="86" t="b">
        <f t="shared" si="402"/>
        <v>1</v>
      </c>
      <c r="Q1182" s="224" t="b">
        <f t="shared" si="403"/>
        <v>1</v>
      </c>
      <c r="R1182" s="728">
        <f t="shared" si="405"/>
        <v>0</v>
      </c>
    </row>
    <row r="1183" spans="1:18" s="150" customFormat="1" ht="27.5" x14ac:dyDescent="0.35">
      <c r="A1183" s="967"/>
      <c r="B1183" s="365" t="s">
        <v>78</v>
      </c>
      <c r="C1183" s="365"/>
      <c r="D1183" s="104"/>
      <c r="E1183" s="104"/>
      <c r="F1183" s="104"/>
      <c r="G1183" s="186"/>
      <c r="H1183" s="104"/>
      <c r="I1183" s="167" t="e">
        <f t="shared" si="406"/>
        <v>#DIV/0!</v>
      </c>
      <c r="J1183" s="167"/>
      <c r="K1183" s="104">
        <f t="shared" si="400"/>
        <v>0</v>
      </c>
      <c r="L1183" s="104">
        <f t="shared" si="401"/>
        <v>0</v>
      </c>
      <c r="M1183" s="206" t="e">
        <f t="shared" si="404"/>
        <v>#DIV/0!</v>
      </c>
      <c r="N1183" s="782"/>
      <c r="P1183" s="86" t="b">
        <f t="shared" si="402"/>
        <v>1</v>
      </c>
      <c r="Q1183" s="224" t="b">
        <f t="shared" si="403"/>
        <v>1</v>
      </c>
      <c r="R1183" s="728">
        <f t="shared" si="405"/>
        <v>0</v>
      </c>
    </row>
    <row r="1184" spans="1:18" s="150" customFormat="1" ht="27.5" x14ac:dyDescent="0.35">
      <c r="A1184" s="967"/>
      <c r="B1184" s="365" t="s">
        <v>116</v>
      </c>
      <c r="C1184" s="365"/>
      <c r="D1184" s="104">
        <v>29871.45</v>
      </c>
      <c r="E1184" s="104">
        <v>29871.45</v>
      </c>
      <c r="F1184" s="104">
        <v>5774.05</v>
      </c>
      <c r="G1184" s="186">
        <f>F1184/E1184</f>
        <v>0.193</v>
      </c>
      <c r="H1184" s="104">
        <f>F1184</f>
        <v>5774.05</v>
      </c>
      <c r="I1184" s="186">
        <f t="shared" si="406"/>
        <v>0.193</v>
      </c>
      <c r="J1184" s="186">
        <f>H1184/F1184</f>
        <v>1</v>
      </c>
      <c r="K1184" s="104">
        <f t="shared" si="400"/>
        <v>29871.45</v>
      </c>
      <c r="L1184" s="104">
        <f t="shared" si="401"/>
        <v>0</v>
      </c>
      <c r="M1184" s="129">
        <f t="shared" si="404"/>
        <v>1</v>
      </c>
      <c r="N1184" s="782"/>
      <c r="P1184" s="86" t="b">
        <f t="shared" si="402"/>
        <v>1</v>
      </c>
      <c r="Q1184" s="224" t="b">
        <f t="shared" si="403"/>
        <v>1</v>
      </c>
      <c r="R1184" s="728">
        <f t="shared" si="405"/>
        <v>0</v>
      </c>
    </row>
    <row r="1185" spans="1:18" s="150" customFormat="1" ht="27.5" x14ac:dyDescent="0.35">
      <c r="A1185" s="967"/>
      <c r="B1185" s="365" t="s">
        <v>80</v>
      </c>
      <c r="C1185" s="365"/>
      <c r="D1185" s="104"/>
      <c r="E1185" s="104"/>
      <c r="F1185" s="104"/>
      <c r="G1185" s="186"/>
      <c r="H1185" s="104"/>
      <c r="I1185" s="167" t="e">
        <f t="shared" si="406"/>
        <v>#DIV/0!</v>
      </c>
      <c r="J1185" s="167"/>
      <c r="K1185" s="104">
        <f t="shared" si="400"/>
        <v>0</v>
      </c>
      <c r="L1185" s="104">
        <f t="shared" si="401"/>
        <v>0</v>
      </c>
      <c r="M1185" s="206" t="e">
        <f t="shared" si="404"/>
        <v>#DIV/0!</v>
      </c>
      <c r="N1185" s="782"/>
      <c r="P1185" s="86" t="b">
        <f t="shared" si="402"/>
        <v>1</v>
      </c>
      <c r="Q1185" s="224" t="b">
        <f t="shared" si="403"/>
        <v>1</v>
      </c>
      <c r="R1185" s="728">
        <f t="shared" si="405"/>
        <v>0</v>
      </c>
    </row>
    <row r="1186" spans="1:18" s="151" customFormat="1" ht="92.25" customHeight="1" x14ac:dyDescent="0.35">
      <c r="A1186" s="967" t="s">
        <v>339</v>
      </c>
      <c r="B1186" s="133" t="s">
        <v>1062</v>
      </c>
      <c r="C1186" s="364" t="s">
        <v>285</v>
      </c>
      <c r="D1186" s="134">
        <f>SUM(D1187:D1190)</f>
        <v>199.88</v>
      </c>
      <c r="E1186" s="134">
        <f>SUM(E1187:E1190)</f>
        <v>199.88</v>
      </c>
      <c r="F1186" s="134">
        <f>SUM(F1187:F1190)</f>
        <v>0</v>
      </c>
      <c r="G1186" s="191">
        <f>F1186/E1186</f>
        <v>0</v>
      </c>
      <c r="H1186" s="134">
        <f>SUM(H1187:H1190)</f>
        <v>0</v>
      </c>
      <c r="I1186" s="186">
        <f t="shared" si="406"/>
        <v>0</v>
      </c>
      <c r="J1186" s="185" t="e">
        <f>H1186/F1186</f>
        <v>#DIV/0!</v>
      </c>
      <c r="K1186" s="104">
        <f t="shared" si="400"/>
        <v>199.88</v>
      </c>
      <c r="L1186" s="104">
        <f t="shared" si="401"/>
        <v>0</v>
      </c>
      <c r="M1186" s="129">
        <f t="shared" si="404"/>
        <v>1</v>
      </c>
      <c r="N1186" s="782" t="s">
        <v>1466</v>
      </c>
      <c r="P1186" s="86" t="b">
        <f t="shared" si="402"/>
        <v>1</v>
      </c>
      <c r="Q1186" s="224" t="b">
        <f t="shared" si="403"/>
        <v>1</v>
      </c>
      <c r="R1186" s="728">
        <f t="shared" si="405"/>
        <v>0</v>
      </c>
    </row>
    <row r="1187" spans="1:18" s="150" customFormat="1" ht="33" customHeight="1" x14ac:dyDescent="0.35">
      <c r="A1187" s="967"/>
      <c r="B1187" s="365" t="s">
        <v>79</v>
      </c>
      <c r="C1187" s="365"/>
      <c r="D1187" s="104"/>
      <c r="E1187" s="104"/>
      <c r="F1187" s="104"/>
      <c r="G1187" s="186"/>
      <c r="H1187" s="104"/>
      <c r="I1187" s="167" t="e">
        <f t="shared" si="406"/>
        <v>#DIV/0!</v>
      </c>
      <c r="J1187" s="167"/>
      <c r="K1187" s="104">
        <f t="shared" si="400"/>
        <v>0</v>
      </c>
      <c r="L1187" s="104">
        <f t="shared" si="401"/>
        <v>0</v>
      </c>
      <c r="M1187" s="206" t="e">
        <f t="shared" si="404"/>
        <v>#DIV/0!</v>
      </c>
      <c r="N1187" s="782"/>
      <c r="P1187" s="86" t="b">
        <f t="shared" si="402"/>
        <v>1</v>
      </c>
      <c r="Q1187" s="224" t="b">
        <f t="shared" si="403"/>
        <v>1</v>
      </c>
      <c r="R1187" s="728">
        <f t="shared" si="405"/>
        <v>0</v>
      </c>
    </row>
    <row r="1188" spans="1:18" s="150" customFormat="1" ht="30" customHeight="1" x14ac:dyDescent="0.35">
      <c r="A1188" s="967"/>
      <c r="B1188" s="365" t="s">
        <v>78</v>
      </c>
      <c r="C1188" s="365"/>
      <c r="D1188" s="104"/>
      <c r="E1188" s="104"/>
      <c r="F1188" s="104"/>
      <c r="G1188" s="186"/>
      <c r="H1188" s="104"/>
      <c r="I1188" s="167" t="e">
        <f t="shared" si="406"/>
        <v>#DIV/0!</v>
      </c>
      <c r="J1188" s="167"/>
      <c r="K1188" s="104">
        <f t="shared" si="400"/>
        <v>0</v>
      </c>
      <c r="L1188" s="104">
        <f t="shared" si="401"/>
        <v>0</v>
      </c>
      <c r="M1188" s="206" t="e">
        <f t="shared" si="404"/>
        <v>#DIV/0!</v>
      </c>
      <c r="N1188" s="782"/>
      <c r="P1188" s="86" t="b">
        <f t="shared" si="402"/>
        <v>1</v>
      </c>
      <c r="Q1188" s="224" t="b">
        <f t="shared" si="403"/>
        <v>1</v>
      </c>
      <c r="R1188" s="728">
        <f t="shared" si="405"/>
        <v>0</v>
      </c>
    </row>
    <row r="1189" spans="1:18" s="150" customFormat="1" ht="33" customHeight="1" x14ac:dyDescent="0.35">
      <c r="A1189" s="967"/>
      <c r="B1189" s="365" t="s">
        <v>116</v>
      </c>
      <c r="C1189" s="365"/>
      <c r="D1189" s="104">
        <v>199.88</v>
      </c>
      <c r="E1189" s="104">
        <v>199.88</v>
      </c>
      <c r="F1189" s="104">
        <f>H1189</f>
        <v>0</v>
      </c>
      <c r="G1189" s="186">
        <f>F1189/E1189</f>
        <v>0</v>
      </c>
      <c r="H1189" s="104">
        <v>0</v>
      </c>
      <c r="I1189" s="186">
        <f t="shared" si="406"/>
        <v>0</v>
      </c>
      <c r="J1189" s="167" t="e">
        <f>H1189/F1189</f>
        <v>#DIV/0!</v>
      </c>
      <c r="K1189" s="104">
        <f t="shared" si="400"/>
        <v>199.88</v>
      </c>
      <c r="L1189" s="104">
        <f t="shared" si="401"/>
        <v>0</v>
      </c>
      <c r="M1189" s="129">
        <f t="shared" si="404"/>
        <v>1</v>
      </c>
      <c r="N1189" s="782"/>
      <c r="P1189" s="86" t="b">
        <f t="shared" si="402"/>
        <v>1</v>
      </c>
      <c r="Q1189" s="224" t="b">
        <f t="shared" si="403"/>
        <v>1</v>
      </c>
      <c r="R1189" s="728">
        <f t="shared" si="405"/>
        <v>0</v>
      </c>
    </row>
    <row r="1190" spans="1:18" s="150" customFormat="1" ht="28.5" customHeight="1" x14ac:dyDescent="0.35">
      <c r="A1190" s="967"/>
      <c r="B1190" s="365" t="s">
        <v>80</v>
      </c>
      <c r="C1190" s="365"/>
      <c r="D1190" s="104"/>
      <c r="E1190" s="104"/>
      <c r="F1190" s="104"/>
      <c r="G1190" s="186"/>
      <c r="H1190" s="104"/>
      <c r="I1190" s="167" t="e">
        <f t="shared" si="406"/>
        <v>#DIV/0!</v>
      </c>
      <c r="J1190" s="167"/>
      <c r="K1190" s="104">
        <f t="shared" si="400"/>
        <v>0</v>
      </c>
      <c r="L1190" s="104">
        <f t="shared" si="401"/>
        <v>0</v>
      </c>
      <c r="M1190" s="206" t="e">
        <f t="shared" si="404"/>
        <v>#DIV/0!</v>
      </c>
      <c r="N1190" s="782"/>
      <c r="P1190" s="86" t="b">
        <f t="shared" si="402"/>
        <v>1</v>
      </c>
      <c r="Q1190" s="224" t="b">
        <f t="shared" si="403"/>
        <v>1</v>
      </c>
      <c r="R1190" s="728">
        <f t="shared" si="405"/>
        <v>0</v>
      </c>
    </row>
    <row r="1191" spans="1:18" s="151" customFormat="1" ht="55.5" customHeight="1" x14ac:dyDescent="0.35">
      <c r="A1191" s="967" t="s">
        <v>340</v>
      </c>
      <c r="B1191" s="133" t="s">
        <v>341</v>
      </c>
      <c r="C1191" s="364" t="s">
        <v>285</v>
      </c>
      <c r="D1191" s="134">
        <f>SUM(D1192:D1195)</f>
        <v>66652.66</v>
      </c>
      <c r="E1191" s="134">
        <f>SUM(E1192:E1195)</f>
        <v>66652.66</v>
      </c>
      <c r="F1191" s="134">
        <f>SUM(F1192:F1195)</f>
        <v>11279.94</v>
      </c>
      <c r="G1191" s="191">
        <f>F1191/E1191</f>
        <v>0.16900000000000001</v>
      </c>
      <c r="H1191" s="134">
        <f>SUM(H1192:H1195)</f>
        <v>11279.94</v>
      </c>
      <c r="I1191" s="186">
        <f t="shared" si="406"/>
        <v>0.16900000000000001</v>
      </c>
      <c r="J1191" s="191">
        <f>H1191/F1191</f>
        <v>1</v>
      </c>
      <c r="K1191" s="134">
        <f>SUM(K1192:K1195)</f>
        <v>64665.919999999998</v>
      </c>
      <c r="L1191" s="104">
        <f t="shared" si="401"/>
        <v>1986.74</v>
      </c>
      <c r="M1191" s="129">
        <f t="shared" si="404"/>
        <v>0.97</v>
      </c>
      <c r="N1191" s="782" t="s">
        <v>1420</v>
      </c>
      <c r="P1191" s="86" t="b">
        <f t="shared" si="402"/>
        <v>1</v>
      </c>
      <c r="Q1191" s="224" t="b">
        <f t="shared" si="403"/>
        <v>1</v>
      </c>
      <c r="R1191" s="728">
        <f t="shared" si="405"/>
        <v>0</v>
      </c>
    </row>
    <row r="1192" spans="1:18" s="150" customFormat="1" ht="31.5" customHeight="1" x14ac:dyDescent="0.35">
      <c r="A1192" s="967"/>
      <c r="B1192" s="365" t="s">
        <v>79</v>
      </c>
      <c r="C1192" s="365"/>
      <c r="D1192" s="104"/>
      <c r="E1192" s="104"/>
      <c r="F1192" s="104"/>
      <c r="G1192" s="186"/>
      <c r="H1192" s="104"/>
      <c r="I1192" s="167" t="e">
        <f t="shared" si="406"/>
        <v>#DIV/0!</v>
      </c>
      <c r="J1192" s="167"/>
      <c r="K1192" s="104">
        <f t="shared" si="400"/>
        <v>0</v>
      </c>
      <c r="L1192" s="104">
        <f t="shared" si="401"/>
        <v>0</v>
      </c>
      <c r="M1192" s="206" t="e">
        <f t="shared" si="404"/>
        <v>#DIV/0!</v>
      </c>
      <c r="N1192" s="782"/>
      <c r="P1192" s="86" t="b">
        <f t="shared" si="402"/>
        <v>1</v>
      </c>
      <c r="Q1192" s="224" t="b">
        <f t="shared" si="403"/>
        <v>1</v>
      </c>
      <c r="R1192" s="728">
        <f t="shared" si="405"/>
        <v>0</v>
      </c>
    </row>
    <row r="1193" spans="1:18" s="150" customFormat="1" ht="24.75" customHeight="1" x14ac:dyDescent="0.35">
      <c r="A1193" s="967"/>
      <c r="B1193" s="365" t="s">
        <v>78</v>
      </c>
      <c r="C1193" s="365"/>
      <c r="D1193" s="104"/>
      <c r="E1193" s="104"/>
      <c r="F1193" s="104"/>
      <c r="G1193" s="186"/>
      <c r="H1193" s="104"/>
      <c r="I1193" s="167" t="e">
        <f t="shared" si="406"/>
        <v>#DIV/0!</v>
      </c>
      <c r="J1193" s="167"/>
      <c r="K1193" s="104">
        <f>E1193</f>
        <v>0</v>
      </c>
      <c r="L1193" s="104">
        <f t="shared" si="401"/>
        <v>0</v>
      </c>
      <c r="M1193" s="206" t="e">
        <f t="shared" si="404"/>
        <v>#DIV/0!</v>
      </c>
      <c r="N1193" s="782"/>
      <c r="P1193" s="86" t="b">
        <f t="shared" si="402"/>
        <v>1</v>
      </c>
      <c r="Q1193" s="224" t="b">
        <f t="shared" si="403"/>
        <v>1</v>
      </c>
      <c r="R1193" s="728">
        <f t="shared" si="405"/>
        <v>0</v>
      </c>
    </row>
    <row r="1194" spans="1:18" s="150" customFormat="1" ht="28.5" customHeight="1" x14ac:dyDescent="0.35">
      <c r="A1194" s="967"/>
      <c r="B1194" s="365" t="s">
        <v>116</v>
      </c>
      <c r="C1194" s="365"/>
      <c r="D1194" s="104">
        <v>66652.66</v>
      </c>
      <c r="E1194" s="104">
        <v>66652.66</v>
      </c>
      <c r="F1194" s="104">
        <v>11279.94</v>
      </c>
      <c r="G1194" s="186">
        <f>F1194/E1194</f>
        <v>0.16900000000000001</v>
      </c>
      <c r="H1194" s="104">
        <f>F1194</f>
        <v>11279.94</v>
      </c>
      <c r="I1194" s="186">
        <f t="shared" si="406"/>
        <v>0.16900000000000001</v>
      </c>
      <c r="J1194" s="186">
        <f>H1194/F1194</f>
        <v>1</v>
      </c>
      <c r="K1194" s="104">
        <v>64665.919999999998</v>
      </c>
      <c r="L1194" s="104">
        <f t="shared" si="401"/>
        <v>1986.74</v>
      </c>
      <c r="M1194" s="129">
        <f t="shared" si="404"/>
        <v>0.97</v>
      </c>
      <c r="N1194" s="782"/>
      <c r="P1194" s="86" t="b">
        <f t="shared" si="402"/>
        <v>1</v>
      </c>
      <c r="Q1194" s="224" t="b">
        <f t="shared" si="403"/>
        <v>1</v>
      </c>
      <c r="R1194" s="728">
        <f t="shared" si="405"/>
        <v>0</v>
      </c>
    </row>
    <row r="1195" spans="1:18" s="150" customFormat="1" ht="26.25" customHeight="1" x14ac:dyDescent="0.35">
      <c r="A1195" s="967"/>
      <c r="B1195" s="365" t="s">
        <v>80</v>
      </c>
      <c r="C1195" s="365"/>
      <c r="D1195" s="104"/>
      <c r="E1195" s="104"/>
      <c r="F1195" s="104"/>
      <c r="G1195" s="186"/>
      <c r="H1195" s="104"/>
      <c r="I1195" s="167" t="e">
        <f t="shared" si="406"/>
        <v>#DIV/0!</v>
      </c>
      <c r="J1195" s="167"/>
      <c r="K1195" s="104">
        <f t="shared" ref="K1195" si="407">E1195</f>
        <v>0</v>
      </c>
      <c r="L1195" s="104">
        <f t="shared" si="401"/>
        <v>0</v>
      </c>
      <c r="M1195" s="206" t="e">
        <f t="shared" si="404"/>
        <v>#DIV/0!</v>
      </c>
      <c r="N1195" s="782"/>
      <c r="P1195" s="86" t="b">
        <f t="shared" si="402"/>
        <v>1</v>
      </c>
      <c r="Q1195" s="224" t="b">
        <f t="shared" ref="Q1195" si="408">IF(F1190=H1190,TRUE,FALSE)</f>
        <v>1</v>
      </c>
      <c r="R1195" s="728">
        <f t="shared" si="405"/>
        <v>0</v>
      </c>
    </row>
    <row r="1196" spans="1:18" s="151" customFormat="1" ht="71.25" customHeight="1" x14ac:dyDescent="0.35">
      <c r="A1196" s="949" t="s">
        <v>119</v>
      </c>
      <c r="B1196" s="369" t="s">
        <v>456</v>
      </c>
      <c r="C1196" s="367" t="s">
        <v>227</v>
      </c>
      <c r="D1196" s="111">
        <f>SUM(D1197:D1200)</f>
        <v>82246.679999999993</v>
      </c>
      <c r="E1196" s="111">
        <f t="shared" ref="E1196:F1196" si="409">SUM(E1197:E1200)</f>
        <v>82246.679999999993</v>
      </c>
      <c r="F1196" s="111">
        <f t="shared" si="409"/>
        <v>10284.530000000001</v>
      </c>
      <c r="G1196" s="187">
        <f>F1196/E1196</f>
        <v>0.125</v>
      </c>
      <c r="H1196" s="111">
        <f>SUM(H1197:H1200)</f>
        <v>10284.530000000001</v>
      </c>
      <c r="I1196" s="187">
        <f t="shared" si="406"/>
        <v>0.125</v>
      </c>
      <c r="J1196" s="187">
        <f>H1196/F1196</f>
        <v>1</v>
      </c>
      <c r="K1196" s="111">
        <f>SUM(K1197:K1200)</f>
        <v>82246.679999999993</v>
      </c>
      <c r="L1196" s="111">
        <f>SUM(L1197:L1200)</f>
        <v>0</v>
      </c>
      <c r="M1196" s="112">
        <f t="shared" si="404"/>
        <v>1</v>
      </c>
      <c r="N1196" s="776"/>
      <c r="P1196" s="86" t="e">
        <f>#REF!=#REF!</f>
        <v>#REF!</v>
      </c>
      <c r="Q1196" s="224" t="e">
        <f>IF(#REF!=#REF!,TRUE,FALSE)</f>
        <v>#REF!</v>
      </c>
      <c r="R1196" s="728">
        <f t="shared" si="405"/>
        <v>0</v>
      </c>
    </row>
    <row r="1197" spans="1:18" s="150" customFormat="1" ht="27.5" x14ac:dyDescent="0.35">
      <c r="A1197" s="949"/>
      <c r="B1197" s="368" t="s">
        <v>79</v>
      </c>
      <c r="C1197" s="368"/>
      <c r="D1197" s="113">
        <f>D1202+D1222</f>
        <v>0</v>
      </c>
      <c r="E1197" s="113">
        <f t="shared" ref="E1197:F1197" si="410">E1202+E1222</f>
        <v>0</v>
      </c>
      <c r="F1197" s="113">
        <f t="shared" si="410"/>
        <v>0</v>
      </c>
      <c r="G1197" s="189" t="e">
        <f t="shared" ref="G1197:G1204" si="411">F1197/E1197</f>
        <v>#DIV/0!</v>
      </c>
      <c r="H1197" s="113">
        <f>H1202+H1222</f>
        <v>0</v>
      </c>
      <c r="I1197" s="189" t="e">
        <f t="shared" si="406"/>
        <v>#DIV/0!</v>
      </c>
      <c r="J1197" s="189" t="e">
        <f t="shared" ref="J1197:J1203" si="412">H1197/F1197</f>
        <v>#DIV/0!</v>
      </c>
      <c r="K1197" s="113">
        <f t="shared" ref="K1197:L1200" si="413">K1202+K1222</f>
        <v>0</v>
      </c>
      <c r="L1197" s="113">
        <f t="shared" si="413"/>
        <v>0</v>
      </c>
      <c r="M1197" s="203" t="e">
        <f t="shared" si="404"/>
        <v>#DIV/0!</v>
      </c>
      <c r="N1197" s="776"/>
      <c r="P1197" s="86" t="e">
        <f>#REF!=#REF!</f>
        <v>#REF!</v>
      </c>
      <c r="Q1197" s="224" t="e">
        <f>IF(#REF!=#REF!,TRUE,FALSE)</f>
        <v>#REF!</v>
      </c>
      <c r="R1197" s="728">
        <f t="shared" si="405"/>
        <v>0</v>
      </c>
    </row>
    <row r="1198" spans="1:18" s="150" customFormat="1" ht="27.5" x14ac:dyDescent="0.35">
      <c r="A1198" s="949"/>
      <c r="B1198" s="368" t="s">
        <v>78</v>
      </c>
      <c r="C1198" s="368"/>
      <c r="D1198" s="113">
        <f t="shared" ref="D1198:F1200" si="414">D1203+D1223</f>
        <v>0</v>
      </c>
      <c r="E1198" s="113">
        <f t="shared" si="414"/>
        <v>0</v>
      </c>
      <c r="F1198" s="113">
        <f t="shared" si="414"/>
        <v>0</v>
      </c>
      <c r="G1198" s="189" t="e">
        <f t="shared" si="411"/>
        <v>#DIV/0!</v>
      </c>
      <c r="H1198" s="113">
        <f t="shared" ref="H1198:H1200" si="415">H1203+H1223</f>
        <v>0</v>
      </c>
      <c r="I1198" s="189" t="e">
        <f t="shared" si="406"/>
        <v>#DIV/0!</v>
      </c>
      <c r="J1198" s="189" t="e">
        <f t="shared" si="412"/>
        <v>#DIV/0!</v>
      </c>
      <c r="K1198" s="113">
        <f t="shared" si="413"/>
        <v>0</v>
      </c>
      <c r="L1198" s="113">
        <f t="shared" si="413"/>
        <v>0</v>
      </c>
      <c r="M1198" s="203" t="e">
        <f t="shared" si="404"/>
        <v>#DIV/0!</v>
      </c>
      <c r="N1198" s="776"/>
      <c r="P1198" s="86" t="e">
        <f>#REF!=#REF!</f>
        <v>#REF!</v>
      </c>
      <c r="Q1198" s="224" t="e">
        <f>IF(#REF!=#REF!,TRUE,FALSE)</f>
        <v>#REF!</v>
      </c>
      <c r="R1198" s="728">
        <f t="shared" si="405"/>
        <v>0</v>
      </c>
    </row>
    <row r="1199" spans="1:18" s="150" customFormat="1" ht="27.5" x14ac:dyDescent="0.35">
      <c r="A1199" s="949"/>
      <c r="B1199" s="368" t="s">
        <v>116</v>
      </c>
      <c r="C1199" s="368"/>
      <c r="D1199" s="113">
        <f t="shared" si="414"/>
        <v>39063.68</v>
      </c>
      <c r="E1199" s="113">
        <f t="shared" si="414"/>
        <v>39063.68</v>
      </c>
      <c r="F1199" s="113">
        <f t="shared" si="414"/>
        <v>2256.2399999999998</v>
      </c>
      <c r="G1199" s="190">
        <f t="shared" si="411"/>
        <v>5.8000000000000003E-2</v>
      </c>
      <c r="H1199" s="113">
        <f t="shared" si="415"/>
        <v>2256.2399999999998</v>
      </c>
      <c r="I1199" s="190">
        <f t="shared" si="406"/>
        <v>5.8000000000000003E-2</v>
      </c>
      <c r="J1199" s="190">
        <f t="shared" si="412"/>
        <v>1</v>
      </c>
      <c r="K1199" s="113">
        <f t="shared" si="413"/>
        <v>39063.68</v>
      </c>
      <c r="L1199" s="113">
        <f t="shared" si="413"/>
        <v>0</v>
      </c>
      <c r="M1199" s="202">
        <f t="shared" si="404"/>
        <v>1</v>
      </c>
      <c r="N1199" s="776"/>
      <c r="P1199" s="86" t="e">
        <f>#REF!=#REF!</f>
        <v>#REF!</v>
      </c>
      <c r="Q1199" s="224" t="e">
        <f>IF(#REF!=#REF!,TRUE,FALSE)</f>
        <v>#REF!</v>
      </c>
      <c r="R1199" s="728">
        <f t="shared" si="405"/>
        <v>0</v>
      </c>
    </row>
    <row r="1200" spans="1:18" s="150" customFormat="1" ht="27.5" x14ac:dyDescent="0.35">
      <c r="A1200" s="949"/>
      <c r="B1200" s="368" t="s">
        <v>80</v>
      </c>
      <c r="C1200" s="368"/>
      <c r="D1200" s="113">
        <f t="shared" si="414"/>
        <v>43183</v>
      </c>
      <c r="E1200" s="113">
        <f t="shared" si="414"/>
        <v>43183</v>
      </c>
      <c r="F1200" s="113">
        <f t="shared" si="414"/>
        <v>8028.29</v>
      </c>
      <c r="G1200" s="190">
        <f t="shared" si="411"/>
        <v>0.186</v>
      </c>
      <c r="H1200" s="113">
        <f t="shared" si="415"/>
        <v>8028.29</v>
      </c>
      <c r="I1200" s="190">
        <f t="shared" si="406"/>
        <v>0.186</v>
      </c>
      <c r="J1200" s="190">
        <f t="shared" si="412"/>
        <v>1</v>
      </c>
      <c r="K1200" s="113">
        <f t="shared" si="413"/>
        <v>43183</v>
      </c>
      <c r="L1200" s="113">
        <f t="shared" si="413"/>
        <v>0</v>
      </c>
      <c r="M1200" s="202">
        <f t="shared" si="404"/>
        <v>1</v>
      </c>
      <c r="N1200" s="776"/>
      <c r="P1200" s="86" t="e">
        <f>#REF!=#REF!</f>
        <v>#REF!</v>
      </c>
      <c r="Q1200" s="224" t="e">
        <f>IF(#REF!=#REF!,TRUE,FALSE)</f>
        <v>#REF!</v>
      </c>
      <c r="R1200" s="728">
        <f t="shared" si="405"/>
        <v>0</v>
      </c>
    </row>
    <row r="1201" spans="1:18" s="126" customFormat="1" ht="64.5" customHeight="1" x14ac:dyDescent="0.35">
      <c r="A1201" s="967" t="s">
        <v>342</v>
      </c>
      <c r="B1201" s="366" t="s">
        <v>343</v>
      </c>
      <c r="C1201" s="364" t="s">
        <v>452</v>
      </c>
      <c r="D1201" s="134">
        <f>SUM(D1202:D1205)</f>
        <v>39063.68</v>
      </c>
      <c r="E1201" s="134">
        <f>SUM(E1202:E1205)</f>
        <v>39063.68</v>
      </c>
      <c r="F1201" s="134">
        <f>SUM(F1202:F1205)</f>
        <v>2256.2399999999998</v>
      </c>
      <c r="G1201" s="191">
        <f t="shared" si="411"/>
        <v>5.8000000000000003E-2</v>
      </c>
      <c r="H1201" s="134">
        <f>SUM(H1202:H1205)</f>
        <v>2256.2399999999998</v>
      </c>
      <c r="I1201" s="186">
        <f t="shared" si="406"/>
        <v>5.8000000000000003E-2</v>
      </c>
      <c r="J1201" s="186">
        <f>H1201/F1201</f>
        <v>1</v>
      </c>
      <c r="K1201" s="134">
        <f>SUM(K1202:K1205)</f>
        <v>39063.68</v>
      </c>
      <c r="L1201" s="134">
        <f>SUM(L1202:L1205)</f>
        <v>0</v>
      </c>
      <c r="M1201" s="344">
        <f t="shared" si="404"/>
        <v>1</v>
      </c>
      <c r="N1201" s="776"/>
      <c r="P1201" s="86" t="b">
        <f t="shared" ref="P1201:P1245" si="416">E1196=D1196</f>
        <v>1</v>
      </c>
      <c r="Q1201" s="224" t="b">
        <f t="shared" ref="Q1201:Q1243" si="417">IF(F1196=H1196,TRUE,FALSE)</f>
        <v>1</v>
      </c>
      <c r="R1201" s="728">
        <f t="shared" si="405"/>
        <v>0</v>
      </c>
    </row>
    <row r="1202" spans="1:18" s="125" customFormat="1" ht="27.5" x14ac:dyDescent="0.35">
      <c r="A1202" s="967"/>
      <c r="B1202" s="1141" t="s">
        <v>79</v>
      </c>
      <c r="C1202" s="1141"/>
      <c r="D1202" s="104">
        <f>D1207+D1212+D1217</f>
        <v>0</v>
      </c>
      <c r="E1202" s="104">
        <f t="shared" ref="E1202:F1202" si="418">E1207+E1212+E1217</f>
        <v>0</v>
      </c>
      <c r="F1202" s="104">
        <f t="shared" si="418"/>
        <v>0</v>
      </c>
      <c r="G1202" s="167" t="e">
        <f t="shared" si="411"/>
        <v>#DIV/0!</v>
      </c>
      <c r="H1202" s="104">
        <f>H1207+H1212+H1217</f>
        <v>0</v>
      </c>
      <c r="I1202" s="167" t="e">
        <f t="shared" si="406"/>
        <v>#DIV/0!</v>
      </c>
      <c r="J1202" s="167" t="e">
        <f t="shared" si="412"/>
        <v>#DIV/0!</v>
      </c>
      <c r="K1202" s="104">
        <f>K1207+K1212+K1217</f>
        <v>0</v>
      </c>
      <c r="L1202" s="104">
        <f>L1207+L1212+L1217</f>
        <v>0</v>
      </c>
      <c r="M1202" s="206" t="e">
        <f t="shared" si="404"/>
        <v>#DIV/0!</v>
      </c>
      <c r="N1202" s="776"/>
      <c r="P1202" s="86" t="b">
        <f t="shared" si="416"/>
        <v>1</v>
      </c>
      <c r="Q1202" s="224" t="b">
        <f t="shared" si="417"/>
        <v>1</v>
      </c>
      <c r="R1202" s="728">
        <f t="shared" si="405"/>
        <v>0</v>
      </c>
    </row>
    <row r="1203" spans="1:18" s="125" customFormat="1" ht="27.5" x14ac:dyDescent="0.35">
      <c r="A1203" s="967"/>
      <c r="B1203" s="1141" t="s">
        <v>78</v>
      </c>
      <c r="C1203" s="1141"/>
      <c r="D1203" s="104">
        <f t="shared" ref="D1203:F1205" si="419">D1208+D1213+D1218</f>
        <v>0</v>
      </c>
      <c r="E1203" s="104">
        <f t="shared" si="419"/>
        <v>0</v>
      </c>
      <c r="F1203" s="104">
        <f t="shared" si="419"/>
        <v>0</v>
      </c>
      <c r="G1203" s="167" t="e">
        <f t="shared" si="411"/>
        <v>#DIV/0!</v>
      </c>
      <c r="H1203" s="104">
        <f t="shared" ref="H1203:H1205" si="420">H1208+H1213+H1218</f>
        <v>0</v>
      </c>
      <c r="I1203" s="167" t="e">
        <f t="shared" si="406"/>
        <v>#DIV/0!</v>
      </c>
      <c r="J1203" s="167" t="e">
        <f t="shared" si="412"/>
        <v>#DIV/0!</v>
      </c>
      <c r="K1203" s="104">
        <f t="shared" ref="K1203:L1205" si="421">K1208+K1213+K1218</f>
        <v>0</v>
      </c>
      <c r="L1203" s="104">
        <f t="shared" si="421"/>
        <v>0</v>
      </c>
      <c r="M1203" s="206" t="e">
        <f t="shared" si="404"/>
        <v>#DIV/0!</v>
      </c>
      <c r="N1203" s="776"/>
      <c r="P1203" s="86" t="b">
        <f t="shared" si="416"/>
        <v>1</v>
      </c>
      <c r="Q1203" s="224" t="b">
        <f t="shared" si="417"/>
        <v>1</v>
      </c>
      <c r="R1203" s="728">
        <f t="shared" si="405"/>
        <v>0</v>
      </c>
    </row>
    <row r="1204" spans="1:18" s="125" customFormat="1" ht="27.5" x14ac:dyDescent="0.35">
      <c r="A1204" s="967"/>
      <c r="B1204" s="1141" t="s">
        <v>116</v>
      </c>
      <c r="C1204" s="1141"/>
      <c r="D1204" s="104">
        <f t="shared" si="419"/>
        <v>39063.68</v>
      </c>
      <c r="E1204" s="104">
        <f t="shared" si="419"/>
        <v>39063.68</v>
      </c>
      <c r="F1204" s="104">
        <f t="shared" si="419"/>
        <v>2256.2399999999998</v>
      </c>
      <c r="G1204" s="186">
        <f t="shared" si="411"/>
        <v>5.8000000000000003E-2</v>
      </c>
      <c r="H1204" s="104">
        <f t="shared" si="420"/>
        <v>2256.2399999999998</v>
      </c>
      <c r="I1204" s="186">
        <f t="shared" si="406"/>
        <v>5.8000000000000003E-2</v>
      </c>
      <c r="J1204" s="186">
        <f>H1204/F1204</f>
        <v>1</v>
      </c>
      <c r="K1204" s="104">
        <f t="shared" si="421"/>
        <v>39063.68</v>
      </c>
      <c r="L1204" s="104">
        <f t="shared" si="421"/>
        <v>0</v>
      </c>
      <c r="M1204" s="129">
        <f t="shared" si="404"/>
        <v>1</v>
      </c>
      <c r="N1204" s="776"/>
      <c r="P1204" s="86" t="b">
        <f t="shared" si="416"/>
        <v>1</v>
      </c>
      <c r="Q1204" s="224" t="b">
        <f t="shared" si="417"/>
        <v>1</v>
      </c>
      <c r="R1204" s="728">
        <f t="shared" si="405"/>
        <v>0</v>
      </c>
    </row>
    <row r="1205" spans="1:18" s="125" customFormat="1" ht="27.5" x14ac:dyDescent="0.35">
      <c r="A1205" s="967"/>
      <c r="B1205" s="1141" t="s">
        <v>80</v>
      </c>
      <c r="C1205" s="1141"/>
      <c r="D1205" s="104">
        <f t="shared" si="419"/>
        <v>0</v>
      </c>
      <c r="E1205" s="104">
        <f t="shared" si="419"/>
        <v>0</v>
      </c>
      <c r="F1205" s="104">
        <f t="shared" si="419"/>
        <v>0</v>
      </c>
      <c r="G1205" s="186"/>
      <c r="H1205" s="104">
        <f t="shared" si="420"/>
        <v>0</v>
      </c>
      <c r="I1205" s="167" t="e">
        <f t="shared" si="406"/>
        <v>#DIV/0!</v>
      </c>
      <c r="J1205" s="167"/>
      <c r="K1205" s="104">
        <f t="shared" si="421"/>
        <v>0</v>
      </c>
      <c r="L1205" s="104">
        <f>L1210+L1215+L1220</f>
        <v>0</v>
      </c>
      <c r="M1205" s="206" t="e">
        <f t="shared" si="404"/>
        <v>#DIV/0!</v>
      </c>
      <c r="N1205" s="776"/>
      <c r="P1205" s="86" t="b">
        <f t="shared" si="416"/>
        <v>1</v>
      </c>
      <c r="Q1205" s="224" t="b">
        <f t="shared" si="417"/>
        <v>1</v>
      </c>
      <c r="R1205" s="728">
        <f t="shared" si="405"/>
        <v>0</v>
      </c>
    </row>
    <row r="1206" spans="1:18" s="151" customFormat="1" ht="72" x14ac:dyDescent="0.35">
      <c r="A1206" s="967" t="s">
        <v>344</v>
      </c>
      <c r="B1206" s="366" t="s">
        <v>881</v>
      </c>
      <c r="C1206" s="364" t="s">
        <v>452</v>
      </c>
      <c r="D1206" s="134">
        <f>SUM(D1207:D1210)</f>
        <v>335</v>
      </c>
      <c r="E1206" s="134">
        <f>SUM(E1207:E1210)</f>
        <v>335</v>
      </c>
      <c r="F1206" s="104">
        <f>SUM(F1207:F1210)</f>
        <v>0</v>
      </c>
      <c r="G1206" s="186">
        <f>F1206/E1206</f>
        <v>0</v>
      </c>
      <c r="H1206" s="104">
        <f>SUM(H1207:H1210)</f>
        <v>0</v>
      </c>
      <c r="I1206" s="186">
        <f t="shared" si="406"/>
        <v>0</v>
      </c>
      <c r="J1206" s="167" t="e">
        <f>H1206/F1206</f>
        <v>#DIV/0!</v>
      </c>
      <c r="K1206" s="104">
        <f t="shared" ref="K1206:K1244" si="422">E1206</f>
        <v>335</v>
      </c>
      <c r="L1206" s="104">
        <f t="shared" ref="L1206:L1244" si="423">E1206-K1206</f>
        <v>0</v>
      </c>
      <c r="M1206" s="129">
        <f t="shared" si="404"/>
        <v>1</v>
      </c>
      <c r="N1206" s="777" t="s">
        <v>1586</v>
      </c>
      <c r="P1206" s="86" t="b">
        <f t="shared" si="416"/>
        <v>1</v>
      </c>
      <c r="Q1206" s="224" t="b">
        <f t="shared" si="417"/>
        <v>1</v>
      </c>
      <c r="R1206" s="728">
        <f t="shared" si="405"/>
        <v>0</v>
      </c>
    </row>
    <row r="1207" spans="1:18" s="150" customFormat="1" ht="27.5" x14ac:dyDescent="0.35">
      <c r="A1207" s="967"/>
      <c r="B1207" s="1141" t="s">
        <v>79</v>
      </c>
      <c r="C1207" s="1141"/>
      <c r="D1207" s="104"/>
      <c r="E1207" s="104"/>
      <c r="F1207" s="104"/>
      <c r="G1207" s="186"/>
      <c r="H1207" s="104"/>
      <c r="I1207" s="167" t="e">
        <f t="shared" si="406"/>
        <v>#DIV/0!</v>
      </c>
      <c r="J1207" s="167"/>
      <c r="K1207" s="104">
        <f t="shared" si="422"/>
        <v>0</v>
      </c>
      <c r="L1207" s="104">
        <f t="shared" si="423"/>
        <v>0</v>
      </c>
      <c r="M1207" s="206" t="e">
        <f t="shared" si="404"/>
        <v>#DIV/0!</v>
      </c>
      <c r="N1207" s="777"/>
      <c r="P1207" s="86" t="b">
        <f t="shared" si="416"/>
        <v>1</v>
      </c>
      <c r="Q1207" s="224" t="b">
        <f t="shared" si="417"/>
        <v>1</v>
      </c>
      <c r="R1207" s="728">
        <f t="shared" si="405"/>
        <v>0</v>
      </c>
    </row>
    <row r="1208" spans="1:18" s="150" customFormat="1" ht="27.5" x14ac:dyDescent="0.35">
      <c r="A1208" s="967"/>
      <c r="B1208" s="1141" t="s">
        <v>78</v>
      </c>
      <c r="C1208" s="1141"/>
      <c r="D1208" s="104"/>
      <c r="E1208" s="104"/>
      <c r="F1208" s="104"/>
      <c r="G1208" s="186"/>
      <c r="H1208" s="104"/>
      <c r="I1208" s="167" t="e">
        <f t="shared" si="406"/>
        <v>#DIV/0!</v>
      </c>
      <c r="J1208" s="167"/>
      <c r="K1208" s="104">
        <f t="shared" si="422"/>
        <v>0</v>
      </c>
      <c r="L1208" s="104">
        <f t="shared" si="423"/>
        <v>0</v>
      </c>
      <c r="M1208" s="206" t="e">
        <f t="shared" si="404"/>
        <v>#DIV/0!</v>
      </c>
      <c r="N1208" s="777"/>
      <c r="P1208" s="86" t="b">
        <f t="shared" si="416"/>
        <v>1</v>
      </c>
      <c r="Q1208" s="224" t="b">
        <f t="shared" si="417"/>
        <v>1</v>
      </c>
      <c r="R1208" s="728">
        <f t="shared" si="405"/>
        <v>0</v>
      </c>
    </row>
    <row r="1209" spans="1:18" s="150" customFormat="1" ht="27.5" x14ac:dyDescent="0.35">
      <c r="A1209" s="967"/>
      <c r="B1209" s="1141" t="s">
        <v>116</v>
      </c>
      <c r="C1209" s="1141"/>
      <c r="D1209" s="104">
        <v>335</v>
      </c>
      <c r="E1209" s="104">
        <v>335</v>
      </c>
      <c r="F1209" s="104">
        <f>H1209</f>
        <v>0</v>
      </c>
      <c r="G1209" s="186">
        <f>F1209/E1209</f>
        <v>0</v>
      </c>
      <c r="H1209" s="104">
        <v>0</v>
      </c>
      <c r="I1209" s="186">
        <f t="shared" si="406"/>
        <v>0</v>
      </c>
      <c r="J1209" s="167" t="e">
        <f>H1209/F1209</f>
        <v>#DIV/0!</v>
      </c>
      <c r="K1209" s="104">
        <f t="shared" si="422"/>
        <v>335</v>
      </c>
      <c r="L1209" s="104">
        <f t="shared" si="423"/>
        <v>0</v>
      </c>
      <c r="M1209" s="129">
        <f t="shared" si="404"/>
        <v>1</v>
      </c>
      <c r="N1209" s="777"/>
      <c r="P1209" s="86" t="b">
        <f t="shared" si="416"/>
        <v>1</v>
      </c>
      <c r="Q1209" s="224" t="b">
        <f t="shared" si="417"/>
        <v>1</v>
      </c>
      <c r="R1209" s="728">
        <f t="shared" si="405"/>
        <v>0</v>
      </c>
    </row>
    <row r="1210" spans="1:18" s="150" customFormat="1" ht="27.5" x14ac:dyDescent="0.35">
      <c r="A1210" s="967"/>
      <c r="B1210" s="1141" t="s">
        <v>80</v>
      </c>
      <c r="C1210" s="1141"/>
      <c r="D1210" s="104"/>
      <c r="E1210" s="104"/>
      <c r="F1210" s="104"/>
      <c r="G1210" s="186"/>
      <c r="H1210" s="104"/>
      <c r="I1210" s="167" t="e">
        <f t="shared" si="406"/>
        <v>#DIV/0!</v>
      </c>
      <c r="J1210" s="167"/>
      <c r="K1210" s="104">
        <f t="shared" si="422"/>
        <v>0</v>
      </c>
      <c r="L1210" s="104">
        <f t="shared" si="423"/>
        <v>0</v>
      </c>
      <c r="M1210" s="206" t="e">
        <f t="shared" si="404"/>
        <v>#DIV/0!</v>
      </c>
      <c r="N1210" s="777"/>
      <c r="P1210" s="86" t="b">
        <f t="shared" si="416"/>
        <v>1</v>
      </c>
      <c r="Q1210" s="224" t="b">
        <f t="shared" si="417"/>
        <v>1</v>
      </c>
      <c r="R1210" s="728">
        <f t="shared" si="405"/>
        <v>0</v>
      </c>
    </row>
    <row r="1211" spans="1:18" s="150" customFormat="1" ht="280.5" customHeight="1" x14ac:dyDescent="0.35">
      <c r="A1211" s="967" t="s">
        <v>345</v>
      </c>
      <c r="B1211" s="366" t="s">
        <v>1264</v>
      </c>
      <c r="C1211" s="364" t="s">
        <v>452</v>
      </c>
      <c r="D1211" s="134">
        <f>SUM(D1212:D1215)</f>
        <v>36706.699999999997</v>
      </c>
      <c r="E1211" s="134">
        <f t="shared" ref="E1211:F1211" si="424">SUM(E1212:E1215)</f>
        <v>36706.699999999997</v>
      </c>
      <c r="F1211" s="134">
        <f t="shared" si="424"/>
        <v>2256.2399999999998</v>
      </c>
      <c r="G1211" s="191">
        <f>F1211/E1211</f>
        <v>6.0999999999999999E-2</v>
      </c>
      <c r="H1211" s="134">
        <f>F1211</f>
        <v>2256.2399999999998</v>
      </c>
      <c r="I1211" s="186">
        <f t="shared" si="406"/>
        <v>6.0999999999999999E-2</v>
      </c>
      <c r="J1211" s="186">
        <f>H1211/F1211</f>
        <v>1</v>
      </c>
      <c r="K1211" s="134">
        <f>SUM(K1212:K1215)</f>
        <v>36706.699999999997</v>
      </c>
      <c r="L1211" s="134">
        <f>SUM(L1212:L1215)</f>
        <v>0</v>
      </c>
      <c r="M1211" s="344">
        <f t="shared" si="404"/>
        <v>1</v>
      </c>
      <c r="N1211" s="776" t="s">
        <v>1587</v>
      </c>
      <c r="P1211" s="86" t="b">
        <f t="shared" si="416"/>
        <v>1</v>
      </c>
      <c r="Q1211" s="224" t="b">
        <f t="shared" si="417"/>
        <v>1</v>
      </c>
      <c r="R1211" s="728">
        <f t="shared" si="405"/>
        <v>0</v>
      </c>
    </row>
    <row r="1212" spans="1:18" s="150" customFormat="1" ht="41.25" customHeight="1" x14ac:dyDescent="0.35">
      <c r="A1212" s="967"/>
      <c r="B1212" s="931" t="s">
        <v>79</v>
      </c>
      <c r="C1212" s="931"/>
      <c r="D1212" s="104"/>
      <c r="E1212" s="104"/>
      <c r="F1212" s="104"/>
      <c r="G1212" s="186"/>
      <c r="H1212" s="104"/>
      <c r="I1212" s="167" t="e">
        <f t="shared" si="406"/>
        <v>#DIV/0!</v>
      </c>
      <c r="J1212" s="186"/>
      <c r="K1212" s="104">
        <f t="shared" si="422"/>
        <v>0</v>
      </c>
      <c r="L1212" s="104">
        <f t="shared" si="423"/>
        <v>0</v>
      </c>
      <c r="M1212" s="206" t="e">
        <f t="shared" si="404"/>
        <v>#DIV/0!</v>
      </c>
      <c r="N1212" s="776"/>
      <c r="P1212" s="86" t="b">
        <f t="shared" si="416"/>
        <v>1</v>
      </c>
      <c r="Q1212" s="224" t="b">
        <f t="shared" si="417"/>
        <v>1</v>
      </c>
      <c r="R1212" s="728">
        <f t="shared" si="405"/>
        <v>0</v>
      </c>
    </row>
    <row r="1213" spans="1:18" s="150" customFormat="1" ht="31.5" customHeight="1" x14ac:dyDescent="0.35">
      <c r="A1213" s="967"/>
      <c r="B1213" s="931" t="s">
        <v>78</v>
      </c>
      <c r="C1213" s="931"/>
      <c r="D1213" s="104"/>
      <c r="E1213" s="104"/>
      <c r="F1213" s="104"/>
      <c r="G1213" s="186"/>
      <c r="H1213" s="104"/>
      <c r="I1213" s="167" t="e">
        <f t="shared" si="406"/>
        <v>#DIV/0!</v>
      </c>
      <c r="J1213" s="186"/>
      <c r="K1213" s="104">
        <f t="shared" si="422"/>
        <v>0</v>
      </c>
      <c r="L1213" s="104">
        <f t="shared" si="423"/>
        <v>0</v>
      </c>
      <c r="M1213" s="206" t="e">
        <f t="shared" si="404"/>
        <v>#DIV/0!</v>
      </c>
      <c r="N1213" s="776"/>
      <c r="P1213" s="86" t="b">
        <f t="shared" si="416"/>
        <v>1</v>
      </c>
      <c r="Q1213" s="224" t="b">
        <f t="shared" si="417"/>
        <v>1</v>
      </c>
      <c r="R1213" s="728">
        <f t="shared" si="405"/>
        <v>0</v>
      </c>
    </row>
    <row r="1214" spans="1:18" s="150" customFormat="1" ht="31.5" customHeight="1" x14ac:dyDescent="0.35">
      <c r="A1214" s="967"/>
      <c r="B1214" s="931" t="s">
        <v>116</v>
      </c>
      <c r="C1214" s="931"/>
      <c r="D1214" s="104">
        <v>36706.699999999997</v>
      </c>
      <c r="E1214" s="104">
        <v>36706.699999999997</v>
      </c>
      <c r="F1214" s="104">
        <v>2256.2399999999998</v>
      </c>
      <c r="G1214" s="186">
        <f>F1214/E1214</f>
        <v>6.0999999999999999E-2</v>
      </c>
      <c r="H1214" s="104">
        <v>2256.2399999999998</v>
      </c>
      <c r="I1214" s="186">
        <f t="shared" si="406"/>
        <v>6.0999999999999999E-2</v>
      </c>
      <c r="J1214" s="186">
        <f>H1214/F1214</f>
        <v>1</v>
      </c>
      <c r="K1214" s="104">
        <f t="shared" si="422"/>
        <v>36706.699999999997</v>
      </c>
      <c r="L1214" s="104">
        <f t="shared" si="423"/>
        <v>0</v>
      </c>
      <c r="M1214" s="129">
        <f t="shared" si="404"/>
        <v>1</v>
      </c>
      <c r="N1214" s="776"/>
      <c r="P1214" s="86" t="b">
        <f t="shared" si="416"/>
        <v>1</v>
      </c>
      <c r="Q1214" s="224" t="b">
        <f t="shared" si="417"/>
        <v>1</v>
      </c>
      <c r="R1214" s="728">
        <f t="shared" si="405"/>
        <v>0</v>
      </c>
    </row>
    <row r="1215" spans="1:18" s="150" customFormat="1" ht="34.5" customHeight="1" x14ac:dyDescent="0.35">
      <c r="A1215" s="967"/>
      <c r="B1215" s="931" t="s">
        <v>80</v>
      </c>
      <c r="C1215" s="931"/>
      <c r="D1215" s="104"/>
      <c r="E1215" s="104"/>
      <c r="F1215" s="104"/>
      <c r="G1215" s="167" t="e">
        <f t="shared" ref="G1215:G1220" si="425">F1215/E1215</f>
        <v>#DIV/0!</v>
      </c>
      <c r="H1215" s="104"/>
      <c r="I1215" s="167" t="e">
        <f t="shared" si="406"/>
        <v>#DIV/0!</v>
      </c>
      <c r="J1215" s="167" t="e">
        <f t="shared" ref="J1215:J1220" si="426">H1215/F1215</f>
        <v>#DIV/0!</v>
      </c>
      <c r="K1215" s="104">
        <f t="shared" si="422"/>
        <v>0</v>
      </c>
      <c r="L1215" s="104">
        <f t="shared" si="423"/>
        <v>0</v>
      </c>
      <c r="M1215" s="206" t="e">
        <f t="shared" si="404"/>
        <v>#DIV/0!</v>
      </c>
      <c r="N1215" s="776"/>
      <c r="P1215" s="86" t="b">
        <f t="shared" si="416"/>
        <v>1</v>
      </c>
      <c r="Q1215" s="224" t="b">
        <f t="shared" si="417"/>
        <v>1</v>
      </c>
      <c r="R1215" s="728">
        <f t="shared" si="405"/>
        <v>0</v>
      </c>
    </row>
    <row r="1216" spans="1:18" s="150" customFormat="1" ht="123" customHeight="1" x14ac:dyDescent="0.35">
      <c r="A1216" s="967" t="s">
        <v>346</v>
      </c>
      <c r="B1216" s="366" t="s">
        <v>347</v>
      </c>
      <c r="C1216" s="364" t="s">
        <v>452</v>
      </c>
      <c r="D1216" s="134">
        <f>SUM(D1217:D1220)</f>
        <v>2021.98</v>
      </c>
      <c r="E1216" s="134">
        <f>SUM(E1217:E1220)</f>
        <v>2021.98</v>
      </c>
      <c r="F1216" s="104">
        <f>SUM(F1217:F1220)</f>
        <v>0</v>
      </c>
      <c r="G1216" s="186">
        <f t="shared" si="425"/>
        <v>0</v>
      </c>
      <c r="H1216" s="104">
        <f>SUM(H1217:H1220)</f>
        <v>0</v>
      </c>
      <c r="I1216" s="186">
        <f t="shared" si="406"/>
        <v>0</v>
      </c>
      <c r="J1216" s="167" t="e">
        <f t="shared" si="426"/>
        <v>#DIV/0!</v>
      </c>
      <c r="K1216" s="104">
        <f>SUM(K1217:K1220)</f>
        <v>2021.98</v>
      </c>
      <c r="L1216" s="104">
        <f t="shared" si="423"/>
        <v>0</v>
      </c>
      <c r="M1216" s="129">
        <f t="shared" si="404"/>
        <v>1</v>
      </c>
      <c r="N1216" s="776" t="s">
        <v>1586</v>
      </c>
      <c r="P1216" s="86" t="b">
        <f t="shared" si="416"/>
        <v>1</v>
      </c>
      <c r="Q1216" s="224" t="b">
        <f t="shared" si="417"/>
        <v>1</v>
      </c>
      <c r="R1216" s="728">
        <f t="shared" si="405"/>
        <v>0</v>
      </c>
    </row>
    <row r="1217" spans="1:18" s="150" customFormat="1" ht="27.5" x14ac:dyDescent="0.35">
      <c r="A1217" s="967"/>
      <c r="B1217" s="931" t="s">
        <v>79</v>
      </c>
      <c r="C1217" s="931"/>
      <c r="D1217" s="104"/>
      <c r="E1217" s="371"/>
      <c r="F1217" s="104"/>
      <c r="G1217" s="167" t="e">
        <f t="shared" si="425"/>
        <v>#DIV/0!</v>
      </c>
      <c r="H1217" s="104"/>
      <c r="I1217" s="167" t="e">
        <f t="shared" si="406"/>
        <v>#DIV/0!</v>
      </c>
      <c r="J1217" s="167" t="e">
        <f t="shared" si="426"/>
        <v>#DIV/0!</v>
      </c>
      <c r="K1217" s="104">
        <f t="shared" si="422"/>
        <v>0</v>
      </c>
      <c r="L1217" s="104">
        <f t="shared" si="423"/>
        <v>0</v>
      </c>
      <c r="M1217" s="206" t="e">
        <f t="shared" si="404"/>
        <v>#DIV/0!</v>
      </c>
      <c r="N1217" s="776"/>
      <c r="P1217" s="86" t="b">
        <f t="shared" si="416"/>
        <v>1</v>
      </c>
      <c r="Q1217" s="224" t="b">
        <f t="shared" si="417"/>
        <v>1</v>
      </c>
      <c r="R1217" s="728">
        <f t="shared" si="405"/>
        <v>0</v>
      </c>
    </row>
    <row r="1218" spans="1:18" s="150" customFormat="1" ht="27.5" x14ac:dyDescent="0.35">
      <c r="A1218" s="967"/>
      <c r="B1218" s="931" t="s">
        <v>78</v>
      </c>
      <c r="C1218" s="931"/>
      <c r="D1218" s="104"/>
      <c r="E1218" s="104"/>
      <c r="F1218" s="104"/>
      <c r="G1218" s="167" t="e">
        <f t="shared" si="425"/>
        <v>#DIV/0!</v>
      </c>
      <c r="H1218" s="104"/>
      <c r="I1218" s="167" t="e">
        <f t="shared" si="406"/>
        <v>#DIV/0!</v>
      </c>
      <c r="J1218" s="167" t="e">
        <f t="shared" si="426"/>
        <v>#DIV/0!</v>
      </c>
      <c r="K1218" s="104"/>
      <c r="L1218" s="104">
        <f t="shared" si="423"/>
        <v>0</v>
      </c>
      <c r="M1218" s="206" t="e">
        <f t="shared" si="404"/>
        <v>#DIV/0!</v>
      </c>
      <c r="N1218" s="776"/>
      <c r="P1218" s="86" t="b">
        <f t="shared" si="416"/>
        <v>1</v>
      </c>
      <c r="Q1218" s="224" t="b">
        <f t="shared" si="417"/>
        <v>1</v>
      </c>
      <c r="R1218" s="728">
        <f t="shared" si="405"/>
        <v>0</v>
      </c>
    </row>
    <row r="1219" spans="1:18" s="150" customFormat="1" ht="27.5" x14ac:dyDescent="0.35">
      <c r="A1219" s="967"/>
      <c r="B1219" s="931" t="s">
        <v>116</v>
      </c>
      <c r="C1219" s="931"/>
      <c r="D1219" s="104">
        <v>2021.98</v>
      </c>
      <c r="E1219" s="104">
        <v>2021.98</v>
      </c>
      <c r="F1219" s="104"/>
      <c r="G1219" s="167">
        <f t="shared" si="425"/>
        <v>0</v>
      </c>
      <c r="H1219" s="104">
        <v>0</v>
      </c>
      <c r="I1219" s="167">
        <f t="shared" si="406"/>
        <v>0</v>
      </c>
      <c r="J1219" s="167" t="e">
        <f t="shared" si="426"/>
        <v>#DIV/0!</v>
      </c>
      <c r="K1219" s="104">
        <v>2021.98</v>
      </c>
      <c r="L1219" s="104">
        <f t="shared" si="423"/>
        <v>0</v>
      </c>
      <c r="M1219" s="129">
        <f t="shared" si="404"/>
        <v>1</v>
      </c>
      <c r="N1219" s="776"/>
      <c r="P1219" s="86" t="b">
        <f t="shared" si="416"/>
        <v>1</v>
      </c>
      <c r="Q1219" s="224" t="b">
        <f t="shared" si="417"/>
        <v>1</v>
      </c>
      <c r="R1219" s="728">
        <f t="shared" si="405"/>
        <v>0</v>
      </c>
    </row>
    <row r="1220" spans="1:18" s="150" customFormat="1" ht="27.5" x14ac:dyDescent="0.35">
      <c r="A1220" s="967"/>
      <c r="B1220" s="931" t="s">
        <v>80</v>
      </c>
      <c r="C1220" s="931"/>
      <c r="D1220" s="104"/>
      <c r="E1220" s="104"/>
      <c r="F1220" s="104"/>
      <c r="G1220" s="167" t="e">
        <f t="shared" si="425"/>
        <v>#DIV/0!</v>
      </c>
      <c r="H1220" s="104"/>
      <c r="I1220" s="167" t="e">
        <f t="shared" si="406"/>
        <v>#DIV/0!</v>
      </c>
      <c r="J1220" s="167" t="e">
        <f t="shared" si="426"/>
        <v>#DIV/0!</v>
      </c>
      <c r="K1220" s="104">
        <f t="shared" si="422"/>
        <v>0</v>
      </c>
      <c r="L1220" s="104">
        <f t="shared" si="423"/>
        <v>0</v>
      </c>
      <c r="M1220" s="206" t="e">
        <f t="shared" si="404"/>
        <v>#DIV/0!</v>
      </c>
      <c r="N1220" s="776"/>
      <c r="P1220" s="86" t="b">
        <f t="shared" si="416"/>
        <v>1</v>
      </c>
      <c r="Q1220" s="224" t="b">
        <f t="shared" si="417"/>
        <v>1</v>
      </c>
      <c r="R1220" s="728">
        <f t="shared" si="405"/>
        <v>0</v>
      </c>
    </row>
    <row r="1221" spans="1:18" s="150" customFormat="1" ht="60.75" customHeight="1" x14ac:dyDescent="0.35">
      <c r="A1221" s="1133" t="s">
        <v>348</v>
      </c>
      <c r="B1221" s="366" t="s">
        <v>349</v>
      </c>
      <c r="C1221" s="364" t="s">
        <v>452</v>
      </c>
      <c r="D1221" s="134">
        <f>SUM(D1222:D1225)</f>
        <v>43183</v>
      </c>
      <c r="E1221" s="134">
        <f t="shared" ref="E1221:F1221" si="427">SUM(E1222:E1225)</f>
        <v>43183</v>
      </c>
      <c r="F1221" s="134">
        <f t="shared" si="427"/>
        <v>8028.29</v>
      </c>
      <c r="G1221" s="191">
        <f>F1221/E1221</f>
        <v>0.186</v>
      </c>
      <c r="H1221" s="134">
        <f>SUM(H1222:H1225)</f>
        <v>8028.29</v>
      </c>
      <c r="I1221" s="186">
        <f t="shared" si="406"/>
        <v>0.186</v>
      </c>
      <c r="J1221" s="186">
        <f>H1221/F1221</f>
        <v>1</v>
      </c>
      <c r="K1221" s="104">
        <f>SUM(K1222:K1225)</f>
        <v>43183</v>
      </c>
      <c r="L1221" s="104">
        <f>SUM(L1222:L1225)</f>
        <v>0</v>
      </c>
      <c r="M1221" s="129">
        <f t="shared" si="404"/>
        <v>1</v>
      </c>
      <c r="N1221" s="776"/>
      <c r="P1221" s="86" t="b">
        <f t="shared" si="416"/>
        <v>1</v>
      </c>
      <c r="Q1221" s="224" t="b">
        <f t="shared" si="417"/>
        <v>1</v>
      </c>
      <c r="R1221" s="728">
        <f t="shared" si="405"/>
        <v>0</v>
      </c>
    </row>
    <row r="1222" spans="1:18" s="150" customFormat="1" ht="27.5" x14ac:dyDescent="0.35">
      <c r="A1222" s="1133"/>
      <c r="B1222" s="1141" t="s">
        <v>79</v>
      </c>
      <c r="C1222" s="1141"/>
      <c r="D1222" s="104">
        <f>D1227+D1232+D1237+D1242</f>
        <v>0</v>
      </c>
      <c r="E1222" s="104">
        <f t="shared" ref="E1222:L1225" si="428">E1227+E1232+E1237+E1242</f>
        <v>0</v>
      </c>
      <c r="F1222" s="104">
        <f t="shared" si="428"/>
        <v>0</v>
      </c>
      <c r="G1222" s="186"/>
      <c r="H1222" s="104">
        <f t="shared" si="428"/>
        <v>0</v>
      </c>
      <c r="I1222" s="167" t="e">
        <f t="shared" si="406"/>
        <v>#DIV/0!</v>
      </c>
      <c r="J1222" s="167"/>
      <c r="K1222" s="104">
        <f t="shared" si="428"/>
        <v>0</v>
      </c>
      <c r="L1222" s="104">
        <f t="shared" si="428"/>
        <v>0</v>
      </c>
      <c r="M1222" s="206" t="e">
        <f t="shared" si="404"/>
        <v>#DIV/0!</v>
      </c>
      <c r="N1222" s="776"/>
      <c r="P1222" s="86" t="b">
        <f t="shared" si="416"/>
        <v>1</v>
      </c>
      <c r="Q1222" s="224" t="b">
        <f t="shared" si="417"/>
        <v>1</v>
      </c>
      <c r="R1222" s="728">
        <f t="shared" si="405"/>
        <v>0</v>
      </c>
    </row>
    <row r="1223" spans="1:18" s="150" customFormat="1" ht="27.5" x14ac:dyDescent="0.35">
      <c r="A1223" s="1133"/>
      <c r="B1223" s="1141" t="s">
        <v>78</v>
      </c>
      <c r="C1223" s="1141"/>
      <c r="D1223" s="104">
        <f t="shared" ref="D1223:F1225" si="429">D1228+D1233+D1238+D1243</f>
        <v>0</v>
      </c>
      <c r="E1223" s="104">
        <f t="shared" si="429"/>
        <v>0</v>
      </c>
      <c r="F1223" s="104">
        <f t="shared" si="429"/>
        <v>0</v>
      </c>
      <c r="G1223" s="186"/>
      <c r="H1223" s="104">
        <f t="shared" si="428"/>
        <v>0</v>
      </c>
      <c r="I1223" s="167" t="e">
        <f t="shared" si="406"/>
        <v>#DIV/0!</v>
      </c>
      <c r="J1223" s="167"/>
      <c r="K1223" s="104">
        <f t="shared" si="428"/>
        <v>0</v>
      </c>
      <c r="L1223" s="104">
        <f t="shared" si="428"/>
        <v>0</v>
      </c>
      <c r="M1223" s="206" t="e">
        <f t="shared" ref="M1223:M1286" si="430">K1223/E1223</f>
        <v>#DIV/0!</v>
      </c>
      <c r="N1223" s="776"/>
      <c r="P1223" s="86" t="b">
        <f t="shared" si="416"/>
        <v>1</v>
      </c>
      <c r="Q1223" s="224" t="b">
        <f t="shared" si="417"/>
        <v>1</v>
      </c>
      <c r="R1223" s="728">
        <f t="shared" si="405"/>
        <v>0</v>
      </c>
    </row>
    <row r="1224" spans="1:18" s="150" customFormat="1" ht="27.5" x14ac:dyDescent="0.35">
      <c r="A1224" s="1133"/>
      <c r="B1224" s="1141" t="s">
        <v>116</v>
      </c>
      <c r="C1224" s="1141"/>
      <c r="D1224" s="104">
        <f t="shared" si="429"/>
        <v>0</v>
      </c>
      <c r="E1224" s="104">
        <f t="shared" si="429"/>
        <v>0</v>
      </c>
      <c r="F1224" s="104">
        <f t="shared" si="429"/>
        <v>0</v>
      </c>
      <c r="G1224" s="186"/>
      <c r="H1224" s="104">
        <f t="shared" si="428"/>
        <v>0</v>
      </c>
      <c r="I1224" s="167" t="e">
        <f t="shared" si="406"/>
        <v>#DIV/0!</v>
      </c>
      <c r="J1224" s="167"/>
      <c r="K1224" s="104">
        <f t="shared" si="428"/>
        <v>0</v>
      </c>
      <c r="L1224" s="104">
        <f t="shared" si="428"/>
        <v>0</v>
      </c>
      <c r="M1224" s="206" t="e">
        <f t="shared" si="430"/>
        <v>#DIV/0!</v>
      </c>
      <c r="N1224" s="776"/>
      <c r="P1224" s="86" t="b">
        <f t="shared" si="416"/>
        <v>1</v>
      </c>
      <c r="Q1224" s="224" t="b">
        <f t="shared" si="417"/>
        <v>1</v>
      </c>
      <c r="R1224" s="728">
        <f t="shared" si="405"/>
        <v>0</v>
      </c>
    </row>
    <row r="1225" spans="1:18" s="150" customFormat="1" ht="27.5" x14ac:dyDescent="0.35">
      <c r="A1225" s="1133"/>
      <c r="B1225" s="1141" t="s">
        <v>80</v>
      </c>
      <c r="C1225" s="1141"/>
      <c r="D1225" s="104">
        <f t="shared" si="429"/>
        <v>43183</v>
      </c>
      <c r="E1225" s="104">
        <f t="shared" si="429"/>
        <v>43183</v>
      </c>
      <c r="F1225" s="104">
        <f t="shared" si="429"/>
        <v>8028.29</v>
      </c>
      <c r="G1225" s="186">
        <f>F1225/E1225</f>
        <v>0.186</v>
      </c>
      <c r="H1225" s="104">
        <f t="shared" si="428"/>
        <v>8028.29</v>
      </c>
      <c r="I1225" s="186">
        <f t="shared" si="406"/>
        <v>0.186</v>
      </c>
      <c r="J1225" s="186">
        <f>H1225/F1225</f>
        <v>1</v>
      </c>
      <c r="K1225" s="104">
        <f t="shared" si="428"/>
        <v>43183</v>
      </c>
      <c r="L1225" s="104">
        <f t="shared" si="428"/>
        <v>0</v>
      </c>
      <c r="M1225" s="129">
        <f t="shared" si="430"/>
        <v>1</v>
      </c>
      <c r="N1225" s="776"/>
      <c r="P1225" s="86" t="b">
        <f t="shared" si="416"/>
        <v>1</v>
      </c>
      <c r="Q1225" s="224" t="b">
        <f t="shared" si="417"/>
        <v>1</v>
      </c>
      <c r="R1225" s="728">
        <f t="shared" si="405"/>
        <v>0</v>
      </c>
    </row>
    <row r="1226" spans="1:18" s="151" customFormat="1" ht="37.5" customHeight="1" x14ac:dyDescent="0.35">
      <c r="A1226" s="967" t="s">
        <v>350</v>
      </c>
      <c r="B1226" s="366" t="s">
        <v>351</v>
      </c>
      <c r="C1226" s="364" t="s">
        <v>452</v>
      </c>
      <c r="D1226" s="134">
        <f>SUM(D1227:D1230)</f>
        <v>8700</v>
      </c>
      <c r="E1226" s="134">
        <f>SUM(E1227:E1230)</f>
        <v>8700</v>
      </c>
      <c r="F1226" s="104">
        <f>SUM(F1227:F1230)</f>
        <v>8028.29</v>
      </c>
      <c r="G1226" s="186">
        <f>F1226/E1226</f>
        <v>0.92300000000000004</v>
      </c>
      <c r="H1226" s="104">
        <f>SUM(H1227:H1230)</f>
        <v>8028.29</v>
      </c>
      <c r="I1226" s="186">
        <f t="shared" si="406"/>
        <v>0.92300000000000004</v>
      </c>
      <c r="J1226" s="186">
        <f>H1226/F1226</f>
        <v>1</v>
      </c>
      <c r="K1226" s="104">
        <f t="shared" si="422"/>
        <v>8700</v>
      </c>
      <c r="L1226" s="104">
        <f t="shared" si="423"/>
        <v>0</v>
      </c>
      <c r="M1226" s="129">
        <f t="shared" si="430"/>
        <v>1</v>
      </c>
      <c r="N1226" s="776" t="s">
        <v>1421</v>
      </c>
      <c r="P1226" s="86" t="e">
        <f>#REF!=#REF!</f>
        <v>#REF!</v>
      </c>
      <c r="Q1226" s="224" t="e">
        <f>IF(#REF!=#REF!,TRUE,FALSE)</f>
        <v>#REF!</v>
      </c>
      <c r="R1226" s="728">
        <f t="shared" si="405"/>
        <v>0</v>
      </c>
    </row>
    <row r="1227" spans="1:18" s="150" customFormat="1" ht="27.5" x14ac:dyDescent="0.35">
      <c r="A1227" s="967"/>
      <c r="B1227" s="1141" t="s">
        <v>79</v>
      </c>
      <c r="C1227" s="1141"/>
      <c r="D1227" s="104"/>
      <c r="E1227" s="104"/>
      <c r="F1227" s="104"/>
      <c r="G1227" s="186"/>
      <c r="H1227" s="104"/>
      <c r="I1227" s="167" t="e">
        <f t="shared" si="406"/>
        <v>#DIV/0!</v>
      </c>
      <c r="J1227" s="167"/>
      <c r="K1227" s="104">
        <f t="shared" si="422"/>
        <v>0</v>
      </c>
      <c r="L1227" s="104">
        <f t="shared" si="423"/>
        <v>0</v>
      </c>
      <c r="M1227" s="206" t="e">
        <f t="shared" si="430"/>
        <v>#DIV/0!</v>
      </c>
      <c r="N1227" s="776"/>
      <c r="P1227" s="86" t="e">
        <f>#REF!=#REF!</f>
        <v>#REF!</v>
      </c>
      <c r="Q1227" s="224" t="e">
        <f>IF(#REF!=#REF!,TRUE,FALSE)</f>
        <v>#REF!</v>
      </c>
      <c r="R1227" s="728">
        <f t="shared" ref="R1227:R1290" si="431">E1227-K1227-L1227</f>
        <v>0</v>
      </c>
    </row>
    <row r="1228" spans="1:18" s="150" customFormat="1" ht="27.5" x14ac:dyDescent="0.35">
      <c r="A1228" s="967"/>
      <c r="B1228" s="1141" t="s">
        <v>78</v>
      </c>
      <c r="C1228" s="1141"/>
      <c r="D1228" s="104"/>
      <c r="E1228" s="104"/>
      <c r="F1228" s="104"/>
      <c r="G1228" s="186"/>
      <c r="H1228" s="104"/>
      <c r="I1228" s="167" t="e">
        <f t="shared" si="406"/>
        <v>#DIV/0!</v>
      </c>
      <c r="J1228" s="167"/>
      <c r="K1228" s="104">
        <f t="shared" si="422"/>
        <v>0</v>
      </c>
      <c r="L1228" s="104">
        <f t="shared" si="423"/>
        <v>0</v>
      </c>
      <c r="M1228" s="206" t="e">
        <f t="shared" si="430"/>
        <v>#DIV/0!</v>
      </c>
      <c r="N1228" s="776"/>
      <c r="P1228" s="86" t="e">
        <f>#REF!=#REF!</f>
        <v>#REF!</v>
      </c>
      <c r="Q1228" s="224" t="e">
        <f>IF(#REF!=#REF!,TRUE,FALSE)</f>
        <v>#REF!</v>
      </c>
      <c r="R1228" s="728">
        <f t="shared" si="431"/>
        <v>0</v>
      </c>
    </row>
    <row r="1229" spans="1:18" s="150" customFormat="1" ht="27.5" x14ac:dyDescent="0.35">
      <c r="A1229" s="967"/>
      <c r="B1229" s="1141" t="s">
        <v>116</v>
      </c>
      <c r="C1229" s="1141"/>
      <c r="D1229" s="104"/>
      <c r="E1229" s="104"/>
      <c r="F1229" s="104"/>
      <c r="G1229" s="186"/>
      <c r="H1229" s="104"/>
      <c r="I1229" s="167" t="e">
        <f t="shared" si="406"/>
        <v>#DIV/0!</v>
      </c>
      <c r="J1229" s="167"/>
      <c r="K1229" s="104">
        <f t="shared" si="422"/>
        <v>0</v>
      </c>
      <c r="L1229" s="104">
        <f t="shared" si="423"/>
        <v>0</v>
      </c>
      <c r="M1229" s="206" t="e">
        <f t="shared" si="430"/>
        <v>#DIV/0!</v>
      </c>
      <c r="N1229" s="776"/>
      <c r="P1229" s="86" t="e">
        <f>#REF!=#REF!</f>
        <v>#REF!</v>
      </c>
      <c r="Q1229" s="224" t="e">
        <f>IF(#REF!=#REF!,TRUE,FALSE)</f>
        <v>#REF!</v>
      </c>
      <c r="R1229" s="728">
        <f t="shared" si="431"/>
        <v>0</v>
      </c>
    </row>
    <row r="1230" spans="1:18" s="150" customFormat="1" ht="27.75" customHeight="1" x14ac:dyDescent="0.35">
      <c r="A1230" s="967"/>
      <c r="B1230" s="1141" t="s">
        <v>80</v>
      </c>
      <c r="C1230" s="1141"/>
      <c r="D1230" s="104">
        <v>8700</v>
      </c>
      <c r="E1230" s="104">
        <v>8700</v>
      </c>
      <c r="F1230" s="104">
        <v>8028.29</v>
      </c>
      <c r="G1230" s="186">
        <f>F1230/E1230</f>
        <v>0.92300000000000004</v>
      </c>
      <c r="H1230" s="104">
        <f>F1230</f>
        <v>8028.29</v>
      </c>
      <c r="I1230" s="186">
        <f t="shared" si="406"/>
        <v>0.92300000000000004</v>
      </c>
      <c r="J1230" s="186">
        <f>H1230/F1230</f>
        <v>1</v>
      </c>
      <c r="K1230" s="104">
        <f t="shared" si="422"/>
        <v>8700</v>
      </c>
      <c r="L1230" s="104">
        <f t="shared" si="423"/>
        <v>0</v>
      </c>
      <c r="M1230" s="129">
        <f t="shared" si="430"/>
        <v>1</v>
      </c>
      <c r="N1230" s="776"/>
      <c r="P1230" s="86" t="e">
        <f>#REF!=#REF!</f>
        <v>#REF!</v>
      </c>
      <c r="Q1230" s="224" t="e">
        <f>IF(#REF!=#REF!,TRUE,FALSE)</f>
        <v>#REF!</v>
      </c>
      <c r="R1230" s="728">
        <f t="shared" si="431"/>
        <v>0</v>
      </c>
    </row>
    <row r="1231" spans="1:18" s="150" customFormat="1" ht="51.75" customHeight="1" x14ac:dyDescent="0.35">
      <c r="A1231" s="967" t="s">
        <v>352</v>
      </c>
      <c r="B1231" s="366" t="s">
        <v>353</v>
      </c>
      <c r="C1231" s="364" t="s">
        <v>452</v>
      </c>
      <c r="D1231" s="134">
        <f>SUM(D1232:D1235)</f>
        <v>2953</v>
      </c>
      <c r="E1231" s="134">
        <f>SUM(E1232:E1235)</f>
        <v>2953</v>
      </c>
      <c r="F1231" s="104">
        <f>SUM(F1232:F1235)</f>
        <v>0</v>
      </c>
      <c r="G1231" s="186">
        <f>F1231/E1231</f>
        <v>0</v>
      </c>
      <c r="H1231" s="104">
        <f>SUM(H1232:H1235)</f>
        <v>0</v>
      </c>
      <c r="I1231" s="186">
        <f t="shared" si="406"/>
        <v>0</v>
      </c>
      <c r="J1231" s="167" t="e">
        <f>H1231/F1231</f>
        <v>#DIV/0!</v>
      </c>
      <c r="K1231" s="104">
        <f t="shared" si="422"/>
        <v>2953</v>
      </c>
      <c r="L1231" s="104">
        <f t="shared" si="423"/>
        <v>0</v>
      </c>
      <c r="M1231" s="129">
        <f t="shared" si="430"/>
        <v>1</v>
      </c>
      <c r="N1231" s="776" t="s">
        <v>1422</v>
      </c>
      <c r="P1231" s="86" t="b">
        <f t="shared" si="416"/>
        <v>1</v>
      </c>
      <c r="Q1231" s="224" t="b">
        <f t="shared" si="417"/>
        <v>1</v>
      </c>
      <c r="R1231" s="728">
        <f t="shared" si="431"/>
        <v>0</v>
      </c>
    </row>
    <row r="1232" spans="1:18" s="150" customFormat="1" ht="23.25" customHeight="1" x14ac:dyDescent="0.35">
      <c r="A1232" s="967"/>
      <c r="B1232" s="1141" t="s">
        <v>79</v>
      </c>
      <c r="C1232" s="1141"/>
      <c r="D1232" s="104"/>
      <c r="E1232" s="104"/>
      <c r="F1232" s="104"/>
      <c r="G1232" s="186"/>
      <c r="H1232" s="104"/>
      <c r="I1232" s="167" t="e">
        <f t="shared" si="406"/>
        <v>#DIV/0!</v>
      </c>
      <c r="J1232" s="167"/>
      <c r="K1232" s="104">
        <f t="shared" si="422"/>
        <v>0</v>
      </c>
      <c r="L1232" s="104">
        <f t="shared" si="423"/>
        <v>0</v>
      </c>
      <c r="M1232" s="206" t="e">
        <f t="shared" si="430"/>
        <v>#DIV/0!</v>
      </c>
      <c r="N1232" s="776"/>
      <c r="P1232" s="86" t="b">
        <f t="shared" si="416"/>
        <v>1</v>
      </c>
      <c r="Q1232" s="224" t="b">
        <f t="shared" si="417"/>
        <v>1</v>
      </c>
      <c r="R1232" s="728">
        <f t="shared" si="431"/>
        <v>0</v>
      </c>
    </row>
    <row r="1233" spans="1:18" s="150" customFormat="1" ht="23.25" customHeight="1" x14ac:dyDescent="0.35">
      <c r="A1233" s="967"/>
      <c r="B1233" s="1141" t="s">
        <v>78</v>
      </c>
      <c r="C1233" s="1141"/>
      <c r="D1233" s="104"/>
      <c r="E1233" s="104"/>
      <c r="F1233" s="104"/>
      <c r="G1233" s="186"/>
      <c r="H1233" s="104"/>
      <c r="I1233" s="167" t="e">
        <f t="shared" si="406"/>
        <v>#DIV/0!</v>
      </c>
      <c r="J1233" s="167"/>
      <c r="K1233" s="104">
        <f t="shared" si="422"/>
        <v>0</v>
      </c>
      <c r="L1233" s="104">
        <f t="shared" si="423"/>
        <v>0</v>
      </c>
      <c r="M1233" s="206" t="e">
        <f t="shared" si="430"/>
        <v>#DIV/0!</v>
      </c>
      <c r="N1233" s="776"/>
      <c r="P1233" s="86" t="b">
        <f t="shared" si="416"/>
        <v>1</v>
      </c>
      <c r="Q1233" s="224" t="b">
        <f t="shared" si="417"/>
        <v>1</v>
      </c>
      <c r="R1233" s="728">
        <f t="shared" si="431"/>
        <v>0</v>
      </c>
    </row>
    <row r="1234" spans="1:18" s="150" customFormat="1" ht="21.75" customHeight="1" x14ac:dyDescent="0.35">
      <c r="A1234" s="967"/>
      <c r="B1234" s="1141" t="s">
        <v>116</v>
      </c>
      <c r="C1234" s="1141"/>
      <c r="D1234" s="104"/>
      <c r="E1234" s="104"/>
      <c r="F1234" s="104"/>
      <c r="G1234" s="186"/>
      <c r="H1234" s="104"/>
      <c r="I1234" s="167" t="e">
        <f t="shared" si="406"/>
        <v>#DIV/0!</v>
      </c>
      <c r="J1234" s="167"/>
      <c r="K1234" s="104">
        <f t="shared" si="422"/>
        <v>0</v>
      </c>
      <c r="L1234" s="104">
        <f t="shared" si="423"/>
        <v>0</v>
      </c>
      <c r="M1234" s="206" t="e">
        <f t="shared" si="430"/>
        <v>#DIV/0!</v>
      </c>
      <c r="N1234" s="776"/>
      <c r="P1234" s="86" t="b">
        <f t="shared" si="416"/>
        <v>1</v>
      </c>
      <c r="Q1234" s="224" t="b">
        <f t="shared" si="417"/>
        <v>1</v>
      </c>
      <c r="R1234" s="728">
        <f t="shared" si="431"/>
        <v>0</v>
      </c>
    </row>
    <row r="1235" spans="1:18" s="150" customFormat="1" ht="24.75" customHeight="1" x14ac:dyDescent="0.35">
      <c r="A1235" s="967"/>
      <c r="B1235" s="1141" t="s">
        <v>80</v>
      </c>
      <c r="C1235" s="1141"/>
      <c r="D1235" s="104">
        <v>2953</v>
      </c>
      <c r="E1235" s="104">
        <v>2953</v>
      </c>
      <c r="F1235" s="104"/>
      <c r="G1235" s="186">
        <f>F1235/E1235</f>
        <v>0</v>
      </c>
      <c r="H1235" s="104">
        <f>F1235</f>
        <v>0</v>
      </c>
      <c r="I1235" s="186">
        <f t="shared" si="406"/>
        <v>0</v>
      </c>
      <c r="J1235" s="167" t="e">
        <f>H1235/F1235</f>
        <v>#DIV/0!</v>
      </c>
      <c r="K1235" s="104">
        <f t="shared" si="422"/>
        <v>2953</v>
      </c>
      <c r="L1235" s="104">
        <f t="shared" si="423"/>
        <v>0</v>
      </c>
      <c r="M1235" s="129">
        <f t="shared" si="430"/>
        <v>1</v>
      </c>
      <c r="N1235" s="776"/>
      <c r="P1235" s="86" t="b">
        <f t="shared" si="416"/>
        <v>1</v>
      </c>
      <c r="Q1235" s="224" t="b">
        <f t="shared" si="417"/>
        <v>1</v>
      </c>
      <c r="R1235" s="728">
        <f t="shared" si="431"/>
        <v>0</v>
      </c>
    </row>
    <row r="1236" spans="1:18" s="150" customFormat="1" ht="50.25" customHeight="1" x14ac:dyDescent="0.35">
      <c r="A1236" s="967" t="s">
        <v>354</v>
      </c>
      <c r="B1236" s="366" t="s">
        <v>356</v>
      </c>
      <c r="C1236" s="364" t="s">
        <v>452</v>
      </c>
      <c r="D1236" s="134">
        <f>SUM(D1237:D1240)</f>
        <v>30850</v>
      </c>
      <c r="E1236" s="134">
        <f>SUM(E1237:E1240)</f>
        <v>30850</v>
      </c>
      <c r="F1236" s="104">
        <f>SUM(F1237:F1240)</f>
        <v>0</v>
      </c>
      <c r="G1236" s="186">
        <f>F1236/E1236</f>
        <v>0</v>
      </c>
      <c r="H1236" s="104">
        <f>SUM(H1237:H1240)</f>
        <v>0</v>
      </c>
      <c r="I1236" s="186">
        <f t="shared" si="406"/>
        <v>0</v>
      </c>
      <c r="J1236" s="167" t="e">
        <f>H1236/F1236</f>
        <v>#DIV/0!</v>
      </c>
      <c r="K1236" s="104">
        <f t="shared" si="422"/>
        <v>30850</v>
      </c>
      <c r="L1236" s="104">
        <f t="shared" si="423"/>
        <v>0</v>
      </c>
      <c r="M1236" s="129">
        <f t="shared" si="430"/>
        <v>1</v>
      </c>
      <c r="N1236" s="776" t="s">
        <v>1423</v>
      </c>
      <c r="P1236" s="86" t="b">
        <f t="shared" si="416"/>
        <v>1</v>
      </c>
      <c r="Q1236" s="224" t="b">
        <f t="shared" si="417"/>
        <v>1</v>
      </c>
      <c r="R1236" s="728">
        <f t="shared" si="431"/>
        <v>0</v>
      </c>
    </row>
    <row r="1237" spans="1:18" s="150" customFormat="1" ht="27.5" x14ac:dyDescent="0.35">
      <c r="A1237" s="967"/>
      <c r="B1237" s="1141" t="s">
        <v>79</v>
      </c>
      <c r="C1237" s="1141"/>
      <c r="D1237" s="104"/>
      <c r="E1237" s="104"/>
      <c r="F1237" s="104"/>
      <c r="G1237" s="186"/>
      <c r="H1237" s="104"/>
      <c r="I1237" s="167" t="e">
        <f t="shared" si="406"/>
        <v>#DIV/0!</v>
      </c>
      <c r="J1237" s="167"/>
      <c r="K1237" s="104">
        <f t="shared" si="422"/>
        <v>0</v>
      </c>
      <c r="L1237" s="104">
        <f t="shared" si="423"/>
        <v>0</v>
      </c>
      <c r="M1237" s="206" t="e">
        <f t="shared" si="430"/>
        <v>#DIV/0!</v>
      </c>
      <c r="N1237" s="776"/>
      <c r="P1237" s="86" t="b">
        <f t="shared" si="416"/>
        <v>1</v>
      </c>
      <c r="Q1237" s="224" t="b">
        <f t="shared" si="417"/>
        <v>1</v>
      </c>
      <c r="R1237" s="728">
        <f t="shared" si="431"/>
        <v>0</v>
      </c>
    </row>
    <row r="1238" spans="1:18" s="150" customFormat="1" ht="27.5" x14ac:dyDescent="0.35">
      <c r="A1238" s="967"/>
      <c r="B1238" s="1141" t="s">
        <v>78</v>
      </c>
      <c r="C1238" s="1141"/>
      <c r="D1238" s="104"/>
      <c r="E1238" s="104"/>
      <c r="F1238" s="104"/>
      <c r="G1238" s="186"/>
      <c r="H1238" s="104"/>
      <c r="I1238" s="167" t="e">
        <f t="shared" si="406"/>
        <v>#DIV/0!</v>
      </c>
      <c r="J1238" s="167"/>
      <c r="K1238" s="104">
        <f t="shared" si="422"/>
        <v>0</v>
      </c>
      <c r="L1238" s="104">
        <f t="shared" si="423"/>
        <v>0</v>
      </c>
      <c r="M1238" s="206" t="e">
        <f t="shared" si="430"/>
        <v>#DIV/0!</v>
      </c>
      <c r="N1238" s="776"/>
      <c r="P1238" s="86" t="b">
        <f t="shared" si="416"/>
        <v>1</v>
      </c>
      <c r="Q1238" s="224" t="b">
        <f t="shared" si="417"/>
        <v>1</v>
      </c>
      <c r="R1238" s="728">
        <f t="shared" si="431"/>
        <v>0</v>
      </c>
    </row>
    <row r="1239" spans="1:18" s="150" customFormat="1" ht="27.5" x14ac:dyDescent="0.35">
      <c r="A1239" s="967"/>
      <c r="B1239" s="1141" t="s">
        <v>116</v>
      </c>
      <c r="C1239" s="1141"/>
      <c r="D1239" s="104"/>
      <c r="E1239" s="104"/>
      <c r="F1239" s="104"/>
      <c r="G1239" s="186"/>
      <c r="H1239" s="104"/>
      <c r="I1239" s="167" t="e">
        <f t="shared" si="406"/>
        <v>#DIV/0!</v>
      </c>
      <c r="J1239" s="167"/>
      <c r="K1239" s="104">
        <f t="shared" si="422"/>
        <v>0</v>
      </c>
      <c r="L1239" s="104">
        <f t="shared" si="423"/>
        <v>0</v>
      </c>
      <c r="M1239" s="206" t="e">
        <f t="shared" si="430"/>
        <v>#DIV/0!</v>
      </c>
      <c r="N1239" s="776"/>
      <c r="P1239" s="86" t="b">
        <f t="shared" si="416"/>
        <v>1</v>
      </c>
      <c r="Q1239" s="224" t="b">
        <f t="shared" si="417"/>
        <v>1</v>
      </c>
      <c r="R1239" s="728">
        <f t="shared" si="431"/>
        <v>0</v>
      </c>
    </row>
    <row r="1240" spans="1:18" s="150" customFormat="1" ht="27.5" x14ac:dyDescent="0.35">
      <c r="A1240" s="967"/>
      <c r="B1240" s="1141" t="s">
        <v>80</v>
      </c>
      <c r="C1240" s="1141"/>
      <c r="D1240" s="104">
        <v>30850</v>
      </c>
      <c r="E1240" s="104">
        <v>30850</v>
      </c>
      <c r="F1240" s="104"/>
      <c r="G1240" s="186">
        <f>F1240/E1240</f>
        <v>0</v>
      </c>
      <c r="H1240" s="104"/>
      <c r="I1240" s="186">
        <f t="shared" si="406"/>
        <v>0</v>
      </c>
      <c r="J1240" s="167" t="e">
        <f>H1240/F1240</f>
        <v>#DIV/0!</v>
      </c>
      <c r="K1240" s="104">
        <f t="shared" si="422"/>
        <v>30850</v>
      </c>
      <c r="L1240" s="104">
        <f t="shared" si="423"/>
        <v>0</v>
      </c>
      <c r="M1240" s="129">
        <f t="shared" si="430"/>
        <v>1</v>
      </c>
      <c r="N1240" s="776"/>
      <c r="P1240" s="86" t="b">
        <f t="shared" si="416"/>
        <v>1</v>
      </c>
      <c r="Q1240" s="224" t="b">
        <f t="shared" si="417"/>
        <v>1</v>
      </c>
      <c r="R1240" s="728">
        <f t="shared" si="431"/>
        <v>0</v>
      </c>
    </row>
    <row r="1241" spans="1:18" s="150" customFormat="1" ht="49.5" customHeight="1" x14ac:dyDescent="0.35">
      <c r="A1241" s="1072" t="s">
        <v>355</v>
      </c>
      <c r="B1241" s="366" t="s">
        <v>357</v>
      </c>
      <c r="C1241" s="364" t="s">
        <v>452</v>
      </c>
      <c r="D1241" s="134">
        <f>SUM(D1242:D1245)</f>
        <v>680</v>
      </c>
      <c r="E1241" s="134">
        <f>SUM(E1242:E1245)</f>
        <v>680</v>
      </c>
      <c r="F1241" s="134">
        <f>SUM(F1242:F1245)</f>
        <v>0</v>
      </c>
      <c r="G1241" s="191">
        <f>F1241/E1241</f>
        <v>0</v>
      </c>
      <c r="H1241" s="134">
        <f>SUM(H1242:H1245)</f>
        <v>0</v>
      </c>
      <c r="I1241" s="186">
        <f t="shared" si="406"/>
        <v>0</v>
      </c>
      <c r="J1241" s="185" t="e">
        <f>H1241/F1241</f>
        <v>#DIV/0!</v>
      </c>
      <c r="K1241" s="134">
        <f>SUM(K1242:K1245)</f>
        <v>680</v>
      </c>
      <c r="L1241" s="134">
        <f t="shared" si="423"/>
        <v>0</v>
      </c>
      <c r="M1241" s="344">
        <f t="shared" si="430"/>
        <v>1</v>
      </c>
      <c r="N1241" s="776" t="s">
        <v>1424</v>
      </c>
      <c r="P1241" s="86" t="b">
        <f t="shared" si="416"/>
        <v>1</v>
      </c>
      <c r="Q1241" s="224" t="b">
        <f t="shared" si="417"/>
        <v>1</v>
      </c>
      <c r="R1241" s="728">
        <f t="shared" si="431"/>
        <v>0</v>
      </c>
    </row>
    <row r="1242" spans="1:18" s="150" customFormat="1" ht="27.5" x14ac:dyDescent="0.35">
      <c r="A1242" s="1072"/>
      <c r="B1242" s="1141" t="s">
        <v>79</v>
      </c>
      <c r="C1242" s="1141"/>
      <c r="D1242" s="104"/>
      <c r="E1242" s="104"/>
      <c r="F1242" s="104"/>
      <c r="G1242" s="186"/>
      <c r="H1242" s="104"/>
      <c r="I1242" s="167" t="e">
        <f t="shared" si="406"/>
        <v>#DIV/0!</v>
      </c>
      <c r="J1242" s="167"/>
      <c r="K1242" s="104">
        <f t="shared" si="422"/>
        <v>0</v>
      </c>
      <c r="L1242" s="104">
        <f t="shared" si="423"/>
        <v>0</v>
      </c>
      <c r="M1242" s="206" t="e">
        <f t="shared" si="430"/>
        <v>#DIV/0!</v>
      </c>
      <c r="N1242" s="776"/>
      <c r="P1242" s="86" t="b">
        <f t="shared" si="416"/>
        <v>1</v>
      </c>
      <c r="Q1242" s="224" t="b">
        <f t="shared" si="417"/>
        <v>1</v>
      </c>
      <c r="R1242" s="728">
        <f t="shared" si="431"/>
        <v>0</v>
      </c>
    </row>
    <row r="1243" spans="1:18" s="150" customFormat="1" ht="27.5" x14ac:dyDescent="0.35">
      <c r="A1243" s="1072"/>
      <c r="B1243" s="1141" t="s">
        <v>78</v>
      </c>
      <c r="C1243" s="1141"/>
      <c r="D1243" s="104"/>
      <c r="E1243" s="104"/>
      <c r="F1243" s="104"/>
      <c r="G1243" s="186"/>
      <c r="H1243" s="104"/>
      <c r="I1243" s="167" t="e">
        <f t="shared" si="406"/>
        <v>#DIV/0!</v>
      </c>
      <c r="J1243" s="167"/>
      <c r="K1243" s="104">
        <f t="shared" si="422"/>
        <v>0</v>
      </c>
      <c r="L1243" s="104">
        <f t="shared" si="423"/>
        <v>0</v>
      </c>
      <c r="M1243" s="206" t="e">
        <f t="shared" si="430"/>
        <v>#DIV/0!</v>
      </c>
      <c r="N1243" s="776"/>
      <c r="P1243" s="86" t="b">
        <f t="shared" si="416"/>
        <v>1</v>
      </c>
      <c r="Q1243" s="224" t="b">
        <f t="shared" si="417"/>
        <v>1</v>
      </c>
      <c r="R1243" s="728">
        <f t="shared" si="431"/>
        <v>0</v>
      </c>
    </row>
    <row r="1244" spans="1:18" s="150" customFormat="1" ht="27.5" x14ac:dyDescent="0.35">
      <c r="A1244" s="1072"/>
      <c r="B1244" s="1141" t="s">
        <v>116</v>
      </c>
      <c r="C1244" s="1141"/>
      <c r="D1244" s="104"/>
      <c r="E1244" s="104"/>
      <c r="F1244" s="104"/>
      <c r="G1244" s="186"/>
      <c r="H1244" s="104"/>
      <c r="I1244" s="167" t="e">
        <f t="shared" ref="I1244:I1307" si="432">H1244/E1244</f>
        <v>#DIV/0!</v>
      </c>
      <c r="J1244" s="167"/>
      <c r="K1244" s="104">
        <f t="shared" si="422"/>
        <v>0</v>
      </c>
      <c r="L1244" s="104">
        <f t="shared" si="423"/>
        <v>0</v>
      </c>
      <c r="M1244" s="206" t="e">
        <f t="shared" si="430"/>
        <v>#DIV/0!</v>
      </c>
      <c r="N1244" s="776"/>
      <c r="P1244" s="86" t="b">
        <f t="shared" si="416"/>
        <v>1</v>
      </c>
      <c r="Q1244" s="224" t="b">
        <f t="shared" ref="Q1244:Q1280" si="433">IF(F1239=H1239,TRUE,FALSE)</f>
        <v>1</v>
      </c>
      <c r="R1244" s="728">
        <f t="shared" si="431"/>
        <v>0</v>
      </c>
    </row>
    <row r="1245" spans="1:18" s="150" customFormat="1" ht="27.5" x14ac:dyDescent="0.35">
      <c r="A1245" s="1072"/>
      <c r="B1245" s="1141" t="s">
        <v>80</v>
      </c>
      <c r="C1245" s="1141"/>
      <c r="D1245" s="104">
        <v>680</v>
      </c>
      <c r="E1245" s="104">
        <v>680</v>
      </c>
      <c r="F1245" s="104"/>
      <c r="G1245" s="186">
        <f>F1245/E1245</f>
        <v>0</v>
      </c>
      <c r="H1245" s="104"/>
      <c r="I1245" s="186">
        <f t="shared" si="432"/>
        <v>0</v>
      </c>
      <c r="J1245" s="167" t="e">
        <f>H1245/F1245</f>
        <v>#DIV/0!</v>
      </c>
      <c r="K1245" s="104">
        <v>680</v>
      </c>
      <c r="L1245" s="104"/>
      <c r="M1245" s="129">
        <f t="shared" si="430"/>
        <v>1</v>
      </c>
      <c r="N1245" s="776"/>
      <c r="P1245" s="86" t="b">
        <f t="shared" si="416"/>
        <v>1</v>
      </c>
      <c r="Q1245" s="224" t="b">
        <f t="shared" si="433"/>
        <v>1</v>
      </c>
      <c r="R1245" s="728">
        <f t="shared" si="431"/>
        <v>0</v>
      </c>
    </row>
    <row r="1246" spans="1:18" s="125" customFormat="1" ht="101.25" customHeight="1" x14ac:dyDescent="0.35">
      <c r="A1246" s="1013" t="s">
        <v>790</v>
      </c>
      <c r="B1246" s="114" t="s">
        <v>457</v>
      </c>
      <c r="C1246" s="114" t="s">
        <v>227</v>
      </c>
      <c r="D1246" s="111">
        <f>SUM(D1247:D1250)</f>
        <v>2453577.2400000002</v>
      </c>
      <c r="E1246" s="111">
        <f>SUM(E1247:E1250)</f>
        <v>2452905.4700000002</v>
      </c>
      <c r="F1246" s="111">
        <f>SUM(F1247:F1250)</f>
        <v>320441.14</v>
      </c>
      <c r="G1246" s="435">
        <f t="shared" ref="G1246:G1314" si="434">F1246/E1246</f>
        <v>0.13059999999999999</v>
      </c>
      <c r="H1246" s="111">
        <f>SUM(H1247:H1249)</f>
        <v>320441.14</v>
      </c>
      <c r="I1246" s="670">
        <f t="shared" si="432"/>
        <v>0.13059999999999999</v>
      </c>
      <c r="J1246" s="670">
        <f>H1246/F1246</f>
        <v>1</v>
      </c>
      <c r="K1246" s="111">
        <f>SUM(K1247:K1250)</f>
        <v>2398292.4900000002</v>
      </c>
      <c r="L1246" s="111">
        <f>SUM(L1247:L1250)</f>
        <v>54612.98</v>
      </c>
      <c r="M1246" s="112">
        <f t="shared" si="430"/>
        <v>0.98</v>
      </c>
      <c r="N1246" s="776"/>
      <c r="O1246" s="126"/>
      <c r="P1246" s="86" t="e">
        <f>#REF!=#REF!</f>
        <v>#REF!</v>
      </c>
      <c r="Q1246" s="224" t="e">
        <f>IF(#REF!=#REF!,TRUE,FALSE)</f>
        <v>#REF!</v>
      </c>
      <c r="R1246" s="728">
        <f t="shared" si="431"/>
        <v>0</v>
      </c>
    </row>
    <row r="1247" spans="1:18" s="125" customFormat="1" ht="30" customHeight="1" x14ac:dyDescent="0.35">
      <c r="A1247" s="1014"/>
      <c r="B1247" s="115" t="s">
        <v>79</v>
      </c>
      <c r="C1247" s="115"/>
      <c r="D1247" s="113">
        <f t="shared" ref="D1247:F1250" si="435">D1252+D1297</f>
        <v>0</v>
      </c>
      <c r="E1247" s="113">
        <f t="shared" si="435"/>
        <v>0</v>
      </c>
      <c r="F1247" s="113">
        <f t="shared" si="435"/>
        <v>0</v>
      </c>
      <c r="G1247" s="189" t="e">
        <f t="shared" si="434"/>
        <v>#DIV/0!</v>
      </c>
      <c r="H1247" s="198">
        <f>H1252+H1297</f>
        <v>0</v>
      </c>
      <c r="I1247" s="189" t="e">
        <f t="shared" si="432"/>
        <v>#DIV/0!</v>
      </c>
      <c r="J1247" s="190"/>
      <c r="K1247" s="198">
        <f t="shared" ref="K1247:L1250" si="436">K1252+K1297</f>
        <v>0</v>
      </c>
      <c r="L1247" s="209">
        <f t="shared" si="436"/>
        <v>0</v>
      </c>
      <c r="M1247" s="203" t="e">
        <f t="shared" si="430"/>
        <v>#DIV/0!</v>
      </c>
      <c r="N1247" s="776"/>
      <c r="O1247" s="126"/>
      <c r="P1247" s="86" t="e">
        <f>#REF!=#REF!</f>
        <v>#REF!</v>
      </c>
      <c r="Q1247" s="224" t="e">
        <f>IF(#REF!=#REF!,TRUE,FALSE)</f>
        <v>#REF!</v>
      </c>
      <c r="R1247" s="728">
        <f t="shared" si="431"/>
        <v>0</v>
      </c>
    </row>
    <row r="1248" spans="1:18" s="125" customFormat="1" ht="28.5" customHeight="1" x14ac:dyDescent="0.35">
      <c r="A1248" s="1014"/>
      <c r="B1248" s="115" t="s">
        <v>78</v>
      </c>
      <c r="C1248" s="115"/>
      <c r="D1248" s="113">
        <f t="shared" si="435"/>
        <v>501176.8</v>
      </c>
      <c r="E1248" s="113">
        <f>E1253+E1298</f>
        <v>501176.8</v>
      </c>
      <c r="F1248" s="113">
        <f t="shared" si="435"/>
        <v>0</v>
      </c>
      <c r="G1248" s="190">
        <f t="shared" si="434"/>
        <v>0</v>
      </c>
      <c r="H1248" s="113">
        <f>F1248</f>
        <v>0</v>
      </c>
      <c r="I1248" s="190">
        <f t="shared" si="432"/>
        <v>0</v>
      </c>
      <c r="J1248" s="189" t="e">
        <f t="shared" ref="J1248:J1314" si="437">H1248/F1248</f>
        <v>#DIV/0!</v>
      </c>
      <c r="K1248" s="113">
        <f t="shared" si="436"/>
        <v>501176.8</v>
      </c>
      <c r="L1248" s="209">
        <f t="shared" si="436"/>
        <v>0</v>
      </c>
      <c r="M1248" s="202">
        <f t="shared" si="430"/>
        <v>1</v>
      </c>
      <c r="N1248" s="776"/>
      <c r="O1248" s="126"/>
      <c r="P1248" s="86" t="e">
        <f>#REF!=#REF!</f>
        <v>#REF!</v>
      </c>
      <c r="Q1248" s="224" t="e">
        <f>IF(#REF!=#REF!,TRUE,FALSE)</f>
        <v>#REF!</v>
      </c>
      <c r="R1248" s="728">
        <f t="shared" si="431"/>
        <v>0</v>
      </c>
    </row>
    <row r="1249" spans="1:18" s="125" customFormat="1" ht="24" customHeight="1" x14ac:dyDescent="0.35">
      <c r="A1249" s="1014"/>
      <c r="B1249" s="115" t="s">
        <v>116</v>
      </c>
      <c r="C1249" s="115"/>
      <c r="D1249" s="113">
        <f t="shared" si="435"/>
        <v>1952400.44</v>
      </c>
      <c r="E1249" s="113">
        <f t="shared" si="435"/>
        <v>1951728.67</v>
      </c>
      <c r="F1249" s="113">
        <f t="shared" si="435"/>
        <v>320441.14</v>
      </c>
      <c r="G1249" s="669">
        <f t="shared" si="434"/>
        <v>0.16420000000000001</v>
      </c>
      <c r="H1249" s="113">
        <f>H1254+H1299</f>
        <v>320441.14</v>
      </c>
      <c r="I1249" s="669">
        <f t="shared" si="432"/>
        <v>0.16420000000000001</v>
      </c>
      <c r="J1249" s="669">
        <f>H1249/F1249</f>
        <v>1</v>
      </c>
      <c r="K1249" s="209">
        <f t="shared" si="436"/>
        <v>1897115.69</v>
      </c>
      <c r="L1249" s="209">
        <f t="shared" si="436"/>
        <v>54612.98</v>
      </c>
      <c r="M1249" s="426">
        <f t="shared" si="430"/>
        <v>0.97199999999999998</v>
      </c>
      <c r="N1249" s="776"/>
      <c r="O1249" s="126"/>
      <c r="P1249" s="86" t="e">
        <f>#REF!=#REF!</f>
        <v>#REF!</v>
      </c>
      <c r="Q1249" s="224" t="e">
        <f>IF(#REF!=#REF!,TRUE,FALSE)</f>
        <v>#REF!</v>
      </c>
      <c r="R1249" s="728">
        <f t="shared" si="431"/>
        <v>0</v>
      </c>
    </row>
    <row r="1250" spans="1:18" s="125" customFormat="1" ht="25.5" customHeight="1" x14ac:dyDescent="0.35">
      <c r="A1250" s="1015"/>
      <c r="B1250" s="115" t="s">
        <v>80</v>
      </c>
      <c r="C1250" s="115"/>
      <c r="D1250" s="113">
        <f t="shared" si="435"/>
        <v>0</v>
      </c>
      <c r="E1250" s="113">
        <f t="shared" si="435"/>
        <v>0</v>
      </c>
      <c r="F1250" s="113">
        <f t="shared" si="435"/>
        <v>0</v>
      </c>
      <c r="G1250" s="189" t="e">
        <f t="shared" si="434"/>
        <v>#DIV/0!</v>
      </c>
      <c r="H1250" s="198"/>
      <c r="I1250" s="189" t="e">
        <f t="shared" si="432"/>
        <v>#DIV/0!</v>
      </c>
      <c r="J1250" s="189" t="e">
        <f t="shared" si="437"/>
        <v>#DIV/0!</v>
      </c>
      <c r="K1250" s="198">
        <f t="shared" si="436"/>
        <v>0</v>
      </c>
      <c r="L1250" s="209">
        <f t="shared" si="436"/>
        <v>0</v>
      </c>
      <c r="M1250" s="203" t="e">
        <f t="shared" si="430"/>
        <v>#DIV/0!</v>
      </c>
      <c r="N1250" s="776"/>
      <c r="O1250" s="126"/>
      <c r="P1250" s="86" t="e">
        <f>#REF!=#REF!</f>
        <v>#REF!</v>
      </c>
      <c r="Q1250" s="224" t="e">
        <f>IF(#REF!=#REF!,TRUE,FALSE)</f>
        <v>#REF!</v>
      </c>
      <c r="R1250" s="728">
        <f t="shared" si="431"/>
        <v>0</v>
      </c>
    </row>
    <row r="1251" spans="1:18" s="84" customFormat="1" ht="35" x14ac:dyDescent="0.35">
      <c r="A1251" s="1184" t="s">
        <v>268</v>
      </c>
      <c r="B1251" s="447" t="s">
        <v>458</v>
      </c>
      <c r="C1251" s="448" t="s">
        <v>451</v>
      </c>
      <c r="D1251" s="141">
        <f>SUM(D1252:D1255)</f>
        <v>1733852.86</v>
      </c>
      <c r="E1251" s="141">
        <f>SUM(E1252:E1255)</f>
        <v>1733726.81</v>
      </c>
      <c r="F1251" s="141">
        <f>SUM(F1252:F1255)</f>
        <v>189413.56</v>
      </c>
      <c r="G1251" s="343">
        <f t="shared" si="434"/>
        <v>0.10929999999999999</v>
      </c>
      <c r="H1251" s="141">
        <f>SUM(H1252:H1254)</f>
        <v>189413.56</v>
      </c>
      <c r="I1251" s="343">
        <f t="shared" si="432"/>
        <v>0.10929999999999999</v>
      </c>
      <c r="J1251" s="178">
        <f t="shared" si="437"/>
        <v>1</v>
      </c>
      <c r="K1251" s="141">
        <f>SUM(K1252:K1255)</f>
        <v>1679113.83</v>
      </c>
      <c r="L1251" s="141">
        <f>SUM(L1252:L1255)</f>
        <v>54612.98</v>
      </c>
      <c r="M1251" s="138">
        <f t="shared" si="430"/>
        <v>0.97</v>
      </c>
      <c r="N1251" s="1150"/>
      <c r="O1251" s="86"/>
      <c r="P1251" s="86" t="b">
        <f t="shared" ref="P1251:P1280" si="438">E1246=D1246</f>
        <v>0</v>
      </c>
      <c r="Q1251" s="224" t="b">
        <f t="shared" si="433"/>
        <v>1</v>
      </c>
      <c r="R1251" s="728">
        <f t="shared" si="431"/>
        <v>0</v>
      </c>
    </row>
    <row r="1252" spans="1:18" s="84" customFormat="1" ht="27.5" x14ac:dyDescent="0.35">
      <c r="A1252" s="1184"/>
      <c r="B1252" s="449" t="s">
        <v>79</v>
      </c>
      <c r="C1252" s="449"/>
      <c r="D1252" s="119">
        <f>D1262+D1267+D1282+D1287+D1292</f>
        <v>0</v>
      </c>
      <c r="E1252" s="119">
        <f>E1262+E1267+E1282+E1287+E1292</f>
        <v>0</v>
      </c>
      <c r="F1252" s="119">
        <f>F1262+F1267+F1282+F1287+F1292</f>
        <v>0</v>
      </c>
      <c r="G1252" s="153" t="e">
        <f t="shared" si="434"/>
        <v>#DIV/0!</v>
      </c>
      <c r="H1252" s="119">
        <f t="shared" ref="H1252:L1255" si="439">H1262+H1267+H1282+H1287+H1292</f>
        <v>0</v>
      </c>
      <c r="I1252" s="153" t="e">
        <f t="shared" si="432"/>
        <v>#DIV/0!</v>
      </c>
      <c r="J1252" s="439" t="e">
        <f t="shared" si="437"/>
        <v>#DIV/0!</v>
      </c>
      <c r="K1252" s="119">
        <f t="shared" si="439"/>
        <v>0</v>
      </c>
      <c r="L1252" s="119">
        <f t="shared" si="439"/>
        <v>0</v>
      </c>
      <c r="M1252" s="109" t="e">
        <f t="shared" si="430"/>
        <v>#DIV/0!</v>
      </c>
      <c r="N1252" s="876"/>
      <c r="O1252" s="86"/>
      <c r="P1252" s="86" t="b">
        <f t="shared" si="438"/>
        <v>1</v>
      </c>
      <c r="Q1252" s="224" t="b">
        <f t="shared" si="433"/>
        <v>1</v>
      </c>
      <c r="R1252" s="728">
        <f t="shared" si="431"/>
        <v>0</v>
      </c>
    </row>
    <row r="1253" spans="1:18" s="84" customFormat="1" ht="27.5" x14ac:dyDescent="0.35">
      <c r="A1253" s="1184"/>
      <c r="B1253" s="449" t="s">
        <v>78</v>
      </c>
      <c r="C1253" s="449"/>
      <c r="D1253" s="119">
        <f t="shared" ref="D1253:F1255" si="440">D1263+D1268+D1283+D1288+D1293</f>
        <v>501176.8</v>
      </c>
      <c r="E1253" s="119">
        <f t="shared" si="440"/>
        <v>501176.8</v>
      </c>
      <c r="F1253" s="119">
        <f t="shared" si="440"/>
        <v>0</v>
      </c>
      <c r="G1253" s="178">
        <f t="shared" si="434"/>
        <v>0</v>
      </c>
      <c r="H1253" s="119">
        <f t="shared" si="439"/>
        <v>0</v>
      </c>
      <c r="I1253" s="153">
        <f t="shared" si="432"/>
        <v>0</v>
      </c>
      <c r="J1253" s="439" t="e">
        <f t="shared" si="437"/>
        <v>#DIV/0!</v>
      </c>
      <c r="K1253" s="119">
        <f>K1263+K1268+K1283+K1288+K1293</f>
        <v>501176.8</v>
      </c>
      <c r="L1253" s="119">
        <f t="shared" ref="L1253" si="441">L1263+L1268+L1273+L1278</f>
        <v>0</v>
      </c>
      <c r="M1253" s="108">
        <f t="shared" si="430"/>
        <v>1</v>
      </c>
      <c r="N1253" s="876"/>
      <c r="O1253" s="86"/>
      <c r="P1253" s="86" t="b">
        <f t="shared" si="438"/>
        <v>1</v>
      </c>
      <c r="Q1253" s="224" t="b">
        <f t="shared" si="433"/>
        <v>1</v>
      </c>
      <c r="R1253" s="728">
        <f t="shared" si="431"/>
        <v>0</v>
      </c>
    </row>
    <row r="1254" spans="1:18" s="84" customFormat="1" ht="27.5" x14ac:dyDescent="0.35">
      <c r="A1254" s="1184"/>
      <c r="B1254" s="449" t="s">
        <v>116</v>
      </c>
      <c r="C1254" s="449"/>
      <c r="D1254" s="119">
        <f t="shared" si="440"/>
        <v>1232676.06</v>
      </c>
      <c r="E1254" s="119">
        <f t="shared" si="440"/>
        <v>1232550.01</v>
      </c>
      <c r="F1254" s="119">
        <f t="shared" si="440"/>
        <v>189413.56</v>
      </c>
      <c r="G1254" s="454">
        <f t="shared" si="434"/>
        <v>0.1537</v>
      </c>
      <c r="H1254" s="119">
        <f t="shared" si="439"/>
        <v>189413.56</v>
      </c>
      <c r="I1254" s="454">
        <f t="shared" si="432"/>
        <v>0.1537</v>
      </c>
      <c r="J1254" s="148">
        <f t="shared" si="437"/>
        <v>1</v>
      </c>
      <c r="K1254" s="119">
        <f>K1259+K1269+K1284+K1289+K1294</f>
        <v>1177937.03</v>
      </c>
      <c r="L1254" s="119">
        <f>L1264+L1269+L1279+L1289+L1294</f>
        <v>54612.98</v>
      </c>
      <c r="M1254" s="108">
        <f t="shared" si="430"/>
        <v>0.96</v>
      </c>
      <c r="N1254" s="876"/>
      <c r="O1254" s="86"/>
      <c r="P1254" s="86" t="b">
        <f t="shared" si="438"/>
        <v>0</v>
      </c>
      <c r="Q1254" s="224" t="b">
        <f t="shared" si="433"/>
        <v>1</v>
      </c>
      <c r="R1254" s="728">
        <f t="shared" si="431"/>
        <v>0</v>
      </c>
    </row>
    <row r="1255" spans="1:18" s="84" customFormat="1" ht="27.5" x14ac:dyDescent="0.35">
      <c r="A1255" s="1184"/>
      <c r="B1255" s="449" t="s">
        <v>80</v>
      </c>
      <c r="C1255" s="449"/>
      <c r="D1255" s="119">
        <f t="shared" si="440"/>
        <v>0</v>
      </c>
      <c r="E1255" s="119">
        <f t="shared" si="440"/>
        <v>0</v>
      </c>
      <c r="F1255" s="119">
        <f t="shared" si="440"/>
        <v>0</v>
      </c>
      <c r="G1255" s="153" t="e">
        <f t="shared" si="434"/>
        <v>#DIV/0!</v>
      </c>
      <c r="H1255" s="119">
        <f t="shared" si="439"/>
        <v>0</v>
      </c>
      <c r="I1255" s="153" t="e">
        <f t="shared" si="432"/>
        <v>#DIV/0!</v>
      </c>
      <c r="J1255" s="439" t="e">
        <f t="shared" si="437"/>
        <v>#DIV/0!</v>
      </c>
      <c r="K1255" s="119">
        <f t="shared" ref="K1255" si="442">K1265+K1270+K1285+K1290+K1295</f>
        <v>0</v>
      </c>
      <c r="L1255" s="119">
        <f t="shared" ref="L1255" si="443">L1265+L1270+L1275+L1280</f>
        <v>0</v>
      </c>
      <c r="M1255" s="109" t="e">
        <f t="shared" si="430"/>
        <v>#DIV/0!</v>
      </c>
      <c r="N1255" s="876"/>
      <c r="O1255" s="86"/>
      <c r="P1255" s="86" t="b">
        <f t="shared" si="438"/>
        <v>1</v>
      </c>
      <c r="Q1255" s="224" t="b">
        <f t="shared" si="433"/>
        <v>1</v>
      </c>
      <c r="R1255" s="728">
        <f t="shared" si="431"/>
        <v>0</v>
      </c>
    </row>
    <row r="1256" spans="1:18" s="84" customFormat="1" ht="57" customHeight="1" x14ac:dyDescent="0.35">
      <c r="A1256" s="1185" t="s">
        <v>269</v>
      </c>
      <c r="B1256" s="450" t="s">
        <v>1086</v>
      </c>
      <c r="C1256" s="449" t="s">
        <v>452</v>
      </c>
      <c r="D1256" s="119">
        <f>D1258+D1259</f>
        <v>320939</v>
      </c>
      <c r="E1256" s="119">
        <f>E1258+E1259</f>
        <v>320939</v>
      </c>
      <c r="F1256" s="119"/>
      <c r="G1256" s="153"/>
      <c r="H1256" s="119"/>
      <c r="I1256" s="153"/>
      <c r="J1256" s="153"/>
      <c r="K1256" s="119">
        <f>K1258+K1259</f>
        <v>320939</v>
      </c>
      <c r="L1256" s="119"/>
      <c r="M1256" s="109"/>
      <c r="N1256" s="837"/>
      <c r="O1256" s="86"/>
      <c r="P1256" s="86"/>
      <c r="Q1256" s="224"/>
      <c r="R1256" s="728">
        <f t="shared" si="431"/>
        <v>0</v>
      </c>
    </row>
    <row r="1257" spans="1:18" s="84" customFormat="1" ht="23.25" customHeight="1" x14ac:dyDescent="0.35">
      <c r="A1257" s="1186"/>
      <c r="B1257" s="450" t="s">
        <v>79</v>
      </c>
      <c r="C1257" s="449"/>
      <c r="D1257" s="119"/>
      <c r="E1257" s="119"/>
      <c r="F1257" s="119"/>
      <c r="G1257" s="153"/>
      <c r="H1257" s="119"/>
      <c r="I1257" s="153"/>
      <c r="J1257" s="153"/>
      <c r="K1257" s="119"/>
      <c r="L1257" s="119"/>
      <c r="M1257" s="109"/>
      <c r="N1257" s="838"/>
      <c r="O1257" s="86"/>
      <c r="P1257" s="86"/>
      <c r="Q1257" s="224"/>
      <c r="R1257" s="728">
        <f t="shared" si="431"/>
        <v>0</v>
      </c>
    </row>
    <row r="1258" spans="1:18" s="84" customFormat="1" ht="21.75" customHeight="1" x14ac:dyDescent="0.35">
      <c r="A1258" s="1186"/>
      <c r="B1258" s="450" t="s">
        <v>78</v>
      </c>
      <c r="C1258" s="449"/>
      <c r="D1258" s="119">
        <f>D1263</f>
        <v>304055.09999999998</v>
      </c>
      <c r="E1258" s="119">
        <f>E1263</f>
        <v>304055.09999999998</v>
      </c>
      <c r="F1258" s="119"/>
      <c r="G1258" s="153"/>
      <c r="H1258" s="119"/>
      <c r="I1258" s="153"/>
      <c r="J1258" s="153"/>
      <c r="K1258" s="119">
        <f>K1263</f>
        <v>304055.09999999998</v>
      </c>
      <c r="L1258" s="119"/>
      <c r="M1258" s="109"/>
      <c r="N1258" s="838"/>
      <c r="O1258" s="86"/>
      <c r="P1258" s="86"/>
      <c r="Q1258" s="224"/>
      <c r="R1258" s="728">
        <f t="shared" si="431"/>
        <v>0</v>
      </c>
    </row>
    <row r="1259" spans="1:18" s="84" customFormat="1" ht="19.5" customHeight="1" x14ac:dyDescent="0.35">
      <c r="A1259" s="1186"/>
      <c r="B1259" s="450" t="s">
        <v>116</v>
      </c>
      <c r="C1259" s="449"/>
      <c r="D1259" s="119">
        <f>D1264</f>
        <v>16883.900000000001</v>
      </c>
      <c r="E1259" s="119">
        <f>E1264</f>
        <v>16883.900000000001</v>
      </c>
      <c r="F1259" s="119"/>
      <c r="G1259" s="153"/>
      <c r="H1259" s="119"/>
      <c r="I1259" s="153"/>
      <c r="J1259" s="153"/>
      <c r="K1259" s="119">
        <f>K1264</f>
        <v>16883.900000000001</v>
      </c>
      <c r="L1259" s="119"/>
      <c r="M1259" s="109"/>
      <c r="N1259" s="838"/>
      <c r="O1259" s="86"/>
      <c r="P1259" s="86"/>
      <c r="Q1259" s="224"/>
      <c r="R1259" s="728">
        <f t="shared" si="431"/>
        <v>0</v>
      </c>
    </row>
    <row r="1260" spans="1:18" s="84" customFormat="1" ht="19.5" customHeight="1" x14ac:dyDescent="0.35">
      <c r="A1260" s="1187"/>
      <c r="B1260" s="450" t="s">
        <v>80</v>
      </c>
      <c r="C1260" s="449"/>
      <c r="D1260" s="119"/>
      <c r="E1260" s="119"/>
      <c r="F1260" s="119"/>
      <c r="G1260" s="153"/>
      <c r="H1260" s="119"/>
      <c r="I1260" s="153"/>
      <c r="J1260" s="153"/>
      <c r="K1260" s="119"/>
      <c r="L1260" s="119"/>
      <c r="M1260" s="109"/>
      <c r="N1260" s="839"/>
      <c r="O1260" s="86"/>
      <c r="P1260" s="86"/>
      <c r="Q1260" s="224"/>
      <c r="R1260" s="728">
        <f t="shared" si="431"/>
        <v>0</v>
      </c>
    </row>
    <row r="1261" spans="1:18" s="86" customFormat="1" ht="117.75" customHeight="1" x14ac:dyDescent="0.35">
      <c r="A1261" s="1099" t="s">
        <v>1084</v>
      </c>
      <c r="B1261" s="96" t="s">
        <v>1085</v>
      </c>
      <c r="C1261" s="450" t="s">
        <v>452</v>
      </c>
      <c r="D1261" s="99">
        <f>SUM(D1262:D1265)</f>
        <v>320939</v>
      </c>
      <c r="E1261" s="99">
        <f>SUM(E1262:E1265)</f>
        <v>320939</v>
      </c>
      <c r="F1261" s="99"/>
      <c r="G1261" s="177">
        <f t="shared" si="434"/>
        <v>0</v>
      </c>
      <c r="H1261" s="99"/>
      <c r="I1261" s="148">
        <f t="shared" si="432"/>
        <v>0</v>
      </c>
      <c r="J1261" s="451" t="e">
        <f t="shared" si="437"/>
        <v>#DIV/0!</v>
      </c>
      <c r="K1261" s="99">
        <v>320939</v>
      </c>
      <c r="L1261" s="99">
        <f t="shared" ref="L1261:L1280" si="444">E1261-K1261</f>
        <v>0</v>
      </c>
      <c r="M1261" s="135">
        <f t="shared" si="430"/>
        <v>1</v>
      </c>
      <c r="N1261" s="1008" t="s">
        <v>1425</v>
      </c>
      <c r="P1261" s="86" t="b">
        <f>E1251=D1251</f>
        <v>0</v>
      </c>
      <c r="Q1261" s="224" t="b">
        <f>IF(F1251=H1251,TRUE,FALSE)</f>
        <v>1</v>
      </c>
      <c r="R1261" s="728">
        <f t="shared" si="431"/>
        <v>0</v>
      </c>
    </row>
    <row r="1262" spans="1:18" s="84" customFormat="1" ht="42" customHeight="1" x14ac:dyDescent="0.35">
      <c r="A1262" s="1099"/>
      <c r="B1262" s="697" t="s">
        <v>79</v>
      </c>
      <c r="C1262" s="697"/>
      <c r="D1262" s="119"/>
      <c r="E1262" s="119"/>
      <c r="F1262" s="119"/>
      <c r="G1262" s="153" t="e">
        <f t="shared" si="434"/>
        <v>#DIV/0!</v>
      </c>
      <c r="H1262" s="601"/>
      <c r="I1262" s="153" t="e">
        <f t="shared" si="432"/>
        <v>#DIV/0!</v>
      </c>
      <c r="J1262" s="153" t="e">
        <f t="shared" si="437"/>
        <v>#DIV/0!</v>
      </c>
      <c r="K1262" s="119"/>
      <c r="L1262" s="119">
        <f t="shared" si="444"/>
        <v>0</v>
      </c>
      <c r="M1262" s="109" t="e">
        <f t="shared" si="430"/>
        <v>#DIV/0!</v>
      </c>
      <c r="N1262" s="1008"/>
      <c r="O1262" s="86"/>
      <c r="P1262" s="86" t="b">
        <f>E1252=D1252</f>
        <v>1</v>
      </c>
      <c r="Q1262" s="224" t="b">
        <f>IF(F1252=H1252,TRUE,FALSE)</f>
        <v>1</v>
      </c>
      <c r="R1262" s="728">
        <f t="shared" si="431"/>
        <v>0</v>
      </c>
    </row>
    <row r="1263" spans="1:18" s="84" customFormat="1" ht="40.5" customHeight="1" x14ac:dyDescent="0.35">
      <c r="A1263" s="1099"/>
      <c r="B1263" s="697" t="s">
        <v>78</v>
      </c>
      <c r="C1263" s="697"/>
      <c r="D1263" s="119">
        <v>304055.09999999998</v>
      </c>
      <c r="E1263" s="119">
        <v>304055.09999999998</v>
      </c>
      <c r="F1263" s="119">
        <v>0</v>
      </c>
      <c r="G1263" s="148">
        <f t="shared" si="434"/>
        <v>0</v>
      </c>
      <c r="H1263" s="119">
        <f>F1263</f>
        <v>0</v>
      </c>
      <c r="I1263" s="148">
        <f t="shared" si="432"/>
        <v>0</v>
      </c>
      <c r="J1263" s="153" t="e">
        <f t="shared" si="437"/>
        <v>#DIV/0!</v>
      </c>
      <c r="K1263" s="119">
        <v>304055.09999999998</v>
      </c>
      <c r="L1263" s="119">
        <f t="shared" si="444"/>
        <v>0</v>
      </c>
      <c r="M1263" s="108">
        <f t="shared" si="430"/>
        <v>1</v>
      </c>
      <c r="N1263" s="1008"/>
      <c r="O1263" s="86"/>
      <c r="P1263" s="86" t="b">
        <f>E1253=D1253</f>
        <v>1</v>
      </c>
      <c r="Q1263" s="224" t="b">
        <f>IF(F1253=H1253,TRUE,FALSE)</f>
        <v>1</v>
      </c>
      <c r="R1263" s="728">
        <f t="shared" si="431"/>
        <v>0</v>
      </c>
    </row>
    <row r="1264" spans="1:18" s="84" customFormat="1" ht="38.25" customHeight="1" x14ac:dyDescent="0.35">
      <c r="A1264" s="1099"/>
      <c r="B1264" s="697" t="s">
        <v>116</v>
      </c>
      <c r="C1264" s="697"/>
      <c r="D1264" s="119">
        <v>16883.900000000001</v>
      </c>
      <c r="E1264" s="119">
        <v>16883.900000000001</v>
      </c>
      <c r="F1264" s="119">
        <v>0</v>
      </c>
      <c r="G1264" s="148">
        <f t="shared" si="434"/>
        <v>0</v>
      </c>
      <c r="H1264" s="119">
        <f>F1264</f>
        <v>0</v>
      </c>
      <c r="I1264" s="148">
        <f t="shared" si="432"/>
        <v>0</v>
      </c>
      <c r="J1264" s="153" t="e">
        <f t="shared" si="437"/>
        <v>#DIV/0!</v>
      </c>
      <c r="K1264" s="119">
        <v>16883.900000000001</v>
      </c>
      <c r="L1264" s="119">
        <f>E1264-K1264</f>
        <v>0</v>
      </c>
      <c r="M1264" s="108">
        <f t="shared" si="430"/>
        <v>1</v>
      </c>
      <c r="N1264" s="1008"/>
      <c r="O1264" s="86"/>
      <c r="P1264" s="86" t="b">
        <f>E1254=D1254</f>
        <v>0</v>
      </c>
      <c r="Q1264" s="224" t="b">
        <f>IF(F1254=H1254,TRUE,FALSE)</f>
        <v>1</v>
      </c>
      <c r="R1264" s="728">
        <f t="shared" si="431"/>
        <v>0</v>
      </c>
    </row>
    <row r="1265" spans="1:18" s="84" customFormat="1" ht="117" customHeight="1" x14ac:dyDescent="0.35">
      <c r="A1265" s="1099"/>
      <c r="B1265" s="697" t="s">
        <v>80</v>
      </c>
      <c r="C1265" s="697"/>
      <c r="D1265" s="119"/>
      <c r="E1265" s="119"/>
      <c r="F1265" s="119"/>
      <c r="G1265" s="153" t="e">
        <f t="shared" si="434"/>
        <v>#DIV/0!</v>
      </c>
      <c r="H1265" s="601"/>
      <c r="I1265" s="153" t="e">
        <f t="shared" si="432"/>
        <v>#DIV/0!</v>
      </c>
      <c r="J1265" s="153" t="e">
        <f t="shared" si="437"/>
        <v>#DIV/0!</v>
      </c>
      <c r="K1265" s="119"/>
      <c r="L1265" s="119">
        <f t="shared" si="444"/>
        <v>0</v>
      </c>
      <c r="M1265" s="109" t="e">
        <f t="shared" si="430"/>
        <v>#DIV/0!</v>
      </c>
      <c r="N1265" s="1008"/>
      <c r="O1265" s="86"/>
      <c r="P1265" s="86" t="b">
        <f>E1255=D1255</f>
        <v>1</v>
      </c>
      <c r="Q1265" s="224" t="b">
        <f>IF(F1255=H1255,TRUE,FALSE)</f>
        <v>1</v>
      </c>
      <c r="R1265" s="728">
        <f t="shared" si="431"/>
        <v>0</v>
      </c>
    </row>
    <row r="1266" spans="1:18" s="136" customFormat="1" ht="75.75" customHeight="1" x14ac:dyDescent="0.35">
      <c r="A1266" s="1099" t="s">
        <v>270</v>
      </c>
      <c r="B1266" s="96" t="s">
        <v>1087</v>
      </c>
      <c r="C1266" s="450" t="s">
        <v>452</v>
      </c>
      <c r="D1266" s="99">
        <f>SUM(D1267:D1270)</f>
        <v>58423.49</v>
      </c>
      <c r="E1266" s="99">
        <f>SUM(E1267:E1270)</f>
        <v>58423.49</v>
      </c>
      <c r="F1266" s="99">
        <f>SUM(F1267:F1270)</f>
        <v>0</v>
      </c>
      <c r="G1266" s="451">
        <f t="shared" si="434"/>
        <v>0</v>
      </c>
      <c r="H1266" s="700">
        <f t="shared" ref="H1266" si="445">SUM(H1267:H1270)</f>
        <v>0</v>
      </c>
      <c r="I1266" s="451">
        <f t="shared" si="432"/>
        <v>0</v>
      </c>
      <c r="J1266" s="451" t="e">
        <f t="shared" si="437"/>
        <v>#DIV/0!</v>
      </c>
      <c r="K1266" s="99">
        <f>SUM(K1267:K1270)</f>
        <v>56587.61</v>
      </c>
      <c r="L1266" s="99">
        <f>E1266-K1266</f>
        <v>1835.88</v>
      </c>
      <c r="M1266" s="135">
        <f t="shared" si="430"/>
        <v>0.97</v>
      </c>
      <c r="N1266" s="854"/>
      <c r="O1266" s="139"/>
      <c r="P1266" s="86" t="b">
        <f t="shared" si="438"/>
        <v>1</v>
      </c>
      <c r="Q1266" s="224" t="b">
        <f t="shared" si="433"/>
        <v>1</v>
      </c>
      <c r="R1266" s="728">
        <f t="shared" si="431"/>
        <v>0</v>
      </c>
    </row>
    <row r="1267" spans="1:18" s="84" customFormat="1" ht="27.5" x14ac:dyDescent="0.35">
      <c r="A1267" s="1099"/>
      <c r="B1267" s="697" t="s">
        <v>79</v>
      </c>
      <c r="C1267" s="697"/>
      <c r="D1267" s="119"/>
      <c r="E1267" s="119"/>
      <c r="F1267" s="119"/>
      <c r="G1267" s="153" t="e">
        <f t="shared" si="434"/>
        <v>#DIV/0!</v>
      </c>
      <c r="H1267" s="696"/>
      <c r="I1267" s="153" t="e">
        <f t="shared" si="432"/>
        <v>#DIV/0!</v>
      </c>
      <c r="J1267" s="153" t="e">
        <f t="shared" si="437"/>
        <v>#DIV/0!</v>
      </c>
      <c r="K1267" s="119">
        <f t="shared" ref="K1267:K1280" si="446">E1267</f>
        <v>0</v>
      </c>
      <c r="L1267" s="119">
        <f t="shared" si="444"/>
        <v>0</v>
      </c>
      <c r="M1267" s="109" t="e">
        <f t="shared" si="430"/>
        <v>#DIV/0!</v>
      </c>
      <c r="N1267" s="854"/>
      <c r="O1267" s="86"/>
      <c r="P1267" s="86" t="b">
        <f t="shared" si="438"/>
        <v>1</v>
      </c>
      <c r="Q1267" s="224" t="b">
        <f t="shared" si="433"/>
        <v>1</v>
      </c>
      <c r="R1267" s="728">
        <f t="shared" si="431"/>
        <v>0</v>
      </c>
    </row>
    <row r="1268" spans="1:18" s="84" customFormat="1" ht="27.5" x14ac:dyDescent="0.35">
      <c r="A1268" s="1099"/>
      <c r="B1268" s="697" t="s">
        <v>78</v>
      </c>
      <c r="C1268" s="697"/>
      <c r="D1268" s="119">
        <v>0</v>
      </c>
      <c r="E1268" s="119">
        <v>0</v>
      </c>
      <c r="F1268" s="119">
        <v>0</v>
      </c>
      <c r="G1268" s="153" t="e">
        <f t="shared" si="434"/>
        <v>#DIV/0!</v>
      </c>
      <c r="H1268" s="696"/>
      <c r="I1268" s="153" t="e">
        <f t="shared" si="432"/>
        <v>#DIV/0!</v>
      </c>
      <c r="J1268" s="153" t="e">
        <f t="shared" si="437"/>
        <v>#DIV/0!</v>
      </c>
      <c r="K1268" s="119">
        <f t="shared" si="446"/>
        <v>0</v>
      </c>
      <c r="L1268" s="119">
        <f t="shared" si="444"/>
        <v>0</v>
      </c>
      <c r="M1268" s="109" t="e">
        <f t="shared" si="430"/>
        <v>#DIV/0!</v>
      </c>
      <c r="N1268" s="854"/>
      <c r="O1268" s="86"/>
      <c r="P1268" s="86" t="b">
        <f t="shared" si="438"/>
        <v>1</v>
      </c>
      <c r="Q1268" s="224" t="b">
        <f t="shared" si="433"/>
        <v>1</v>
      </c>
      <c r="R1268" s="728">
        <f t="shared" si="431"/>
        <v>0</v>
      </c>
    </row>
    <row r="1269" spans="1:18" s="84" customFormat="1" ht="27.5" x14ac:dyDescent="0.35">
      <c r="A1269" s="1099"/>
      <c r="B1269" s="697" t="s">
        <v>116</v>
      </c>
      <c r="C1269" s="697"/>
      <c r="D1269" s="119">
        <f>D1274+D1279</f>
        <v>58423.49</v>
      </c>
      <c r="E1269" s="119">
        <f>E1274+E1279</f>
        <v>58423.49</v>
      </c>
      <c r="F1269" s="119"/>
      <c r="G1269" s="153">
        <f t="shared" si="434"/>
        <v>0</v>
      </c>
      <c r="H1269" s="693"/>
      <c r="I1269" s="153">
        <f t="shared" si="432"/>
        <v>0</v>
      </c>
      <c r="J1269" s="153" t="e">
        <f t="shared" si="437"/>
        <v>#DIV/0!</v>
      </c>
      <c r="K1269" s="119">
        <f>K1274+K1279</f>
        <v>56587.61</v>
      </c>
      <c r="L1269" s="119">
        <f>E1269-K1269</f>
        <v>1835.88</v>
      </c>
      <c r="M1269" s="108">
        <f t="shared" si="430"/>
        <v>0.97</v>
      </c>
      <c r="N1269" s="854"/>
      <c r="O1269" s="86"/>
      <c r="P1269" s="86" t="b">
        <f t="shared" si="438"/>
        <v>1</v>
      </c>
      <c r="Q1269" s="224" t="b">
        <f t="shared" si="433"/>
        <v>1</v>
      </c>
      <c r="R1269" s="728">
        <f t="shared" si="431"/>
        <v>0</v>
      </c>
    </row>
    <row r="1270" spans="1:18" s="84" customFormat="1" ht="27.5" x14ac:dyDescent="0.35">
      <c r="A1270" s="1099"/>
      <c r="B1270" s="697" t="s">
        <v>80</v>
      </c>
      <c r="C1270" s="697"/>
      <c r="D1270" s="119"/>
      <c r="E1270" s="119"/>
      <c r="F1270" s="119"/>
      <c r="G1270" s="153" t="e">
        <f t="shared" si="434"/>
        <v>#DIV/0!</v>
      </c>
      <c r="H1270" s="696"/>
      <c r="I1270" s="153" t="e">
        <f t="shared" si="432"/>
        <v>#DIV/0!</v>
      </c>
      <c r="J1270" s="153" t="e">
        <f t="shared" si="437"/>
        <v>#DIV/0!</v>
      </c>
      <c r="K1270" s="119">
        <f t="shared" si="446"/>
        <v>0</v>
      </c>
      <c r="L1270" s="119">
        <f t="shared" si="444"/>
        <v>0</v>
      </c>
      <c r="M1270" s="109" t="e">
        <f t="shared" si="430"/>
        <v>#DIV/0!</v>
      </c>
      <c r="N1270" s="854"/>
      <c r="O1270" s="86"/>
      <c r="P1270" s="86" t="b">
        <f t="shared" si="438"/>
        <v>1</v>
      </c>
      <c r="Q1270" s="224" t="b">
        <f t="shared" si="433"/>
        <v>1</v>
      </c>
      <c r="R1270" s="728">
        <f t="shared" si="431"/>
        <v>0</v>
      </c>
    </row>
    <row r="1271" spans="1:18" s="136" customFormat="1" ht="69.75" customHeight="1" x14ac:dyDescent="0.35">
      <c r="A1271" s="1099" t="s">
        <v>1088</v>
      </c>
      <c r="B1271" s="96" t="s">
        <v>1337</v>
      </c>
      <c r="C1271" s="450" t="s">
        <v>452</v>
      </c>
      <c r="D1271" s="99">
        <f>SUM(D1272:D1275)</f>
        <v>19197.61</v>
      </c>
      <c r="E1271" s="99">
        <f>SUM(E1272:E1275)</f>
        <v>19197.61</v>
      </c>
      <c r="F1271" s="99">
        <f>SUM(F1272:F1275)</f>
        <v>0</v>
      </c>
      <c r="G1271" s="177">
        <f t="shared" si="434"/>
        <v>0</v>
      </c>
      <c r="H1271" s="99">
        <f>SUM(H1272:H1275)</f>
        <v>0</v>
      </c>
      <c r="I1271" s="451">
        <f t="shared" si="432"/>
        <v>0</v>
      </c>
      <c r="J1271" s="451" t="e">
        <f t="shared" si="437"/>
        <v>#DIV/0!</v>
      </c>
      <c r="K1271" s="99">
        <f>SUM(K1272:K1275)</f>
        <v>17361.73</v>
      </c>
      <c r="L1271" s="99">
        <f t="shared" si="444"/>
        <v>1835.88</v>
      </c>
      <c r="M1271" s="135">
        <f t="shared" si="430"/>
        <v>0.9</v>
      </c>
      <c r="N1271" s="854" t="s">
        <v>1426</v>
      </c>
      <c r="O1271" s="139"/>
      <c r="P1271" s="86" t="b">
        <f t="shared" si="438"/>
        <v>1</v>
      </c>
      <c r="Q1271" s="224" t="b">
        <f t="shared" si="433"/>
        <v>1</v>
      </c>
      <c r="R1271" s="728">
        <f t="shared" si="431"/>
        <v>0</v>
      </c>
    </row>
    <row r="1272" spans="1:18" s="84" customFormat="1" ht="27.5" x14ac:dyDescent="0.35">
      <c r="A1272" s="1099"/>
      <c r="B1272" s="697" t="s">
        <v>79</v>
      </c>
      <c r="C1272" s="697"/>
      <c r="D1272" s="119"/>
      <c r="E1272" s="119"/>
      <c r="F1272" s="119"/>
      <c r="G1272" s="153" t="e">
        <f t="shared" si="434"/>
        <v>#DIV/0!</v>
      </c>
      <c r="H1272" s="119"/>
      <c r="I1272" s="153" t="e">
        <f t="shared" si="432"/>
        <v>#DIV/0!</v>
      </c>
      <c r="J1272" s="153" t="e">
        <f t="shared" si="437"/>
        <v>#DIV/0!</v>
      </c>
      <c r="K1272" s="119">
        <f t="shared" si="446"/>
        <v>0</v>
      </c>
      <c r="L1272" s="119">
        <f t="shared" si="444"/>
        <v>0</v>
      </c>
      <c r="M1272" s="109" t="e">
        <f t="shared" si="430"/>
        <v>#DIV/0!</v>
      </c>
      <c r="N1272" s="854"/>
      <c r="O1272" s="86"/>
      <c r="P1272" s="86" t="b">
        <f t="shared" si="438"/>
        <v>1</v>
      </c>
      <c r="Q1272" s="224" t="b">
        <f t="shared" si="433"/>
        <v>1</v>
      </c>
      <c r="R1272" s="728">
        <f t="shared" si="431"/>
        <v>0</v>
      </c>
    </row>
    <row r="1273" spans="1:18" s="84" customFormat="1" ht="18.75" customHeight="1" x14ac:dyDescent="0.35">
      <c r="A1273" s="1099"/>
      <c r="B1273" s="697" t="s">
        <v>78</v>
      </c>
      <c r="C1273" s="697"/>
      <c r="D1273" s="119">
        <v>0</v>
      </c>
      <c r="E1273" s="119">
        <v>0</v>
      </c>
      <c r="F1273" s="119">
        <v>0</v>
      </c>
      <c r="G1273" s="153" t="e">
        <f t="shared" si="434"/>
        <v>#DIV/0!</v>
      </c>
      <c r="H1273" s="119"/>
      <c r="I1273" s="153" t="e">
        <f t="shared" si="432"/>
        <v>#DIV/0!</v>
      </c>
      <c r="J1273" s="153" t="e">
        <f t="shared" si="437"/>
        <v>#DIV/0!</v>
      </c>
      <c r="K1273" s="119">
        <f t="shared" si="446"/>
        <v>0</v>
      </c>
      <c r="L1273" s="119">
        <f t="shared" si="444"/>
        <v>0</v>
      </c>
      <c r="M1273" s="109" t="e">
        <f t="shared" si="430"/>
        <v>#DIV/0!</v>
      </c>
      <c r="N1273" s="854"/>
      <c r="O1273" s="86"/>
      <c r="P1273" s="86" t="b">
        <f t="shared" si="438"/>
        <v>1</v>
      </c>
      <c r="Q1273" s="224" t="b">
        <f t="shared" si="433"/>
        <v>1</v>
      </c>
      <c r="R1273" s="728">
        <f t="shared" si="431"/>
        <v>0</v>
      </c>
    </row>
    <row r="1274" spans="1:18" s="84" customFormat="1" ht="27.5" x14ac:dyDescent="0.35">
      <c r="A1274" s="1099"/>
      <c r="B1274" s="697" t="s">
        <v>116</v>
      </c>
      <c r="C1274" s="697"/>
      <c r="D1274" s="119">
        <v>19197.61</v>
      </c>
      <c r="E1274" s="119">
        <v>19197.61</v>
      </c>
      <c r="F1274" s="119"/>
      <c r="G1274" s="148">
        <f t="shared" si="434"/>
        <v>0</v>
      </c>
      <c r="H1274" s="119"/>
      <c r="I1274" s="153">
        <f t="shared" si="432"/>
        <v>0</v>
      </c>
      <c r="J1274" s="153" t="e">
        <f t="shared" si="437"/>
        <v>#DIV/0!</v>
      </c>
      <c r="K1274" s="119">
        <v>17361.73</v>
      </c>
      <c r="L1274" s="119">
        <f t="shared" si="444"/>
        <v>1835.88</v>
      </c>
      <c r="M1274" s="108">
        <f t="shared" si="430"/>
        <v>0.9</v>
      </c>
      <c r="N1274" s="854"/>
      <c r="O1274" s="86"/>
      <c r="P1274" s="86" t="b">
        <f t="shared" si="438"/>
        <v>1</v>
      </c>
      <c r="Q1274" s="224" t="b">
        <f t="shared" si="433"/>
        <v>1</v>
      </c>
      <c r="R1274" s="728">
        <f t="shared" si="431"/>
        <v>0</v>
      </c>
    </row>
    <row r="1275" spans="1:18" s="84" customFormat="1" ht="51.75" customHeight="1" x14ac:dyDescent="0.35">
      <c r="A1275" s="1099"/>
      <c r="B1275" s="697" t="s">
        <v>80</v>
      </c>
      <c r="C1275" s="697"/>
      <c r="D1275" s="119"/>
      <c r="E1275" s="119"/>
      <c r="F1275" s="119"/>
      <c r="G1275" s="153" t="e">
        <f t="shared" si="434"/>
        <v>#DIV/0!</v>
      </c>
      <c r="H1275" s="696"/>
      <c r="I1275" s="153" t="e">
        <f t="shared" si="432"/>
        <v>#DIV/0!</v>
      </c>
      <c r="J1275" s="153" t="e">
        <f t="shared" si="437"/>
        <v>#DIV/0!</v>
      </c>
      <c r="K1275" s="119">
        <f t="shared" si="446"/>
        <v>0</v>
      </c>
      <c r="L1275" s="119">
        <f t="shared" si="444"/>
        <v>0</v>
      </c>
      <c r="M1275" s="109" t="e">
        <f t="shared" si="430"/>
        <v>#DIV/0!</v>
      </c>
      <c r="N1275" s="854"/>
      <c r="O1275" s="86"/>
      <c r="P1275" s="86" t="b">
        <f t="shared" si="438"/>
        <v>1</v>
      </c>
      <c r="Q1275" s="224" t="b">
        <f t="shared" si="433"/>
        <v>1</v>
      </c>
      <c r="R1275" s="728">
        <f t="shared" si="431"/>
        <v>0</v>
      </c>
    </row>
    <row r="1276" spans="1:18" s="136" customFormat="1" ht="54" customHeight="1" x14ac:dyDescent="0.35">
      <c r="A1276" s="1099" t="s">
        <v>1089</v>
      </c>
      <c r="B1276" s="96" t="s">
        <v>1090</v>
      </c>
      <c r="C1276" s="450" t="s">
        <v>452</v>
      </c>
      <c r="D1276" s="99">
        <f>SUM(D1277:D1280)</f>
        <v>39225.879999999997</v>
      </c>
      <c r="E1276" s="99">
        <f>SUM(E1277:E1280)</f>
        <v>39225.879999999997</v>
      </c>
      <c r="F1276" s="99">
        <f>SUM(F1277:F1280)</f>
        <v>0</v>
      </c>
      <c r="G1276" s="177">
        <f t="shared" si="434"/>
        <v>0</v>
      </c>
      <c r="H1276" s="700">
        <f>SUM(H1277:H1280)</f>
        <v>0</v>
      </c>
      <c r="I1276" s="148">
        <f t="shared" si="432"/>
        <v>0</v>
      </c>
      <c r="J1276" s="451" t="e">
        <f t="shared" si="437"/>
        <v>#DIV/0!</v>
      </c>
      <c r="K1276" s="119">
        <v>39225.879999999997</v>
      </c>
      <c r="L1276" s="119">
        <f>SUM(L1277:L1280)</f>
        <v>0</v>
      </c>
      <c r="M1276" s="108">
        <f t="shared" si="430"/>
        <v>1</v>
      </c>
      <c r="N1276" s="875" t="s">
        <v>1427</v>
      </c>
      <c r="P1276" s="86" t="b">
        <f t="shared" si="438"/>
        <v>1</v>
      </c>
      <c r="Q1276" s="224" t="b">
        <f t="shared" si="433"/>
        <v>1</v>
      </c>
      <c r="R1276" s="728">
        <f t="shared" si="431"/>
        <v>0</v>
      </c>
    </row>
    <row r="1277" spans="1:18" s="84" customFormat="1" ht="38.25" customHeight="1" x14ac:dyDescent="0.35">
      <c r="A1277" s="1099"/>
      <c r="B1277" s="697" t="s">
        <v>79</v>
      </c>
      <c r="C1277" s="697"/>
      <c r="D1277" s="119"/>
      <c r="E1277" s="119"/>
      <c r="F1277" s="119"/>
      <c r="G1277" s="153" t="e">
        <f t="shared" si="434"/>
        <v>#DIV/0!</v>
      </c>
      <c r="H1277" s="696"/>
      <c r="I1277" s="153" t="e">
        <f t="shared" si="432"/>
        <v>#DIV/0!</v>
      </c>
      <c r="J1277" s="153" t="e">
        <f t="shared" si="437"/>
        <v>#DIV/0!</v>
      </c>
      <c r="K1277" s="119"/>
      <c r="L1277" s="119">
        <f t="shared" si="444"/>
        <v>0</v>
      </c>
      <c r="M1277" s="109" t="e">
        <f t="shared" si="430"/>
        <v>#DIV/0!</v>
      </c>
      <c r="N1277" s="875"/>
      <c r="O1277" s="86"/>
      <c r="P1277" s="86" t="b">
        <f t="shared" si="438"/>
        <v>1</v>
      </c>
      <c r="Q1277" s="224" t="b">
        <f t="shared" si="433"/>
        <v>1</v>
      </c>
      <c r="R1277" s="728">
        <f t="shared" si="431"/>
        <v>0</v>
      </c>
    </row>
    <row r="1278" spans="1:18" s="84" customFormat="1" ht="41.25" customHeight="1" x14ac:dyDescent="0.35">
      <c r="A1278" s="1099"/>
      <c r="B1278" s="697" t="s">
        <v>78</v>
      </c>
      <c r="C1278" s="697"/>
      <c r="D1278" s="119">
        <v>0</v>
      </c>
      <c r="E1278" s="119">
        <v>0</v>
      </c>
      <c r="F1278" s="119">
        <v>0</v>
      </c>
      <c r="G1278" s="153" t="e">
        <f t="shared" si="434"/>
        <v>#DIV/0!</v>
      </c>
      <c r="H1278" s="696"/>
      <c r="I1278" s="153" t="e">
        <f t="shared" si="432"/>
        <v>#DIV/0!</v>
      </c>
      <c r="J1278" s="153" t="e">
        <f t="shared" si="437"/>
        <v>#DIV/0!</v>
      </c>
      <c r="K1278" s="119">
        <v>0</v>
      </c>
      <c r="L1278" s="119">
        <f t="shared" si="444"/>
        <v>0</v>
      </c>
      <c r="M1278" s="109" t="e">
        <f t="shared" si="430"/>
        <v>#DIV/0!</v>
      </c>
      <c r="N1278" s="875"/>
      <c r="O1278" s="86"/>
      <c r="P1278" s="86" t="b">
        <f t="shared" si="438"/>
        <v>1</v>
      </c>
      <c r="Q1278" s="224" t="b">
        <f t="shared" si="433"/>
        <v>1</v>
      </c>
      <c r="R1278" s="728">
        <f t="shared" si="431"/>
        <v>0</v>
      </c>
    </row>
    <row r="1279" spans="1:18" s="84" customFormat="1" ht="38.25" customHeight="1" x14ac:dyDescent="0.35">
      <c r="A1279" s="1099"/>
      <c r="B1279" s="697" t="s">
        <v>116</v>
      </c>
      <c r="C1279" s="697"/>
      <c r="D1279" s="119">
        <v>39225.879999999997</v>
      </c>
      <c r="E1279" s="119">
        <v>39225.879999999997</v>
      </c>
      <c r="F1279" s="119"/>
      <c r="G1279" s="148">
        <f t="shared" si="434"/>
        <v>0</v>
      </c>
      <c r="H1279" s="119"/>
      <c r="I1279" s="148">
        <f t="shared" si="432"/>
        <v>0</v>
      </c>
      <c r="J1279" s="153" t="e">
        <f t="shared" si="437"/>
        <v>#DIV/0!</v>
      </c>
      <c r="K1279" s="119">
        <v>39225.879999999997</v>
      </c>
      <c r="L1279" s="119">
        <f>E1279-K1279</f>
        <v>0</v>
      </c>
      <c r="M1279" s="108">
        <f t="shared" si="430"/>
        <v>1</v>
      </c>
      <c r="N1279" s="875"/>
      <c r="O1279" s="86"/>
      <c r="P1279" s="86" t="b">
        <f t="shared" si="438"/>
        <v>1</v>
      </c>
      <c r="Q1279" s="224" t="b">
        <f t="shared" si="433"/>
        <v>1</v>
      </c>
      <c r="R1279" s="728">
        <f t="shared" si="431"/>
        <v>0</v>
      </c>
    </row>
    <row r="1280" spans="1:18" s="84" customFormat="1" ht="39.75" customHeight="1" x14ac:dyDescent="0.35">
      <c r="A1280" s="1099"/>
      <c r="B1280" s="697" t="s">
        <v>80</v>
      </c>
      <c r="C1280" s="697"/>
      <c r="D1280" s="119"/>
      <c r="E1280" s="119"/>
      <c r="F1280" s="119"/>
      <c r="G1280" s="153" t="e">
        <f t="shared" si="434"/>
        <v>#DIV/0!</v>
      </c>
      <c r="H1280" s="696"/>
      <c r="I1280" s="153" t="e">
        <f t="shared" si="432"/>
        <v>#DIV/0!</v>
      </c>
      <c r="J1280" s="153" t="e">
        <f t="shared" si="437"/>
        <v>#DIV/0!</v>
      </c>
      <c r="K1280" s="119">
        <f t="shared" si="446"/>
        <v>0</v>
      </c>
      <c r="L1280" s="119">
        <f t="shared" si="444"/>
        <v>0</v>
      </c>
      <c r="M1280" s="109" t="e">
        <f t="shared" si="430"/>
        <v>#DIV/0!</v>
      </c>
      <c r="N1280" s="875"/>
      <c r="O1280" s="86"/>
      <c r="P1280" s="86" t="b">
        <f t="shared" si="438"/>
        <v>1</v>
      </c>
      <c r="Q1280" s="224" t="b">
        <f t="shared" si="433"/>
        <v>1</v>
      </c>
      <c r="R1280" s="728">
        <f t="shared" si="431"/>
        <v>0</v>
      </c>
    </row>
    <row r="1281" spans="1:18" s="84" customFormat="1" ht="108.75" customHeight="1" x14ac:dyDescent="0.35">
      <c r="A1281" s="802" t="s">
        <v>271</v>
      </c>
      <c r="B1281" s="96" t="s">
        <v>1091</v>
      </c>
      <c r="C1281" s="450" t="s">
        <v>452</v>
      </c>
      <c r="D1281" s="99">
        <f>SUM(D1282:D1285)</f>
        <v>218952.32000000001</v>
      </c>
      <c r="E1281" s="99">
        <f>SUM(E1282:E1285)</f>
        <v>218952.32000000001</v>
      </c>
      <c r="F1281" s="99">
        <f>SUM(F1282:F1285)</f>
        <v>0</v>
      </c>
      <c r="G1281" s="177">
        <f t="shared" si="434"/>
        <v>0</v>
      </c>
      <c r="H1281" s="700">
        <f>SUM(H1282:H1285)</f>
        <v>0</v>
      </c>
      <c r="I1281" s="148">
        <f t="shared" si="432"/>
        <v>0</v>
      </c>
      <c r="J1281" s="451" t="e">
        <f t="shared" si="437"/>
        <v>#DIV/0!</v>
      </c>
      <c r="K1281" s="99">
        <f>E1281</f>
        <v>218952.32000000001</v>
      </c>
      <c r="L1281" s="99">
        <f>SUM(L1282:L1285)</f>
        <v>0</v>
      </c>
      <c r="M1281" s="135">
        <f t="shared" si="430"/>
        <v>1</v>
      </c>
      <c r="N1281" s="877" t="s">
        <v>1428</v>
      </c>
      <c r="O1281" s="86"/>
      <c r="P1281" s="86"/>
      <c r="Q1281" s="224"/>
      <c r="R1281" s="728">
        <f t="shared" si="431"/>
        <v>0</v>
      </c>
    </row>
    <row r="1282" spans="1:18" s="84" customFormat="1" ht="42.75" customHeight="1" x14ac:dyDescent="0.35">
      <c r="A1282" s="803"/>
      <c r="B1282" s="697" t="s">
        <v>79</v>
      </c>
      <c r="C1282" s="697"/>
      <c r="D1282" s="119"/>
      <c r="E1282" s="119"/>
      <c r="F1282" s="119"/>
      <c r="G1282" s="153"/>
      <c r="H1282" s="696"/>
      <c r="I1282" s="153"/>
      <c r="J1282" s="153"/>
      <c r="K1282" s="119">
        <f t="shared" ref="K1282:K1290" si="447">E1282</f>
        <v>0</v>
      </c>
      <c r="L1282" s="119"/>
      <c r="M1282" s="109" t="e">
        <f t="shared" si="430"/>
        <v>#DIV/0!</v>
      </c>
      <c r="N1282" s="860"/>
      <c r="O1282" s="86"/>
      <c r="P1282" s="86"/>
      <c r="Q1282" s="224"/>
      <c r="R1282" s="728">
        <f t="shared" si="431"/>
        <v>0</v>
      </c>
    </row>
    <row r="1283" spans="1:18" s="84" customFormat="1" ht="45.75" customHeight="1" x14ac:dyDescent="0.35">
      <c r="A1283" s="803"/>
      <c r="B1283" s="697" t="s">
        <v>78</v>
      </c>
      <c r="C1283" s="697"/>
      <c r="D1283" s="119">
        <v>197121.7</v>
      </c>
      <c r="E1283" s="119">
        <v>197121.7</v>
      </c>
      <c r="F1283" s="119"/>
      <c r="G1283" s="153"/>
      <c r="H1283" s="696"/>
      <c r="I1283" s="153"/>
      <c r="J1283" s="153"/>
      <c r="K1283" s="119">
        <f t="shared" si="447"/>
        <v>197121.7</v>
      </c>
      <c r="L1283" s="119"/>
      <c r="M1283" s="109">
        <f t="shared" si="430"/>
        <v>1</v>
      </c>
      <c r="N1283" s="860"/>
      <c r="O1283" s="86"/>
      <c r="P1283" s="86"/>
      <c r="Q1283" s="224"/>
      <c r="R1283" s="728">
        <f t="shared" si="431"/>
        <v>0</v>
      </c>
    </row>
    <row r="1284" spans="1:18" s="84" customFormat="1" ht="39.75" customHeight="1" x14ac:dyDescent="0.35">
      <c r="A1284" s="803"/>
      <c r="B1284" s="697" t="s">
        <v>116</v>
      </c>
      <c r="C1284" s="697"/>
      <c r="D1284" s="119">
        <v>21830.62</v>
      </c>
      <c r="E1284" s="119">
        <v>21830.62</v>
      </c>
      <c r="F1284" s="119"/>
      <c r="G1284" s="153"/>
      <c r="H1284" s="696"/>
      <c r="I1284" s="153"/>
      <c r="J1284" s="153"/>
      <c r="K1284" s="119">
        <f t="shared" si="447"/>
        <v>21830.62</v>
      </c>
      <c r="L1284" s="119"/>
      <c r="M1284" s="108">
        <f t="shared" si="430"/>
        <v>1</v>
      </c>
      <c r="N1284" s="860"/>
      <c r="O1284" s="86"/>
      <c r="P1284" s="86"/>
      <c r="Q1284" s="224"/>
      <c r="R1284" s="728">
        <f t="shared" si="431"/>
        <v>0</v>
      </c>
    </row>
    <row r="1285" spans="1:18" s="84" customFormat="1" ht="81.75" customHeight="1" x14ac:dyDescent="0.35">
      <c r="A1285" s="804"/>
      <c r="B1285" s="697" t="s">
        <v>80</v>
      </c>
      <c r="C1285" s="697"/>
      <c r="D1285" s="119"/>
      <c r="E1285" s="119"/>
      <c r="F1285" s="119"/>
      <c r="G1285" s="153"/>
      <c r="H1285" s="696"/>
      <c r="I1285" s="153"/>
      <c r="J1285" s="153"/>
      <c r="K1285" s="119">
        <f t="shared" si="447"/>
        <v>0</v>
      </c>
      <c r="L1285" s="119"/>
      <c r="M1285" s="109" t="e">
        <f t="shared" si="430"/>
        <v>#DIV/0!</v>
      </c>
      <c r="N1285" s="861"/>
      <c r="O1285" s="86"/>
      <c r="P1285" s="86"/>
      <c r="Q1285" s="224"/>
      <c r="R1285" s="728">
        <f t="shared" si="431"/>
        <v>0</v>
      </c>
    </row>
    <row r="1286" spans="1:18" s="84" customFormat="1" ht="53.25" customHeight="1" x14ac:dyDescent="0.35">
      <c r="A1286" s="802" t="s">
        <v>272</v>
      </c>
      <c r="B1286" s="96" t="s">
        <v>1092</v>
      </c>
      <c r="C1286" s="450" t="s">
        <v>452</v>
      </c>
      <c r="D1286" s="99">
        <f>SUM(D1287:D1290)</f>
        <v>7398.05</v>
      </c>
      <c r="E1286" s="99">
        <f>SUM(E1287:E1290)</f>
        <v>7398.05</v>
      </c>
      <c r="F1286" s="119"/>
      <c r="G1286" s="153"/>
      <c r="H1286" s="696"/>
      <c r="I1286" s="153"/>
      <c r="J1286" s="153"/>
      <c r="K1286" s="99">
        <f>SUM(K1287:K1290)</f>
        <v>0</v>
      </c>
      <c r="L1286" s="119">
        <f t="shared" ref="L1286" si="448">E1286-K1286</f>
        <v>7398.05</v>
      </c>
      <c r="M1286" s="135">
        <f t="shared" si="430"/>
        <v>0</v>
      </c>
      <c r="N1286" s="877" t="s">
        <v>1429</v>
      </c>
      <c r="O1286" s="86"/>
      <c r="P1286" s="86"/>
      <c r="Q1286" s="224"/>
      <c r="R1286" s="728">
        <f t="shared" si="431"/>
        <v>0</v>
      </c>
    </row>
    <row r="1287" spans="1:18" s="84" customFormat="1" ht="27.5" x14ac:dyDescent="0.35">
      <c r="A1287" s="803"/>
      <c r="B1287" s="697" t="s">
        <v>79</v>
      </c>
      <c r="C1287" s="697"/>
      <c r="D1287" s="119"/>
      <c r="E1287" s="119"/>
      <c r="F1287" s="119"/>
      <c r="G1287" s="153"/>
      <c r="H1287" s="696"/>
      <c r="I1287" s="153"/>
      <c r="J1287" s="153"/>
      <c r="K1287" s="119">
        <f t="shared" si="447"/>
        <v>0</v>
      </c>
      <c r="L1287" s="119"/>
      <c r="M1287" s="109" t="e">
        <f t="shared" ref="M1287:M1315" si="449">K1287/E1287</f>
        <v>#DIV/0!</v>
      </c>
      <c r="N1287" s="860"/>
      <c r="O1287" s="86"/>
      <c r="P1287" s="86"/>
      <c r="Q1287" s="224"/>
      <c r="R1287" s="728">
        <f t="shared" si="431"/>
        <v>0</v>
      </c>
    </row>
    <row r="1288" spans="1:18" s="84" customFormat="1" ht="27.5" x14ac:dyDescent="0.35">
      <c r="A1288" s="803"/>
      <c r="B1288" s="697" t="s">
        <v>78</v>
      </c>
      <c r="C1288" s="697"/>
      <c r="D1288" s="119"/>
      <c r="E1288" s="119"/>
      <c r="F1288" s="119"/>
      <c r="G1288" s="153"/>
      <c r="H1288" s="696"/>
      <c r="I1288" s="153"/>
      <c r="J1288" s="153"/>
      <c r="K1288" s="119">
        <f t="shared" si="447"/>
        <v>0</v>
      </c>
      <c r="L1288" s="119"/>
      <c r="M1288" s="109" t="e">
        <f t="shared" si="449"/>
        <v>#DIV/0!</v>
      </c>
      <c r="N1288" s="860"/>
      <c r="O1288" s="86"/>
      <c r="P1288" s="86"/>
      <c r="Q1288" s="224"/>
      <c r="R1288" s="728">
        <f t="shared" si="431"/>
        <v>0</v>
      </c>
    </row>
    <row r="1289" spans="1:18" s="84" customFormat="1" ht="27.5" x14ac:dyDescent="0.35">
      <c r="A1289" s="803"/>
      <c r="B1289" s="697" t="s">
        <v>116</v>
      </c>
      <c r="C1289" s="697"/>
      <c r="D1289" s="119">
        <v>7398.05</v>
      </c>
      <c r="E1289" s="119">
        <v>7398.05</v>
      </c>
      <c r="F1289" s="119"/>
      <c r="G1289" s="153"/>
      <c r="H1289" s="696"/>
      <c r="I1289" s="153"/>
      <c r="J1289" s="153"/>
      <c r="K1289" s="119">
        <v>0</v>
      </c>
      <c r="L1289" s="119">
        <f t="shared" ref="L1289" si="450">E1289-K1289</f>
        <v>7398.05</v>
      </c>
      <c r="M1289" s="108">
        <f t="shared" si="449"/>
        <v>0</v>
      </c>
      <c r="N1289" s="860"/>
      <c r="O1289" s="86"/>
      <c r="P1289" s="86"/>
      <c r="Q1289" s="224"/>
      <c r="R1289" s="728">
        <f t="shared" si="431"/>
        <v>0</v>
      </c>
    </row>
    <row r="1290" spans="1:18" s="84" customFormat="1" ht="86.25" customHeight="1" x14ac:dyDescent="0.35">
      <c r="A1290" s="804"/>
      <c r="B1290" s="697" t="s">
        <v>80</v>
      </c>
      <c r="C1290" s="697"/>
      <c r="D1290" s="119"/>
      <c r="E1290" s="119"/>
      <c r="F1290" s="119"/>
      <c r="G1290" s="153"/>
      <c r="H1290" s="696"/>
      <c r="I1290" s="153"/>
      <c r="J1290" s="153"/>
      <c r="K1290" s="119">
        <f t="shared" si="447"/>
        <v>0</v>
      </c>
      <c r="L1290" s="119"/>
      <c r="M1290" s="109" t="e">
        <f t="shared" si="449"/>
        <v>#DIV/0!</v>
      </c>
      <c r="N1290" s="861"/>
      <c r="O1290" s="86"/>
      <c r="P1290" s="86"/>
      <c r="Q1290" s="224"/>
      <c r="R1290" s="728">
        <f t="shared" si="431"/>
        <v>0</v>
      </c>
    </row>
    <row r="1291" spans="1:18" s="136" customFormat="1" ht="96.75" customHeight="1" x14ac:dyDescent="0.35">
      <c r="A1291" s="1099" t="s">
        <v>875</v>
      </c>
      <c r="B1291" s="96" t="s">
        <v>1093</v>
      </c>
      <c r="C1291" s="450" t="s">
        <v>452</v>
      </c>
      <c r="D1291" s="99">
        <f>SUM(D1292:D1295)</f>
        <v>1128140</v>
      </c>
      <c r="E1291" s="99">
        <f>SUM(E1292:E1295)</f>
        <v>1128013.95</v>
      </c>
      <c r="F1291" s="99">
        <f>SUM(F1292:F1295)</f>
        <v>189413.56</v>
      </c>
      <c r="G1291" s="452">
        <f t="shared" si="434"/>
        <v>0.16789999999999999</v>
      </c>
      <c r="H1291" s="99">
        <f>SUM(H1292:H1295)</f>
        <v>189413.56</v>
      </c>
      <c r="I1291" s="452">
        <f t="shared" si="432"/>
        <v>0.16789999999999999</v>
      </c>
      <c r="J1291" s="177">
        <f t="shared" si="437"/>
        <v>1</v>
      </c>
      <c r="K1291" s="99">
        <f>SUM(K1292:K1295)</f>
        <v>1082634.8999999999</v>
      </c>
      <c r="L1291" s="99">
        <f>E1291-K1291</f>
        <v>45379.05</v>
      </c>
      <c r="M1291" s="135">
        <f t="shared" si="449"/>
        <v>0.96</v>
      </c>
      <c r="N1291" s="840" t="s">
        <v>1430</v>
      </c>
      <c r="O1291" s="139"/>
      <c r="P1291" s="86" t="b">
        <f t="shared" ref="P1291:P1295" si="451">E1271=D1271</f>
        <v>1</v>
      </c>
      <c r="Q1291" s="224" t="b">
        <f t="shared" ref="Q1291:Q1295" si="452">IF(F1271=H1271,TRUE,FALSE)</f>
        <v>1</v>
      </c>
      <c r="R1291" s="728">
        <f t="shared" ref="R1291:R1354" si="453">E1291-K1291-L1291</f>
        <v>0</v>
      </c>
    </row>
    <row r="1292" spans="1:18" s="84" customFormat="1" ht="27.75" customHeight="1" x14ac:dyDescent="0.35">
      <c r="A1292" s="1099"/>
      <c r="B1292" s="697" t="s">
        <v>79</v>
      </c>
      <c r="C1292" s="697"/>
      <c r="D1292" s="119"/>
      <c r="E1292" s="119"/>
      <c r="F1292" s="119"/>
      <c r="G1292" s="153" t="e">
        <f t="shared" si="434"/>
        <v>#DIV/0!</v>
      </c>
      <c r="H1292" s="601"/>
      <c r="I1292" s="153" t="e">
        <f t="shared" si="432"/>
        <v>#DIV/0!</v>
      </c>
      <c r="J1292" s="153" t="e">
        <f t="shared" si="437"/>
        <v>#DIV/0!</v>
      </c>
      <c r="K1292" s="119">
        <f t="shared" ref="K1292" si="454">E1292</f>
        <v>0</v>
      </c>
      <c r="L1292" s="119">
        <f t="shared" ref="L1292" si="455">E1292-K1292</f>
        <v>0</v>
      </c>
      <c r="M1292" s="109" t="e">
        <f t="shared" si="449"/>
        <v>#DIV/0!</v>
      </c>
      <c r="N1292" s="840"/>
      <c r="O1292" s="86"/>
      <c r="P1292" s="86" t="b">
        <f t="shared" si="451"/>
        <v>1</v>
      </c>
      <c r="Q1292" s="224" t="b">
        <f t="shared" si="452"/>
        <v>1</v>
      </c>
      <c r="R1292" s="728">
        <f t="shared" si="453"/>
        <v>0</v>
      </c>
    </row>
    <row r="1293" spans="1:18" s="84" customFormat="1" ht="29.25" customHeight="1" x14ac:dyDescent="0.35">
      <c r="A1293" s="1099"/>
      <c r="B1293" s="697" t="s">
        <v>78</v>
      </c>
      <c r="C1293" s="697"/>
      <c r="D1293" s="119"/>
      <c r="E1293" s="119"/>
      <c r="F1293" s="119"/>
      <c r="G1293" s="153" t="e">
        <f t="shared" si="434"/>
        <v>#DIV/0!</v>
      </c>
      <c r="H1293" s="101">
        <f>F1293</f>
        <v>0</v>
      </c>
      <c r="I1293" s="153" t="e">
        <f t="shared" si="432"/>
        <v>#DIV/0!</v>
      </c>
      <c r="J1293" s="153" t="e">
        <f t="shared" si="437"/>
        <v>#DIV/0!</v>
      </c>
      <c r="K1293" s="119"/>
      <c r="L1293" s="119">
        <f>E1293-K1293</f>
        <v>0</v>
      </c>
      <c r="M1293" s="109" t="e">
        <f t="shared" si="449"/>
        <v>#DIV/0!</v>
      </c>
      <c r="N1293" s="840"/>
      <c r="O1293" s="86"/>
      <c r="P1293" s="86" t="b">
        <f t="shared" si="451"/>
        <v>1</v>
      </c>
      <c r="Q1293" s="224" t="b">
        <f t="shared" si="452"/>
        <v>1</v>
      </c>
      <c r="R1293" s="728">
        <f t="shared" si="453"/>
        <v>0</v>
      </c>
    </row>
    <row r="1294" spans="1:18" s="84" customFormat="1" ht="25.5" customHeight="1" x14ac:dyDescent="0.35">
      <c r="A1294" s="1099"/>
      <c r="B1294" s="697" t="s">
        <v>116</v>
      </c>
      <c r="C1294" s="697"/>
      <c r="D1294" s="119">
        <v>1128140</v>
      </c>
      <c r="E1294" s="119">
        <v>1128013.95</v>
      </c>
      <c r="F1294" s="119">
        <v>189413.56</v>
      </c>
      <c r="G1294" s="454">
        <f t="shared" si="434"/>
        <v>0.16789999999999999</v>
      </c>
      <c r="H1294" s="119">
        <v>189413.56</v>
      </c>
      <c r="I1294" s="454">
        <f t="shared" si="432"/>
        <v>0.16789999999999999</v>
      </c>
      <c r="J1294" s="148">
        <f t="shared" si="437"/>
        <v>1</v>
      </c>
      <c r="K1294" s="119">
        <v>1082634.8999999999</v>
      </c>
      <c r="L1294" s="119">
        <f>E1294-K1294</f>
        <v>45379.05</v>
      </c>
      <c r="M1294" s="108">
        <f t="shared" si="449"/>
        <v>0.96</v>
      </c>
      <c r="N1294" s="840"/>
      <c r="O1294" s="86"/>
      <c r="P1294" s="86" t="b">
        <f t="shared" si="451"/>
        <v>1</v>
      </c>
      <c r="Q1294" s="224" t="b">
        <f t="shared" si="452"/>
        <v>1</v>
      </c>
      <c r="R1294" s="728">
        <f t="shared" si="453"/>
        <v>0</v>
      </c>
    </row>
    <row r="1295" spans="1:18" s="84" customFormat="1" ht="42.75" customHeight="1" x14ac:dyDescent="0.35">
      <c r="A1295" s="1099"/>
      <c r="B1295" s="697" t="s">
        <v>80</v>
      </c>
      <c r="C1295" s="697"/>
      <c r="D1295" s="119"/>
      <c r="E1295" s="119"/>
      <c r="F1295" s="119"/>
      <c r="G1295" s="153" t="e">
        <f t="shared" si="434"/>
        <v>#DIV/0!</v>
      </c>
      <c r="H1295" s="456"/>
      <c r="I1295" s="153" t="e">
        <f t="shared" si="432"/>
        <v>#DIV/0!</v>
      </c>
      <c r="J1295" s="153" t="e">
        <f t="shared" si="437"/>
        <v>#DIV/0!</v>
      </c>
      <c r="K1295" s="119">
        <f t="shared" ref="K1295:K1315" si="456">E1295</f>
        <v>0</v>
      </c>
      <c r="L1295" s="119">
        <f t="shared" ref="L1295:L1315" si="457">E1295-K1295</f>
        <v>0</v>
      </c>
      <c r="M1295" s="109" t="e">
        <f t="shared" si="449"/>
        <v>#DIV/0!</v>
      </c>
      <c r="N1295" s="840"/>
      <c r="O1295" s="86"/>
      <c r="P1295" s="86" t="b">
        <f t="shared" si="451"/>
        <v>1</v>
      </c>
      <c r="Q1295" s="224" t="b">
        <f t="shared" si="452"/>
        <v>1</v>
      </c>
      <c r="R1295" s="728">
        <f t="shared" si="453"/>
        <v>0</v>
      </c>
    </row>
    <row r="1296" spans="1:18" s="136" customFormat="1" ht="42.75" customHeight="1" x14ac:dyDescent="0.35">
      <c r="A1296" s="1100" t="s">
        <v>273</v>
      </c>
      <c r="B1296" s="447" t="s">
        <v>793</v>
      </c>
      <c r="C1296" s="455" t="s">
        <v>451</v>
      </c>
      <c r="D1296" s="141">
        <f>SUM(D1297:D1300)</f>
        <v>719724.38</v>
      </c>
      <c r="E1296" s="141">
        <f t="shared" ref="E1296:F1296" si="458">SUM(E1297:E1300)</f>
        <v>719178.66</v>
      </c>
      <c r="F1296" s="141">
        <f t="shared" si="458"/>
        <v>131027.58</v>
      </c>
      <c r="G1296" s="178">
        <f t="shared" si="434"/>
        <v>0.182</v>
      </c>
      <c r="H1296" s="141">
        <f>SUM(H1297:H1299)</f>
        <v>131027.58</v>
      </c>
      <c r="I1296" s="178">
        <f t="shared" si="432"/>
        <v>0.182</v>
      </c>
      <c r="J1296" s="177">
        <f t="shared" si="437"/>
        <v>1</v>
      </c>
      <c r="K1296" s="141">
        <f t="shared" si="456"/>
        <v>719178.66</v>
      </c>
      <c r="L1296" s="141">
        <f t="shared" si="457"/>
        <v>0</v>
      </c>
      <c r="M1296" s="138">
        <f t="shared" si="449"/>
        <v>1</v>
      </c>
      <c r="N1296" s="876"/>
      <c r="O1296" s="139"/>
      <c r="P1296" s="86" t="e">
        <f>#REF!=#REF!</f>
        <v>#REF!</v>
      </c>
      <c r="Q1296" s="224" t="e">
        <f>IF(#REF!=#REF!,TRUE,FALSE)</f>
        <v>#REF!</v>
      </c>
      <c r="R1296" s="728">
        <f t="shared" si="453"/>
        <v>0</v>
      </c>
    </row>
    <row r="1297" spans="1:18" s="84" customFormat="1" ht="27.5" x14ac:dyDescent="0.35">
      <c r="A1297" s="1100"/>
      <c r="B1297" s="449" t="s">
        <v>79</v>
      </c>
      <c r="C1297" s="449"/>
      <c r="D1297" s="119">
        <f>D1302+D1307+D1312</f>
        <v>0</v>
      </c>
      <c r="E1297" s="119">
        <f t="shared" ref="E1297:F1297" si="459">E1302+E1307+E1312</f>
        <v>0</v>
      </c>
      <c r="F1297" s="119">
        <f t="shared" si="459"/>
        <v>0</v>
      </c>
      <c r="G1297" s="153" t="e">
        <f t="shared" si="434"/>
        <v>#DIV/0!</v>
      </c>
      <c r="H1297" s="119">
        <f t="shared" ref="H1297:H1300" si="460">H1302+H1307+H1312</f>
        <v>0</v>
      </c>
      <c r="I1297" s="153" t="e">
        <f t="shared" si="432"/>
        <v>#DIV/0!</v>
      </c>
      <c r="J1297" s="153" t="e">
        <f t="shared" si="437"/>
        <v>#DIV/0!</v>
      </c>
      <c r="K1297" s="119">
        <f t="shared" si="456"/>
        <v>0</v>
      </c>
      <c r="L1297" s="119">
        <f t="shared" si="457"/>
        <v>0</v>
      </c>
      <c r="M1297" s="109" t="e">
        <f t="shared" si="449"/>
        <v>#DIV/0!</v>
      </c>
      <c r="N1297" s="876"/>
      <c r="O1297" s="86"/>
      <c r="P1297" s="86" t="e">
        <f>#REF!=#REF!</f>
        <v>#REF!</v>
      </c>
      <c r="Q1297" s="224" t="e">
        <f>IF(#REF!=#REF!,TRUE,FALSE)</f>
        <v>#REF!</v>
      </c>
      <c r="R1297" s="728">
        <f t="shared" si="453"/>
        <v>0</v>
      </c>
    </row>
    <row r="1298" spans="1:18" s="84" customFormat="1" ht="27.5" x14ac:dyDescent="0.35">
      <c r="A1298" s="1100"/>
      <c r="B1298" s="449" t="s">
        <v>78</v>
      </c>
      <c r="C1298" s="449"/>
      <c r="D1298" s="119">
        <f t="shared" ref="D1298:F1300" si="461">D1303+D1308+D1313</f>
        <v>0</v>
      </c>
      <c r="E1298" s="119">
        <f t="shared" si="461"/>
        <v>0</v>
      </c>
      <c r="F1298" s="119">
        <f t="shared" si="461"/>
        <v>0</v>
      </c>
      <c r="G1298" s="153" t="e">
        <f t="shared" si="434"/>
        <v>#DIV/0!</v>
      </c>
      <c r="H1298" s="119">
        <f t="shared" si="460"/>
        <v>0</v>
      </c>
      <c r="I1298" s="153" t="e">
        <f t="shared" si="432"/>
        <v>#DIV/0!</v>
      </c>
      <c r="J1298" s="153" t="e">
        <f t="shared" si="437"/>
        <v>#DIV/0!</v>
      </c>
      <c r="K1298" s="119">
        <f t="shared" si="456"/>
        <v>0</v>
      </c>
      <c r="L1298" s="119">
        <f t="shared" si="457"/>
        <v>0</v>
      </c>
      <c r="M1298" s="109" t="e">
        <f t="shared" si="449"/>
        <v>#DIV/0!</v>
      </c>
      <c r="N1298" s="876"/>
      <c r="O1298" s="86"/>
      <c r="P1298" s="86" t="e">
        <f>#REF!=#REF!</f>
        <v>#REF!</v>
      </c>
      <c r="Q1298" s="224" t="e">
        <f>IF(#REF!=#REF!,TRUE,FALSE)</f>
        <v>#REF!</v>
      </c>
      <c r="R1298" s="728">
        <f t="shared" si="453"/>
        <v>0</v>
      </c>
    </row>
    <row r="1299" spans="1:18" s="84" customFormat="1" ht="27.5" x14ac:dyDescent="0.35">
      <c r="A1299" s="1100"/>
      <c r="B1299" s="449" t="s">
        <v>116</v>
      </c>
      <c r="C1299" s="449"/>
      <c r="D1299" s="119">
        <f t="shared" si="461"/>
        <v>719724.38</v>
      </c>
      <c r="E1299" s="119">
        <f t="shared" si="461"/>
        <v>719178.66</v>
      </c>
      <c r="F1299" s="119">
        <f>F1304+F1309+F1314</f>
        <v>131027.58</v>
      </c>
      <c r="G1299" s="148">
        <f t="shared" si="434"/>
        <v>0.182</v>
      </c>
      <c r="H1299" s="119">
        <f>H1304+H1309+H1314</f>
        <v>131027.58</v>
      </c>
      <c r="I1299" s="148">
        <f t="shared" si="432"/>
        <v>0.182</v>
      </c>
      <c r="J1299" s="177">
        <f t="shared" si="437"/>
        <v>1</v>
      </c>
      <c r="K1299" s="119">
        <f>K1304+K1309+K1314</f>
        <v>719178.66</v>
      </c>
      <c r="L1299" s="119">
        <f t="shared" si="457"/>
        <v>0</v>
      </c>
      <c r="M1299" s="108">
        <f t="shared" si="449"/>
        <v>1</v>
      </c>
      <c r="N1299" s="876"/>
      <c r="O1299" s="86"/>
      <c r="P1299" s="86" t="e">
        <f>#REF!=#REF!</f>
        <v>#REF!</v>
      </c>
      <c r="Q1299" s="224" t="e">
        <f>IF(#REF!=#REF!,TRUE,FALSE)</f>
        <v>#REF!</v>
      </c>
      <c r="R1299" s="728">
        <f t="shared" si="453"/>
        <v>0</v>
      </c>
    </row>
    <row r="1300" spans="1:18" s="84" customFormat="1" ht="18.75" customHeight="1" x14ac:dyDescent="0.35">
      <c r="A1300" s="1100"/>
      <c r="B1300" s="449" t="s">
        <v>80</v>
      </c>
      <c r="C1300" s="449"/>
      <c r="D1300" s="119">
        <f t="shared" si="461"/>
        <v>0</v>
      </c>
      <c r="E1300" s="119">
        <f t="shared" si="461"/>
        <v>0</v>
      </c>
      <c r="F1300" s="119">
        <f t="shared" si="461"/>
        <v>0</v>
      </c>
      <c r="G1300" s="153" t="e">
        <f t="shared" si="434"/>
        <v>#DIV/0!</v>
      </c>
      <c r="H1300" s="101" t="e">
        <f t="shared" si="460"/>
        <v>#VALUE!</v>
      </c>
      <c r="I1300" s="153" t="e">
        <f t="shared" si="432"/>
        <v>#VALUE!</v>
      </c>
      <c r="J1300" s="153" t="e">
        <f t="shared" si="437"/>
        <v>#VALUE!</v>
      </c>
      <c r="K1300" s="119">
        <f t="shared" si="456"/>
        <v>0</v>
      </c>
      <c r="L1300" s="119">
        <f t="shared" si="457"/>
        <v>0</v>
      </c>
      <c r="M1300" s="109" t="e">
        <f t="shared" si="449"/>
        <v>#DIV/0!</v>
      </c>
      <c r="N1300" s="876"/>
      <c r="O1300" s="86"/>
      <c r="P1300" s="86" t="e">
        <f>#REF!=#REF!</f>
        <v>#REF!</v>
      </c>
      <c r="Q1300" s="224" t="e">
        <f>IF(#REF!=#REF!,TRUE,FALSE)</f>
        <v>#REF!</v>
      </c>
      <c r="R1300" s="728">
        <f t="shared" si="453"/>
        <v>0</v>
      </c>
    </row>
    <row r="1301" spans="1:18" s="136" customFormat="1" ht="86.25" customHeight="1" x14ac:dyDescent="0.35">
      <c r="A1301" s="1099" t="s">
        <v>274</v>
      </c>
      <c r="B1301" s="96" t="s">
        <v>459</v>
      </c>
      <c r="C1301" s="450" t="s">
        <v>452</v>
      </c>
      <c r="D1301" s="99">
        <f>SUM(D1302:D1305)</f>
        <v>718468.95</v>
      </c>
      <c r="E1301" s="99">
        <f>SUM(E1302:E1305)</f>
        <v>717923.23</v>
      </c>
      <c r="F1301" s="99">
        <f>SUM(F1302:F1305)</f>
        <v>131027.58</v>
      </c>
      <c r="G1301" s="177">
        <f t="shared" si="434"/>
        <v>0.183</v>
      </c>
      <c r="H1301" s="119">
        <f>SUM(H1302:H1305)</f>
        <v>131027.58</v>
      </c>
      <c r="I1301" s="148">
        <f t="shared" si="432"/>
        <v>0.183</v>
      </c>
      <c r="J1301" s="177">
        <f t="shared" si="437"/>
        <v>1</v>
      </c>
      <c r="K1301" s="119">
        <f t="shared" si="456"/>
        <v>717923.23</v>
      </c>
      <c r="L1301" s="119">
        <f t="shared" si="457"/>
        <v>0</v>
      </c>
      <c r="M1301" s="108">
        <f t="shared" si="449"/>
        <v>1</v>
      </c>
      <c r="N1301" s="801" t="s">
        <v>1431</v>
      </c>
      <c r="O1301" s="139"/>
      <c r="P1301" s="86" t="e">
        <f>#REF!=#REF!</f>
        <v>#REF!</v>
      </c>
      <c r="Q1301" s="224" t="e">
        <f>IF(#REF!=#REF!,TRUE,FALSE)</f>
        <v>#REF!</v>
      </c>
      <c r="R1301" s="728">
        <f t="shared" si="453"/>
        <v>0</v>
      </c>
    </row>
    <row r="1302" spans="1:18" s="84" customFormat="1" ht="53.25" customHeight="1" x14ac:dyDescent="0.35">
      <c r="A1302" s="1099"/>
      <c r="B1302" s="697" t="s">
        <v>79</v>
      </c>
      <c r="C1302" s="697"/>
      <c r="D1302" s="119"/>
      <c r="E1302" s="119"/>
      <c r="F1302" s="119"/>
      <c r="G1302" s="153" t="e">
        <f t="shared" si="434"/>
        <v>#DIV/0!</v>
      </c>
      <c r="H1302" s="696"/>
      <c r="I1302" s="153" t="e">
        <f t="shared" si="432"/>
        <v>#DIV/0!</v>
      </c>
      <c r="J1302" s="153" t="e">
        <f t="shared" si="437"/>
        <v>#DIV/0!</v>
      </c>
      <c r="K1302" s="119">
        <f t="shared" si="456"/>
        <v>0</v>
      </c>
      <c r="L1302" s="119">
        <f t="shared" si="457"/>
        <v>0</v>
      </c>
      <c r="M1302" s="109" t="e">
        <f t="shared" si="449"/>
        <v>#DIV/0!</v>
      </c>
      <c r="N1302" s="801"/>
      <c r="O1302" s="86"/>
      <c r="P1302" s="86" t="e">
        <f>#REF!=#REF!</f>
        <v>#REF!</v>
      </c>
      <c r="Q1302" s="224" t="e">
        <f>IF(#REF!=#REF!,TRUE,FALSE)</f>
        <v>#REF!</v>
      </c>
      <c r="R1302" s="728">
        <f t="shared" si="453"/>
        <v>0</v>
      </c>
    </row>
    <row r="1303" spans="1:18" s="84" customFormat="1" ht="59.25" customHeight="1" x14ac:dyDescent="0.35">
      <c r="A1303" s="1099"/>
      <c r="B1303" s="697" t="s">
        <v>78</v>
      </c>
      <c r="C1303" s="697"/>
      <c r="D1303" s="119">
        <v>0</v>
      </c>
      <c r="E1303" s="119">
        <v>0</v>
      </c>
      <c r="F1303" s="119">
        <v>0</v>
      </c>
      <c r="G1303" s="153" t="e">
        <f t="shared" si="434"/>
        <v>#DIV/0!</v>
      </c>
      <c r="H1303" s="696"/>
      <c r="I1303" s="153" t="e">
        <f t="shared" si="432"/>
        <v>#DIV/0!</v>
      </c>
      <c r="J1303" s="153" t="e">
        <f t="shared" si="437"/>
        <v>#DIV/0!</v>
      </c>
      <c r="K1303" s="119">
        <f t="shared" si="456"/>
        <v>0</v>
      </c>
      <c r="L1303" s="119">
        <f t="shared" si="457"/>
        <v>0</v>
      </c>
      <c r="M1303" s="109" t="e">
        <f t="shared" si="449"/>
        <v>#DIV/0!</v>
      </c>
      <c r="N1303" s="801"/>
      <c r="O1303" s="86"/>
      <c r="P1303" s="86" t="e">
        <f>#REF!=#REF!</f>
        <v>#REF!</v>
      </c>
      <c r="Q1303" s="224" t="e">
        <f>IF(#REF!=#REF!,TRUE,FALSE)</f>
        <v>#REF!</v>
      </c>
      <c r="R1303" s="728">
        <f t="shared" si="453"/>
        <v>0</v>
      </c>
    </row>
    <row r="1304" spans="1:18" s="84" customFormat="1" ht="42.75" customHeight="1" x14ac:dyDescent="0.35">
      <c r="A1304" s="1099"/>
      <c r="B1304" s="697" t="s">
        <v>116</v>
      </c>
      <c r="C1304" s="697"/>
      <c r="D1304" s="119">
        <v>718468.95</v>
      </c>
      <c r="E1304" s="119">
        <v>717923.23</v>
      </c>
      <c r="F1304" s="119">
        <v>131027.58</v>
      </c>
      <c r="G1304" s="148">
        <f t="shared" si="434"/>
        <v>0.183</v>
      </c>
      <c r="H1304" s="119">
        <v>131027.58</v>
      </c>
      <c r="I1304" s="148">
        <f t="shared" si="432"/>
        <v>0.183</v>
      </c>
      <c r="J1304" s="148">
        <f t="shared" si="437"/>
        <v>1</v>
      </c>
      <c r="K1304" s="119">
        <f t="shared" si="456"/>
        <v>717923.23</v>
      </c>
      <c r="L1304" s="119">
        <f t="shared" si="457"/>
        <v>0</v>
      </c>
      <c r="M1304" s="108">
        <f t="shared" si="449"/>
        <v>1</v>
      </c>
      <c r="N1304" s="801"/>
      <c r="O1304" s="86"/>
      <c r="P1304" s="86" t="e">
        <f>#REF!=#REF!</f>
        <v>#REF!</v>
      </c>
      <c r="Q1304" s="224" t="e">
        <f>IF(#REF!=#REF!,TRUE,FALSE)</f>
        <v>#REF!</v>
      </c>
      <c r="R1304" s="728">
        <f t="shared" si="453"/>
        <v>0</v>
      </c>
    </row>
    <row r="1305" spans="1:18" s="84" customFormat="1" ht="119.25" customHeight="1" x14ac:dyDescent="0.35">
      <c r="A1305" s="1099"/>
      <c r="B1305" s="697" t="s">
        <v>80</v>
      </c>
      <c r="C1305" s="697"/>
      <c r="D1305" s="119"/>
      <c r="E1305" s="119"/>
      <c r="F1305" s="119"/>
      <c r="G1305" s="153" t="e">
        <f t="shared" si="434"/>
        <v>#DIV/0!</v>
      </c>
      <c r="H1305" s="696" t="s">
        <v>789</v>
      </c>
      <c r="I1305" s="153" t="e">
        <f t="shared" si="432"/>
        <v>#VALUE!</v>
      </c>
      <c r="J1305" s="153" t="e">
        <f t="shared" si="437"/>
        <v>#VALUE!</v>
      </c>
      <c r="K1305" s="119">
        <f t="shared" si="456"/>
        <v>0</v>
      </c>
      <c r="L1305" s="119">
        <f t="shared" si="457"/>
        <v>0</v>
      </c>
      <c r="M1305" s="109" t="e">
        <f t="shared" si="449"/>
        <v>#DIV/0!</v>
      </c>
      <c r="N1305" s="801"/>
      <c r="O1305" s="86"/>
      <c r="P1305" s="86" t="e">
        <f>#REF!=#REF!</f>
        <v>#REF!</v>
      </c>
      <c r="Q1305" s="224" t="e">
        <f>IF(#REF!=#REF!,TRUE,FALSE)</f>
        <v>#REF!</v>
      </c>
      <c r="R1305" s="728">
        <f t="shared" si="453"/>
        <v>0</v>
      </c>
    </row>
    <row r="1306" spans="1:18" s="86" customFormat="1" ht="78" customHeight="1" x14ac:dyDescent="0.35">
      <c r="A1306" s="1099" t="s">
        <v>460</v>
      </c>
      <c r="B1306" s="96" t="s">
        <v>1094</v>
      </c>
      <c r="C1306" s="450" t="s">
        <v>452</v>
      </c>
      <c r="D1306" s="99">
        <f>SUM(D1307:D1310)</f>
        <v>701.54</v>
      </c>
      <c r="E1306" s="99">
        <f>SUM(E1307:E1310)</f>
        <v>701.54</v>
      </c>
      <c r="F1306" s="99">
        <f>SUM(F1307:F1310)</f>
        <v>0</v>
      </c>
      <c r="G1306" s="177">
        <f t="shared" si="434"/>
        <v>0</v>
      </c>
      <c r="H1306" s="700">
        <f>SUM(H1307:H1310)</f>
        <v>0</v>
      </c>
      <c r="I1306" s="148">
        <f t="shared" si="432"/>
        <v>0</v>
      </c>
      <c r="J1306" s="451" t="e">
        <f t="shared" si="437"/>
        <v>#DIV/0!</v>
      </c>
      <c r="K1306" s="119">
        <f t="shared" si="456"/>
        <v>701.54</v>
      </c>
      <c r="L1306" s="119">
        <f t="shared" si="457"/>
        <v>0</v>
      </c>
      <c r="M1306" s="108">
        <f t="shared" si="449"/>
        <v>1</v>
      </c>
      <c r="N1306" s="801" t="s">
        <v>1432</v>
      </c>
      <c r="P1306" s="86" t="b">
        <f t="shared" ref="P1306:P1315" si="462">E1296=D1296</f>
        <v>0</v>
      </c>
      <c r="Q1306" s="224" t="b">
        <f t="shared" ref="Q1306:Q1315" si="463">IF(F1296=H1296,TRUE,FALSE)</f>
        <v>1</v>
      </c>
      <c r="R1306" s="728">
        <f t="shared" si="453"/>
        <v>0</v>
      </c>
    </row>
    <row r="1307" spans="1:18" s="84" customFormat="1" ht="27.5" x14ac:dyDescent="0.35">
      <c r="A1307" s="1099"/>
      <c r="B1307" s="697" t="s">
        <v>79</v>
      </c>
      <c r="C1307" s="697"/>
      <c r="D1307" s="119"/>
      <c r="E1307" s="119"/>
      <c r="F1307" s="119"/>
      <c r="G1307" s="153" t="e">
        <f t="shared" si="434"/>
        <v>#DIV/0!</v>
      </c>
      <c r="H1307" s="696"/>
      <c r="I1307" s="153" t="e">
        <f t="shared" si="432"/>
        <v>#DIV/0!</v>
      </c>
      <c r="J1307" s="153" t="e">
        <f t="shared" si="437"/>
        <v>#DIV/0!</v>
      </c>
      <c r="K1307" s="119">
        <f t="shared" si="456"/>
        <v>0</v>
      </c>
      <c r="L1307" s="119">
        <f t="shared" si="457"/>
        <v>0</v>
      </c>
      <c r="M1307" s="109" t="e">
        <f t="shared" si="449"/>
        <v>#DIV/0!</v>
      </c>
      <c r="N1307" s="801"/>
      <c r="O1307" s="86"/>
      <c r="P1307" s="86" t="b">
        <f t="shared" si="462"/>
        <v>1</v>
      </c>
      <c r="Q1307" s="224" t="b">
        <f t="shared" si="463"/>
        <v>1</v>
      </c>
      <c r="R1307" s="728">
        <f t="shared" si="453"/>
        <v>0</v>
      </c>
    </row>
    <row r="1308" spans="1:18" s="84" customFormat="1" ht="27.5" x14ac:dyDescent="0.35">
      <c r="A1308" s="1099"/>
      <c r="B1308" s="697" t="s">
        <v>78</v>
      </c>
      <c r="C1308" s="697"/>
      <c r="D1308" s="119">
        <v>0</v>
      </c>
      <c r="E1308" s="119">
        <v>0</v>
      </c>
      <c r="F1308" s="119">
        <v>0</v>
      </c>
      <c r="G1308" s="153" t="e">
        <f t="shared" si="434"/>
        <v>#DIV/0!</v>
      </c>
      <c r="H1308" s="696"/>
      <c r="I1308" s="153" t="e">
        <f t="shared" ref="I1308:I1315" si="464">H1308/E1308</f>
        <v>#DIV/0!</v>
      </c>
      <c r="J1308" s="153" t="e">
        <f t="shared" si="437"/>
        <v>#DIV/0!</v>
      </c>
      <c r="K1308" s="119">
        <f t="shared" si="456"/>
        <v>0</v>
      </c>
      <c r="L1308" s="119">
        <f t="shared" si="457"/>
        <v>0</v>
      </c>
      <c r="M1308" s="109" t="e">
        <f t="shared" si="449"/>
        <v>#DIV/0!</v>
      </c>
      <c r="N1308" s="801"/>
      <c r="O1308" s="86"/>
      <c r="P1308" s="86" t="b">
        <f t="shared" si="462"/>
        <v>1</v>
      </c>
      <c r="Q1308" s="224" t="b">
        <f t="shared" si="463"/>
        <v>1</v>
      </c>
      <c r="R1308" s="728">
        <f t="shared" si="453"/>
        <v>0</v>
      </c>
    </row>
    <row r="1309" spans="1:18" s="84" customFormat="1" ht="27.5" x14ac:dyDescent="0.35">
      <c r="A1309" s="1099"/>
      <c r="B1309" s="697" t="s">
        <v>116</v>
      </c>
      <c r="C1309" s="697"/>
      <c r="D1309" s="119">
        <v>701.54</v>
      </c>
      <c r="E1309" s="119">
        <v>701.54</v>
      </c>
      <c r="F1309" s="119"/>
      <c r="G1309" s="148">
        <f t="shared" si="434"/>
        <v>0</v>
      </c>
      <c r="H1309" s="119"/>
      <c r="I1309" s="148">
        <f t="shared" si="464"/>
        <v>0</v>
      </c>
      <c r="J1309" s="153" t="e">
        <f t="shared" si="437"/>
        <v>#DIV/0!</v>
      </c>
      <c r="K1309" s="119">
        <f t="shared" si="456"/>
        <v>701.54</v>
      </c>
      <c r="L1309" s="119">
        <f t="shared" si="457"/>
        <v>0</v>
      </c>
      <c r="M1309" s="108">
        <f t="shared" si="449"/>
        <v>1</v>
      </c>
      <c r="N1309" s="801"/>
      <c r="O1309" s="86"/>
      <c r="P1309" s="86" t="b">
        <f t="shared" si="462"/>
        <v>0</v>
      </c>
      <c r="Q1309" s="224" t="b">
        <f t="shared" si="463"/>
        <v>1</v>
      </c>
      <c r="R1309" s="728">
        <f t="shared" si="453"/>
        <v>0</v>
      </c>
    </row>
    <row r="1310" spans="1:18" s="84" customFormat="1" ht="27.5" x14ac:dyDescent="0.35">
      <c r="A1310" s="1099"/>
      <c r="B1310" s="697" t="s">
        <v>80</v>
      </c>
      <c r="C1310" s="697"/>
      <c r="D1310" s="119"/>
      <c r="E1310" s="119"/>
      <c r="F1310" s="119"/>
      <c r="G1310" s="153" t="e">
        <f t="shared" si="434"/>
        <v>#DIV/0!</v>
      </c>
      <c r="H1310" s="696"/>
      <c r="I1310" s="153" t="e">
        <f t="shared" si="464"/>
        <v>#DIV/0!</v>
      </c>
      <c r="J1310" s="153" t="e">
        <f t="shared" si="437"/>
        <v>#DIV/0!</v>
      </c>
      <c r="K1310" s="119">
        <f t="shared" si="456"/>
        <v>0</v>
      </c>
      <c r="L1310" s="119">
        <f t="shared" si="457"/>
        <v>0</v>
      </c>
      <c r="M1310" s="109" t="e">
        <f t="shared" si="449"/>
        <v>#DIV/0!</v>
      </c>
      <c r="N1310" s="801"/>
      <c r="O1310" s="86"/>
      <c r="P1310" s="86" t="b">
        <f t="shared" si="462"/>
        <v>1</v>
      </c>
      <c r="Q1310" s="224" t="e">
        <f t="shared" si="463"/>
        <v>#VALUE!</v>
      </c>
      <c r="R1310" s="728">
        <f t="shared" si="453"/>
        <v>0</v>
      </c>
    </row>
    <row r="1311" spans="1:18" s="136" customFormat="1" ht="60.75" customHeight="1" x14ac:dyDescent="0.35">
      <c r="A1311" s="1099" t="s">
        <v>461</v>
      </c>
      <c r="B1311" s="96" t="s">
        <v>1095</v>
      </c>
      <c r="C1311" s="450" t="s">
        <v>452</v>
      </c>
      <c r="D1311" s="99">
        <f>SUM(D1312:D1315)</f>
        <v>553.89</v>
      </c>
      <c r="E1311" s="99">
        <f>SUM(E1312:E1315)</f>
        <v>553.89</v>
      </c>
      <c r="F1311" s="99">
        <f>SUM(F1312:F1315)</f>
        <v>0</v>
      </c>
      <c r="G1311" s="177">
        <f t="shared" si="434"/>
        <v>0</v>
      </c>
      <c r="H1311" s="99">
        <f>SUM(H1312:H1315)</f>
        <v>0</v>
      </c>
      <c r="I1311" s="148">
        <f t="shared" si="464"/>
        <v>0</v>
      </c>
      <c r="J1311" s="451" t="e">
        <f t="shared" si="437"/>
        <v>#DIV/0!</v>
      </c>
      <c r="K1311" s="119">
        <f t="shared" si="456"/>
        <v>553.89</v>
      </c>
      <c r="L1311" s="119">
        <f t="shared" si="457"/>
        <v>0</v>
      </c>
      <c r="M1311" s="108">
        <f t="shared" si="449"/>
        <v>1</v>
      </c>
      <c r="N1311" s="819" t="s">
        <v>1433</v>
      </c>
      <c r="O1311" s="139"/>
      <c r="P1311" s="86" t="b">
        <f t="shared" si="462"/>
        <v>0</v>
      </c>
      <c r="Q1311" s="224" t="b">
        <f t="shared" si="463"/>
        <v>1</v>
      </c>
      <c r="R1311" s="728">
        <f t="shared" si="453"/>
        <v>0</v>
      </c>
    </row>
    <row r="1312" spans="1:18" s="84" customFormat="1" ht="25.5" customHeight="1" x14ac:dyDescent="0.35">
      <c r="A1312" s="1099"/>
      <c r="B1312" s="697" t="s">
        <v>79</v>
      </c>
      <c r="C1312" s="697"/>
      <c r="D1312" s="119"/>
      <c r="E1312" s="119"/>
      <c r="F1312" s="119"/>
      <c r="G1312" s="153" t="e">
        <f t="shared" si="434"/>
        <v>#DIV/0!</v>
      </c>
      <c r="H1312" s="456"/>
      <c r="I1312" s="153" t="e">
        <f t="shared" si="464"/>
        <v>#DIV/0!</v>
      </c>
      <c r="J1312" s="153" t="e">
        <f t="shared" si="437"/>
        <v>#DIV/0!</v>
      </c>
      <c r="K1312" s="119">
        <f t="shared" si="456"/>
        <v>0</v>
      </c>
      <c r="L1312" s="119">
        <f t="shared" si="457"/>
        <v>0</v>
      </c>
      <c r="M1312" s="109" t="e">
        <f t="shared" si="449"/>
        <v>#DIV/0!</v>
      </c>
      <c r="N1312" s="820"/>
      <c r="O1312" s="86"/>
      <c r="P1312" s="86" t="b">
        <f t="shared" si="462"/>
        <v>1</v>
      </c>
      <c r="Q1312" s="224" t="b">
        <f t="shared" si="463"/>
        <v>1</v>
      </c>
      <c r="R1312" s="728">
        <f t="shared" si="453"/>
        <v>0</v>
      </c>
    </row>
    <row r="1313" spans="1:18" s="84" customFormat="1" ht="27" customHeight="1" x14ac:dyDescent="0.35">
      <c r="A1313" s="1099"/>
      <c r="B1313" s="697" t="s">
        <v>78</v>
      </c>
      <c r="C1313" s="697"/>
      <c r="D1313" s="119">
        <v>0</v>
      </c>
      <c r="E1313" s="119">
        <v>0</v>
      </c>
      <c r="F1313" s="119">
        <v>0</v>
      </c>
      <c r="G1313" s="153" t="e">
        <f t="shared" si="434"/>
        <v>#DIV/0!</v>
      </c>
      <c r="H1313" s="456"/>
      <c r="I1313" s="153" t="e">
        <f t="shared" si="464"/>
        <v>#DIV/0!</v>
      </c>
      <c r="J1313" s="153" t="e">
        <f t="shared" si="437"/>
        <v>#DIV/0!</v>
      </c>
      <c r="K1313" s="119">
        <f t="shared" si="456"/>
        <v>0</v>
      </c>
      <c r="L1313" s="119">
        <f t="shared" si="457"/>
        <v>0</v>
      </c>
      <c r="M1313" s="109" t="e">
        <f t="shared" si="449"/>
        <v>#DIV/0!</v>
      </c>
      <c r="N1313" s="820"/>
      <c r="O1313" s="86"/>
      <c r="P1313" s="86" t="b">
        <f t="shared" si="462"/>
        <v>1</v>
      </c>
      <c r="Q1313" s="224" t="b">
        <f t="shared" si="463"/>
        <v>1</v>
      </c>
      <c r="R1313" s="728">
        <f t="shared" si="453"/>
        <v>0</v>
      </c>
    </row>
    <row r="1314" spans="1:18" s="84" customFormat="1" ht="25.5" customHeight="1" x14ac:dyDescent="0.35">
      <c r="A1314" s="1099"/>
      <c r="B1314" s="697" t="s">
        <v>116</v>
      </c>
      <c r="C1314" s="697"/>
      <c r="D1314" s="119">
        <v>553.89</v>
      </c>
      <c r="E1314" s="119">
        <v>553.89</v>
      </c>
      <c r="F1314" s="119"/>
      <c r="G1314" s="148">
        <f t="shared" si="434"/>
        <v>0</v>
      </c>
      <c r="H1314" s="119"/>
      <c r="I1314" s="148">
        <f t="shared" si="464"/>
        <v>0</v>
      </c>
      <c r="J1314" s="153" t="e">
        <f t="shared" si="437"/>
        <v>#DIV/0!</v>
      </c>
      <c r="K1314" s="119">
        <f t="shared" si="456"/>
        <v>553.89</v>
      </c>
      <c r="L1314" s="119">
        <f t="shared" si="457"/>
        <v>0</v>
      </c>
      <c r="M1314" s="108">
        <f t="shared" si="449"/>
        <v>1</v>
      </c>
      <c r="N1314" s="820"/>
      <c r="O1314" s="86"/>
      <c r="P1314" s="86" t="b">
        <f t="shared" si="462"/>
        <v>0</v>
      </c>
      <c r="Q1314" s="224" t="b">
        <f t="shared" si="463"/>
        <v>1</v>
      </c>
      <c r="R1314" s="728">
        <f t="shared" si="453"/>
        <v>0</v>
      </c>
    </row>
    <row r="1315" spans="1:18" s="84" customFormat="1" ht="22.5" customHeight="1" x14ac:dyDescent="0.35">
      <c r="A1315" s="1099"/>
      <c r="B1315" s="697" t="s">
        <v>80</v>
      </c>
      <c r="C1315" s="697"/>
      <c r="D1315" s="119"/>
      <c r="E1315" s="119"/>
      <c r="F1315" s="119"/>
      <c r="G1315" s="153" t="e">
        <f t="shared" ref="G1315" si="465">F1315/E1315</f>
        <v>#DIV/0!</v>
      </c>
      <c r="H1315" s="456"/>
      <c r="I1315" s="153" t="e">
        <f t="shared" si="464"/>
        <v>#DIV/0!</v>
      </c>
      <c r="J1315" s="153" t="e">
        <f t="shared" ref="J1315" si="466">H1315/F1315</f>
        <v>#DIV/0!</v>
      </c>
      <c r="K1315" s="119">
        <f t="shared" si="456"/>
        <v>0</v>
      </c>
      <c r="L1315" s="119">
        <f t="shared" si="457"/>
        <v>0</v>
      </c>
      <c r="M1315" s="109" t="e">
        <f t="shared" si="449"/>
        <v>#DIV/0!</v>
      </c>
      <c r="N1315" s="821"/>
      <c r="O1315" s="86"/>
      <c r="P1315" s="86" t="b">
        <f t="shared" si="462"/>
        <v>1</v>
      </c>
      <c r="Q1315" s="224" t="b">
        <f t="shared" si="463"/>
        <v>0</v>
      </c>
      <c r="R1315" s="728">
        <f t="shared" si="453"/>
        <v>0</v>
      </c>
    </row>
    <row r="1316" spans="1:18" s="151" customFormat="1" ht="72.75" customHeight="1" x14ac:dyDescent="0.35">
      <c r="A1316" s="1159" t="s">
        <v>120</v>
      </c>
      <c r="B1316" s="369" t="s">
        <v>462</v>
      </c>
      <c r="C1316" s="367" t="s">
        <v>450</v>
      </c>
      <c r="D1316" s="111">
        <f>SUM(D1317:D1320)</f>
        <v>935796.32</v>
      </c>
      <c r="E1316" s="111">
        <f>SUM(E1317:E1320)</f>
        <v>863674.52</v>
      </c>
      <c r="F1316" s="111">
        <f t="shared" ref="F1316:H1316" si="467">SUM(F1317:F1320)</f>
        <v>12</v>
      </c>
      <c r="G1316" s="722">
        <f>F1316/E1316</f>
        <v>1.0000000000000001E-5</v>
      </c>
      <c r="H1316" s="111">
        <f t="shared" si="467"/>
        <v>12</v>
      </c>
      <c r="I1316" s="722">
        <f>H1316/E1316</f>
        <v>1.0000000000000001E-5</v>
      </c>
      <c r="J1316" s="187">
        <f>H1316/F1316</f>
        <v>1</v>
      </c>
      <c r="K1316" s="111">
        <f>SUM(K1317:K1320)</f>
        <v>863674.52</v>
      </c>
      <c r="L1316" s="111">
        <f>SUM(L1317:L1320)</f>
        <v>0</v>
      </c>
      <c r="M1316" s="112">
        <f t="shared" ref="M1316:M1375" si="468">K1316/E1316</f>
        <v>1</v>
      </c>
      <c r="N1316" s="979"/>
      <c r="O1316" s="152"/>
      <c r="P1316" s="86" t="b">
        <f t="shared" ref="P1316:P1345" si="469">E1306=D1306</f>
        <v>1</v>
      </c>
      <c r="Q1316" s="224" t="b">
        <f t="shared" ref="Q1316:Q1345" si="470">IF(F1306=H1306,TRUE,FALSE)</f>
        <v>1</v>
      </c>
      <c r="R1316" s="728">
        <f t="shared" si="453"/>
        <v>0</v>
      </c>
    </row>
    <row r="1317" spans="1:18" s="150" customFormat="1" ht="27.5" x14ac:dyDescent="0.35">
      <c r="A1317" s="1159"/>
      <c r="B1317" s="368" t="s">
        <v>79</v>
      </c>
      <c r="C1317" s="368"/>
      <c r="D1317" s="113">
        <f>D1322+D1372+D1492</f>
        <v>0</v>
      </c>
      <c r="E1317" s="113">
        <f>E1322+E1372+E1492+E1362</f>
        <v>0</v>
      </c>
      <c r="F1317" s="113">
        <f>F1322+F1372+F1492+F1362</f>
        <v>0</v>
      </c>
      <c r="G1317" s="189" t="e">
        <f>F1317/E1317</f>
        <v>#DIV/0!</v>
      </c>
      <c r="H1317" s="113">
        <f t="shared" ref="H1317:K1317" si="471">H1322+H1372+H1492+H1362</f>
        <v>0</v>
      </c>
      <c r="I1317" s="189" t="e">
        <f t="shared" ref="I1317:I1375" si="472">H1317/E1317</f>
        <v>#DIV/0!</v>
      </c>
      <c r="J1317" s="189" t="e">
        <f>H1317/F1317</f>
        <v>#DIV/0!</v>
      </c>
      <c r="K1317" s="113">
        <f t="shared" si="471"/>
        <v>0</v>
      </c>
      <c r="L1317" s="113">
        <f>L1322+L1372+L1492</f>
        <v>0</v>
      </c>
      <c r="M1317" s="203" t="e">
        <f t="shared" si="468"/>
        <v>#DIV/0!</v>
      </c>
      <c r="N1317" s="979"/>
      <c r="O1317" s="149"/>
      <c r="P1317" s="86" t="b">
        <f t="shared" si="469"/>
        <v>1</v>
      </c>
      <c r="Q1317" s="224" t="b">
        <f t="shared" si="470"/>
        <v>1</v>
      </c>
      <c r="R1317" s="728">
        <f t="shared" si="453"/>
        <v>0</v>
      </c>
    </row>
    <row r="1318" spans="1:18" s="150" customFormat="1" ht="27.5" x14ac:dyDescent="0.35">
      <c r="A1318" s="1159"/>
      <c r="B1318" s="368" t="s">
        <v>78</v>
      </c>
      <c r="C1318" s="368"/>
      <c r="D1318" s="113">
        <f>D1323+D1373+D1493+D1363</f>
        <v>849464</v>
      </c>
      <c r="E1318" s="113">
        <f>E1323+E1373+E1493+E1363</f>
        <v>777342.2</v>
      </c>
      <c r="F1318" s="113">
        <f t="shared" ref="F1318:F1320" si="473">F1323+F1373+F1493+F1363</f>
        <v>0</v>
      </c>
      <c r="G1318" s="190">
        <f>F1318/E1318</f>
        <v>0</v>
      </c>
      <c r="H1318" s="113">
        <f>H1323+H1373+H1493</f>
        <v>0</v>
      </c>
      <c r="I1318" s="190">
        <f t="shared" si="472"/>
        <v>0</v>
      </c>
      <c r="J1318" s="189" t="e">
        <f>H1318/F1318</f>
        <v>#DIV/0!</v>
      </c>
      <c r="K1318" s="113">
        <f>K1323+K1373+K1493+K1363</f>
        <v>777342.2</v>
      </c>
      <c r="L1318" s="113">
        <f t="shared" ref="L1318:L1320" si="474">L1323+L1373+L1493</f>
        <v>0</v>
      </c>
      <c r="M1318" s="202">
        <f t="shared" si="468"/>
        <v>1</v>
      </c>
      <c r="N1318" s="979"/>
      <c r="O1318" s="149"/>
      <c r="P1318" s="86" t="b">
        <f t="shared" si="469"/>
        <v>1</v>
      </c>
      <c r="Q1318" s="224" t="b">
        <f t="shared" si="470"/>
        <v>1</v>
      </c>
      <c r="R1318" s="728">
        <f t="shared" si="453"/>
        <v>0</v>
      </c>
    </row>
    <row r="1319" spans="1:18" s="150" customFormat="1" ht="27.5" x14ac:dyDescent="0.35">
      <c r="A1319" s="1159"/>
      <c r="B1319" s="368" t="s">
        <v>116</v>
      </c>
      <c r="C1319" s="368"/>
      <c r="D1319" s="113">
        <f>D1324+D1374+D1494+D1364</f>
        <v>86332.32</v>
      </c>
      <c r="E1319" s="113">
        <f>E1324+E1374+E1494+E1364</f>
        <v>86332.32</v>
      </c>
      <c r="F1319" s="113">
        <f t="shared" si="473"/>
        <v>12</v>
      </c>
      <c r="G1319" s="574">
        <f>F1319/E1319</f>
        <v>1.3999999999999999E-4</v>
      </c>
      <c r="H1319" s="113">
        <f>H1324+H1374+H1494</f>
        <v>12</v>
      </c>
      <c r="I1319" s="574">
        <f t="shared" si="472"/>
        <v>1.3999999999999999E-4</v>
      </c>
      <c r="J1319" s="190">
        <f>H1319/F1319</f>
        <v>1</v>
      </c>
      <c r="K1319" s="113">
        <f t="shared" ref="K1319" si="475">K1324+K1374+K1494+K1364</f>
        <v>86332.32</v>
      </c>
      <c r="L1319" s="113">
        <f t="shared" si="474"/>
        <v>0</v>
      </c>
      <c r="M1319" s="202">
        <f t="shared" si="468"/>
        <v>1</v>
      </c>
      <c r="N1319" s="979"/>
      <c r="O1319" s="149"/>
      <c r="P1319" s="86" t="b">
        <f t="shared" si="469"/>
        <v>1</v>
      </c>
      <c r="Q1319" s="224" t="b">
        <f t="shared" si="470"/>
        <v>1</v>
      </c>
      <c r="R1319" s="728">
        <f t="shared" si="453"/>
        <v>0</v>
      </c>
    </row>
    <row r="1320" spans="1:18" s="150" customFormat="1" ht="27.5" x14ac:dyDescent="0.35">
      <c r="A1320" s="1159"/>
      <c r="B1320" s="368" t="s">
        <v>80</v>
      </c>
      <c r="C1320" s="368"/>
      <c r="D1320" s="113">
        <f>D1325+D1375+D1495</f>
        <v>0</v>
      </c>
      <c r="E1320" s="113">
        <f>E1325+E1375+E1495</f>
        <v>0</v>
      </c>
      <c r="F1320" s="113">
        <f t="shared" si="473"/>
        <v>0</v>
      </c>
      <c r="G1320" s="190"/>
      <c r="H1320" s="113">
        <f>H1325+H1375+H1495</f>
        <v>0</v>
      </c>
      <c r="I1320" s="189" t="e">
        <f t="shared" si="472"/>
        <v>#DIV/0!</v>
      </c>
      <c r="J1320" s="189"/>
      <c r="K1320" s="113">
        <f t="shared" ref="K1320" si="476">K1325+K1375+K1495+K1365</f>
        <v>0</v>
      </c>
      <c r="L1320" s="113">
        <f t="shared" si="474"/>
        <v>0</v>
      </c>
      <c r="M1320" s="203" t="e">
        <f t="shared" si="468"/>
        <v>#DIV/0!</v>
      </c>
      <c r="N1320" s="979"/>
      <c r="O1320" s="149"/>
      <c r="P1320" s="86" t="b">
        <f t="shared" si="469"/>
        <v>1</v>
      </c>
      <c r="Q1320" s="224" t="b">
        <f t="shared" si="470"/>
        <v>1</v>
      </c>
      <c r="R1320" s="728">
        <f t="shared" si="453"/>
        <v>0</v>
      </c>
    </row>
    <row r="1321" spans="1:18" s="151" customFormat="1" ht="99.75" customHeight="1" x14ac:dyDescent="0.35">
      <c r="A1321" s="792" t="s">
        <v>358</v>
      </c>
      <c r="B1321" s="372" t="s">
        <v>359</v>
      </c>
      <c r="C1321" s="362" t="s">
        <v>451</v>
      </c>
      <c r="D1321" s="142">
        <f>SUM(D1322:D1325)</f>
        <v>367344.76</v>
      </c>
      <c r="E1321" s="142">
        <f>E1326+E1331+E1336+E1341+E1356</f>
        <v>367093.7</v>
      </c>
      <c r="F1321" s="142">
        <f>F1326+F1331+F1336+F1341+F1356</f>
        <v>12</v>
      </c>
      <c r="G1321" s="434">
        <f>F1321/E1321</f>
        <v>0</v>
      </c>
      <c r="H1321" s="142">
        <f>H1326+H1331+H1336+H1341+H1356</f>
        <v>12</v>
      </c>
      <c r="I1321" s="434">
        <f t="shared" si="472"/>
        <v>0</v>
      </c>
      <c r="J1321" s="182">
        <f>H1321/F1321</f>
        <v>1</v>
      </c>
      <c r="K1321" s="142">
        <f>SUM(K1322:K1325)</f>
        <v>367344.76</v>
      </c>
      <c r="L1321" s="142">
        <f>SUM(L1322:L1325)</f>
        <v>0</v>
      </c>
      <c r="M1321" s="140">
        <f t="shared" si="468"/>
        <v>1</v>
      </c>
      <c r="N1321" s="874"/>
      <c r="O1321" s="152"/>
      <c r="P1321" s="86" t="b">
        <f t="shared" si="469"/>
        <v>1</v>
      </c>
      <c r="Q1321" s="224" t="b">
        <f t="shared" si="470"/>
        <v>1</v>
      </c>
      <c r="R1321" s="728">
        <f t="shared" si="453"/>
        <v>-251.06</v>
      </c>
    </row>
    <row r="1322" spans="1:18" s="150" customFormat="1" ht="27.5" x14ac:dyDescent="0.35">
      <c r="A1322" s="792"/>
      <c r="B1322" s="363" t="s">
        <v>79</v>
      </c>
      <c r="C1322" s="363"/>
      <c r="D1322" s="104"/>
      <c r="E1322" s="104"/>
      <c r="F1322" s="104"/>
      <c r="G1322" s="167" t="e">
        <f>F1322/E1322</f>
        <v>#DIV/0!</v>
      </c>
      <c r="H1322" s="104"/>
      <c r="I1322" s="167" t="e">
        <f t="shared" si="472"/>
        <v>#DIV/0!</v>
      </c>
      <c r="J1322" s="167"/>
      <c r="K1322" s="104">
        <f>K1327+K1332+K1337+K1342+K1357</f>
        <v>0</v>
      </c>
      <c r="L1322" s="104">
        <f t="shared" ref="L1322:L1371" si="477">E1322-K1322</f>
        <v>0</v>
      </c>
      <c r="M1322" s="206" t="e">
        <f t="shared" si="468"/>
        <v>#DIV/0!</v>
      </c>
      <c r="N1322" s="874"/>
      <c r="O1322" s="149"/>
      <c r="P1322" s="86" t="b">
        <f t="shared" si="469"/>
        <v>1</v>
      </c>
      <c r="Q1322" s="224" t="b">
        <f t="shared" si="470"/>
        <v>1</v>
      </c>
      <c r="R1322" s="728">
        <f t="shared" si="453"/>
        <v>0</v>
      </c>
    </row>
    <row r="1323" spans="1:18" s="150" customFormat="1" ht="27.5" x14ac:dyDescent="0.35">
      <c r="A1323" s="792"/>
      <c r="B1323" s="363" t="s">
        <v>78</v>
      </c>
      <c r="C1323" s="363"/>
      <c r="D1323" s="104">
        <f>D1328+D1333+D1338+D1343+D1358</f>
        <v>320689.3</v>
      </c>
      <c r="E1323" s="104">
        <f>E1328+E1333+E1338+E1343+E1358</f>
        <v>320689.3</v>
      </c>
      <c r="F1323" s="104">
        <f>F1328+F1333+F1338+F1343+F1358</f>
        <v>0</v>
      </c>
      <c r="G1323" s="186">
        <f>F1323/E1323</f>
        <v>0</v>
      </c>
      <c r="H1323" s="104">
        <f>H1328+H1333+H1338+H1343+H1358</f>
        <v>0</v>
      </c>
      <c r="I1323" s="186">
        <f t="shared" si="472"/>
        <v>0</v>
      </c>
      <c r="J1323" s="167" t="e">
        <f>H1323/F1323</f>
        <v>#DIV/0!</v>
      </c>
      <c r="K1323" s="104">
        <f>K1328+K1333+K1338+K1343+K1358+K1348</f>
        <v>320689.3</v>
      </c>
      <c r="L1323" s="104">
        <f t="shared" si="477"/>
        <v>0</v>
      </c>
      <c r="M1323" s="129">
        <f t="shared" si="468"/>
        <v>1</v>
      </c>
      <c r="N1323" s="874"/>
      <c r="O1323" s="149"/>
      <c r="P1323" s="86" t="b">
        <f t="shared" si="469"/>
        <v>1</v>
      </c>
      <c r="Q1323" s="224" t="b">
        <f t="shared" si="470"/>
        <v>1</v>
      </c>
      <c r="R1323" s="728">
        <f t="shared" si="453"/>
        <v>0</v>
      </c>
    </row>
    <row r="1324" spans="1:18" s="150" customFormat="1" ht="27.5" x14ac:dyDescent="0.35">
      <c r="A1324" s="792"/>
      <c r="B1324" s="363" t="s">
        <v>116</v>
      </c>
      <c r="C1324" s="363"/>
      <c r="D1324" s="104">
        <f>D1329+D1334+D1339+D1344+D1359+D1349</f>
        <v>46655.46</v>
      </c>
      <c r="E1324" s="104">
        <f>E1329+E1334+E1339+E1344+E1359+E1349</f>
        <v>46655.46</v>
      </c>
      <c r="F1324" s="104">
        <f>F1329+F1334+F1339+F1344+F1359</f>
        <v>12</v>
      </c>
      <c r="G1324" s="186">
        <f>F1324/E1324</f>
        <v>0</v>
      </c>
      <c r="H1324" s="104">
        <f>H1329+H1334+H1339+H1344+H1359</f>
        <v>12</v>
      </c>
      <c r="I1324" s="186">
        <f t="shared" si="472"/>
        <v>0</v>
      </c>
      <c r="J1324" s="186">
        <f>H1324/F1324</f>
        <v>1</v>
      </c>
      <c r="K1324" s="104">
        <f>K1329+K1334+K1339+K1344+K1359+K1349</f>
        <v>46655.46</v>
      </c>
      <c r="L1324" s="104">
        <f t="shared" si="477"/>
        <v>0</v>
      </c>
      <c r="M1324" s="129">
        <f t="shared" si="468"/>
        <v>1</v>
      </c>
      <c r="N1324" s="874"/>
      <c r="O1324" s="149"/>
      <c r="P1324" s="86" t="b">
        <f t="shared" si="469"/>
        <v>1</v>
      </c>
      <c r="Q1324" s="224" t="b">
        <f t="shared" si="470"/>
        <v>1</v>
      </c>
      <c r="R1324" s="728">
        <f t="shared" si="453"/>
        <v>0</v>
      </c>
    </row>
    <row r="1325" spans="1:18" s="150" customFormat="1" ht="27.5" x14ac:dyDescent="0.35">
      <c r="A1325" s="792"/>
      <c r="B1325" s="363" t="s">
        <v>80</v>
      </c>
      <c r="C1325" s="363"/>
      <c r="D1325" s="104"/>
      <c r="E1325" s="104"/>
      <c r="F1325" s="104"/>
      <c r="G1325" s="186"/>
      <c r="H1325" s="104"/>
      <c r="I1325" s="167" t="e">
        <f t="shared" si="472"/>
        <v>#DIV/0!</v>
      </c>
      <c r="J1325" s="167"/>
      <c r="K1325" s="104">
        <f>K1330+K1335+K1340+K1345+K1360</f>
        <v>0</v>
      </c>
      <c r="L1325" s="104">
        <f t="shared" si="477"/>
        <v>0</v>
      </c>
      <c r="M1325" s="206" t="e">
        <f t="shared" si="468"/>
        <v>#DIV/0!</v>
      </c>
      <c r="N1325" s="874"/>
      <c r="O1325" s="149"/>
      <c r="P1325" s="86" t="b">
        <f t="shared" si="469"/>
        <v>1</v>
      </c>
      <c r="Q1325" s="224" t="b">
        <f t="shared" si="470"/>
        <v>1</v>
      </c>
      <c r="R1325" s="728">
        <f t="shared" si="453"/>
        <v>0</v>
      </c>
    </row>
    <row r="1326" spans="1:18" s="126" customFormat="1" ht="63" customHeight="1" x14ac:dyDescent="0.35">
      <c r="A1326" s="967" t="s">
        <v>360</v>
      </c>
      <c r="B1326" s="366" t="s">
        <v>463</v>
      </c>
      <c r="C1326" s="364" t="s">
        <v>452</v>
      </c>
      <c r="D1326" s="134">
        <f>SUM(D1327:D1330)</f>
        <v>319.75</v>
      </c>
      <c r="E1326" s="134">
        <f>SUM(E1327:E1330)</f>
        <v>319.75</v>
      </c>
      <c r="F1326" s="134">
        <f>SUM(F1327:F1330)</f>
        <v>0</v>
      </c>
      <c r="G1326" s="191">
        <f>F1326/E1326</f>
        <v>0</v>
      </c>
      <c r="H1326" s="134">
        <f>SUM(H1327:H1330)</f>
        <v>0</v>
      </c>
      <c r="I1326" s="186">
        <f t="shared" si="472"/>
        <v>0</v>
      </c>
      <c r="J1326" s="185" t="e">
        <f>H1326/F1326</f>
        <v>#DIV/0!</v>
      </c>
      <c r="K1326" s="134">
        <f>SUM(K1327:K1330)</f>
        <v>319.75</v>
      </c>
      <c r="L1326" s="134">
        <f t="shared" si="477"/>
        <v>0</v>
      </c>
      <c r="M1326" s="344">
        <f t="shared" si="468"/>
        <v>1</v>
      </c>
      <c r="N1326" s="778" t="s">
        <v>1434</v>
      </c>
      <c r="P1326" s="86" t="b">
        <f t="shared" si="469"/>
        <v>0</v>
      </c>
      <c r="Q1326" s="224" t="b">
        <f t="shared" si="470"/>
        <v>1</v>
      </c>
      <c r="R1326" s="728">
        <f t="shared" si="453"/>
        <v>0</v>
      </c>
    </row>
    <row r="1327" spans="1:18" s="125" customFormat="1" ht="27.5" x14ac:dyDescent="0.35">
      <c r="A1327" s="967"/>
      <c r="B1327" s="365" t="s">
        <v>79</v>
      </c>
      <c r="C1327" s="365"/>
      <c r="D1327" s="104"/>
      <c r="E1327" s="104"/>
      <c r="F1327" s="104"/>
      <c r="G1327" s="186"/>
      <c r="H1327" s="104"/>
      <c r="I1327" s="167" t="e">
        <f t="shared" si="472"/>
        <v>#DIV/0!</v>
      </c>
      <c r="J1327" s="167"/>
      <c r="K1327" s="104">
        <f t="shared" ref="K1327:K1360" si="478">E1327</f>
        <v>0</v>
      </c>
      <c r="L1327" s="104">
        <f t="shared" si="477"/>
        <v>0</v>
      </c>
      <c r="M1327" s="206" t="e">
        <f t="shared" si="468"/>
        <v>#DIV/0!</v>
      </c>
      <c r="N1327" s="778"/>
      <c r="P1327" s="86" t="b">
        <f t="shared" si="469"/>
        <v>1</v>
      </c>
      <c r="Q1327" s="224" t="b">
        <f t="shared" si="470"/>
        <v>1</v>
      </c>
      <c r="R1327" s="728">
        <f t="shared" si="453"/>
        <v>0</v>
      </c>
    </row>
    <row r="1328" spans="1:18" s="125" customFormat="1" ht="27.5" x14ac:dyDescent="0.35">
      <c r="A1328" s="967"/>
      <c r="B1328" s="365" t="s">
        <v>78</v>
      </c>
      <c r="C1328" s="365"/>
      <c r="D1328" s="104"/>
      <c r="E1328" s="104"/>
      <c r="F1328" s="104"/>
      <c r="G1328" s="186"/>
      <c r="H1328" s="104"/>
      <c r="I1328" s="167" t="e">
        <f t="shared" si="472"/>
        <v>#DIV/0!</v>
      </c>
      <c r="J1328" s="167"/>
      <c r="K1328" s="104">
        <f t="shared" si="478"/>
        <v>0</v>
      </c>
      <c r="L1328" s="104">
        <f t="shared" si="477"/>
        <v>0</v>
      </c>
      <c r="M1328" s="206" t="e">
        <f t="shared" si="468"/>
        <v>#DIV/0!</v>
      </c>
      <c r="N1328" s="778"/>
      <c r="P1328" s="86" t="b">
        <f t="shared" si="469"/>
        <v>0</v>
      </c>
      <c r="Q1328" s="224" t="b">
        <f t="shared" si="470"/>
        <v>1</v>
      </c>
      <c r="R1328" s="728">
        <f t="shared" si="453"/>
        <v>0</v>
      </c>
    </row>
    <row r="1329" spans="1:18" s="125" customFormat="1" ht="27.5" x14ac:dyDescent="0.35">
      <c r="A1329" s="967"/>
      <c r="B1329" s="365" t="s">
        <v>116</v>
      </c>
      <c r="C1329" s="365"/>
      <c r="D1329" s="104">
        <v>319.75</v>
      </c>
      <c r="E1329" s="104">
        <f>D1329</f>
        <v>319.75</v>
      </c>
      <c r="F1329" s="104"/>
      <c r="G1329" s="186">
        <f>F1329/E1329</f>
        <v>0</v>
      </c>
      <c r="H1329" s="104"/>
      <c r="I1329" s="186">
        <f t="shared" si="472"/>
        <v>0</v>
      </c>
      <c r="J1329" s="167" t="e">
        <f>H1329/F1329</f>
        <v>#DIV/0!</v>
      </c>
      <c r="K1329" s="104">
        <f>E1329</f>
        <v>319.75</v>
      </c>
      <c r="L1329" s="104">
        <f>E1329-K1329</f>
        <v>0</v>
      </c>
      <c r="M1329" s="129">
        <f t="shared" si="468"/>
        <v>1</v>
      </c>
      <c r="N1329" s="778"/>
      <c r="P1329" s="86" t="b">
        <f t="shared" si="469"/>
        <v>1</v>
      </c>
      <c r="Q1329" s="224" t="b">
        <f t="shared" si="470"/>
        <v>1</v>
      </c>
      <c r="R1329" s="728">
        <f t="shared" si="453"/>
        <v>0</v>
      </c>
    </row>
    <row r="1330" spans="1:18" s="125" customFormat="1" ht="27.75" customHeight="1" x14ac:dyDescent="0.35">
      <c r="A1330" s="967"/>
      <c r="B1330" s="365" t="s">
        <v>80</v>
      </c>
      <c r="C1330" s="365"/>
      <c r="D1330" s="104"/>
      <c r="E1330" s="104"/>
      <c r="F1330" s="104"/>
      <c r="G1330" s="186"/>
      <c r="H1330" s="104"/>
      <c r="I1330" s="167" t="e">
        <f t="shared" si="472"/>
        <v>#DIV/0!</v>
      </c>
      <c r="J1330" s="167"/>
      <c r="K1330" s="104">
        <f t="shared" si="478"/>
        <v>0</v>
      </c>
      <c r="L1330" s="104">
        <f t="shared" si="477"/>
        <v>0</v>
      </c>
      <c r="M1330" s="206" t="e">
        <f t="shared" si="468"/>
        <v>#DIV/0!</v>
      </c>
      <c r="N1330" s="778"/>
      <c r="P1330" s="86" t="b">
        <f t="shared" si="469"/>
        <v>1</v>
      </c>
      <c r="Q1330" s="224" t="b">
        <f t="shared" si="470"/>
        <v>1</v>
      </c>
      <c r="R1330" s="728">
        <f t="shared" si="453"/>
        <v>0</v>
      </c>
    </row>
    <row r="1331" spans="1:18" s="149" customFormat="1" ht="38.25" customHeight="1" x14ac:dyDescent="0.35">
      <c r="A1331" s="967" t="s">
        <v>361</v>
      </c>
      <c r="B1331" s="366" t="s">
        <v>464</v>
      </c>
      <c r="C1331" s="364" t="s">
        <v>452</v>
      </c>
      <c r="D1331" s="134">
        <f>SUM(D1332:D1335)</f>
        <v>30</v>
      </c>
      <c r="E1331" s="134">
        <f>SUM(E1332:E1335)</f>
        <v>30</v>
      </c>
      <c r="F1331" s="134">
        <f>SUM(F1332:F1335)</f>
        <v>12</v>
      </c>
      <c r="G1331" s="191">
        <f>F1331/E1331</f>
        <v>0.4</v>
      </c>
      <c r="H1331" s="134">
        <f>SUM(H1332:H1335)</f>
        <v>12</v>
      </c>
      <c r="I1331" s="186">
        <f t="shared" si="472"/>
        <v>0.4</v>
      </c>
      <c r="J1331" s="191">
        <f>H1331/F1331</f>
        <v>1</v>
      </c>
      <c r="K1331" s="134">
        <f>SUM(K1332:K1335)</f>
        <v>30</v>
      </c>
      <c r="L1331" s="134">
        <f t="shared" si="477"/>
        <v>0</v>
      </c>
      <c r="M1331" s="129">
        <f t="shared" si="468"/>
        <v>1</v>
      </c>
      <c r="N1331" s="778" t="s">
        <v>1435</v>
      </c>
      <c r="P1331" s="86" t="b">
        <f t="shared" si="469"/>
        <v>0</v>
      </c>
      <c r="Q1331" s="224" t="b">
        <f t="shared" si="470"/>
        <v>1</v>
      </c>
      <c r="R1331" s="728">
        <f t="shared" si="453"/>
        <v>0</v>
      </c>
    </row>
    <row r="1332" spans="1:18" s="150" customFormat="1" ht="32.25" customHeight="1" x14ac:dyDescent="0.35">
      <c r="A1332" s="967"/>
      <c r="B1332" s="365" t="s">
        <v>79</v>
      </c>
      <c r="C1332" s="365"/>
      <c r="D1332" s="104"/>
      <c r="E1332" s="104"/>
      <c r="F1332" s="104"/>
      <c r="G1332" s="186"/>
      <c r="H1332" s="104"/>
      <c r="I1332" s="167" t="e">
        <f t="shared" si="472"/>
        <v>#DIV/0!</v>
      </c>
      <c r="J1332" s="167"/>
      <c r="K1332" s="104">
        <f t="shared" si="478"/>
        <v>0</v>
      </c>
      <c r="L1332" s="104">
        <f t="shared" si="477"/>
        <v>0</v>
      </c>
      <c r="M1332" s="206" t="e">
        <f t="shared" si="468"/>
        <v>#DIV/0!</v>
      </c>
      <c r="N1332" s="778"/>
      <c r="P1332" s="86" t="b">
        <f t="shared" si="469"/>
        <v>1</v>
      </c>
      <c r="Q1332" s="224" t="b">
        <f t="shared" si="470"/>
        <v>1</v>
      </c>
      <c r="R1332" s="728">
        <f t="shared" si="453"/>
        <v>0</v>
      </c>
    </row>
    <row r="1333" spans="1:18" s="150" customFormat="1" ht="32.25" customHeight="1" x14ac:dyDescent="0.35">
      <c r="A1333" s="967"/>
      <c r="B1333" s="365" t="s">
        <v>78</v>
      </c>
      <c r="C1333" s="365"/>
      <c r="D1333" s="104"/>
      <c r="E1333" s="104"/>
      <c r="F1333" s="104"/>
      <c r="G1333" s="186"/>
      <c r="H1333" s="104"/>
      <c r="I1333" s="167" t="e">
        <f t="shared" si="472"/>
        <v>#DIV/0!</v>
      </c>
      <c r="J1333" s="167"/>
      <c r="K1333" s="104">
        <f t="shared" si="478"/>
        <v>0</v>
      </c>
      <c r="L1333" s="104">
        <f t="shared" si="477"/>
        <v>0</v>
      </c>
      <c r="M1333" s="206" t="e">
        <f t="shared" si="468"/>
        <v>#DIV/0!</v>
      </c>
      <c r="N1333" s="778"/>
      <c r="P1333" s="86" t="b">
        <f t="shared" si="469"/>
        <v>1</v>
      </c>
      <c r="Q1333" s="224" t="b">
        <f t="shared" si="470"/>
        <v>1</v>
      </c>
      <c r="R1333" s="728">
        <f t="shared" si="453"/>
        <v>0</v>
      </c>
    </row>
    <row r="1334" spans="1:18" s="150" customFormat="1" ht="29.25" customHeight="1" x14ac:dyDescent="0.35">
      <c r="A1334" s="967"/>
      <c r="B1334" s="365" t="s">
        <v>116</v>
      </c>
      <c r="C1334" s="365"/>
      <c r="D1334" s="104">
        <v>30</v>
      </c>
      <c r="E1334" s="104">
        <f>D1334</f>
        <v>30</v>
      </c>
      <c r="F1334" s="104">
        <v>12</v>
      </c>
      <c r="G1334" s="186">
        <f>F1334/E1334</f>
        <v>0.4</v>
      </c>
      <c r="H1334" s="104">
        <v>12</v>
      </c>
      <c r="I1334" s="186">
        <f t="shared" si="472"/>
        <v>0.4</v>
      </c>
      <c r="J1334" s="186">
        <f>H1334/F1334</f>
        <v>1</v>
      </c>
      <c r="K1334" s="104">
        <f>E1334</f>
        <v>30</v>
      </c>
      <c r="L1334" s="104">
        <f t="shared" si="477"/>
        <v>0</v>
      </c>
      <c r="M1334" s="129">
        <f t="shared" si="468"/>
        <v>1</v>
      </c>
      <c r="N1334" s="778"/>
      <c r="P1334" s="86" t="b">
        <f t="shared" si="469"/>
        <v>1</v>
      </c>
      <c r="Q1334" s="224" t="b">
        <f t="shared" si="470"/>
        <v>1</v>
      </c>
      <c r="R1334" s="728">
        <f t="shared" si="453"/>
        <v>0</v>
      </c>
    </row>
    <row r="1335" spans="1:18" s="150" customFormat="1" ht="33.75" customHeight="1" x14ac:dyDescent="0.35">
      <c r="A1335" s="967"/>
      <c r="B1335" s="365" t="s">
        <v>80</v>
      </c>
      <c r="C1335" s="365"/>
      <c r="D1335" s="104"/>
      <c r="E1335" s="104"/>
      <c r="F1335" s="104"/>
      <c r="G1335" s="186"/>
      <c r="H1335" s="104"/>
      <c r="I1335" s="167" t="e">
        <f t="shared" si="472"/>
        <v>#DIV/0!</v>
      </c>
      <c r="J1335" s="167"/>
      <c r="K1335" s="104">
        <f t="shared" si="478"/>
        <v>0</v>
      </c>
      <c r="L1335" s="104">
        <f t="shared" si="477"/>
        <v>0</v>
      </c>
      <c r="M1335" s="206" t="e">
        <f t="shared" si="468"/>
        <v>#DIV/0!</v>
      </c>
      <c r="N1335" s="778"/>
      <c r="P1335" s="86" t="b">
        <f t="shared" si="469"/>
        <v>1</v>
      </c>
      <c r="Q1335" s="224" t="b">
        <f t="shared" si="470"/>
        <v>1</v>
      </c>
      <c r="R1335" s="728">
        <f t="shared" si="453"/>
        <v>0</v>
      </c>
    </row>
    <row r="1336" spans="1:18" s="151" customFormat="1" ht="62.25" customHeight="1" x14ac:dyDescent="0.35">
      <c r="A1336" s="967" t="s">
        <v>362</v>
      </c>
      <c r="B1336" s="133" t="s">
        <v>465</v>
      </c>
      <c r="C1336" s="364" t="s">
        <v>452</v>
      </c>
      <c r="D1336" s="134">
        <f>SUM(D1337:D1340)</f>
        <v>5226.1899999999996</v>
      </c>
      <c r="E1336" s="134">
        <f>SUM(E1337:E1340)</f>
        <v>5226.1899999999996</v>
      </c>
      <c r="F1336" s="134">
        <f>SUM(F1337:F1340)</f>
        <v>0</v>
      </c>
      <c r="G1336" s="191">
        <f>F1336/E1336</f>
        <v>0</v>
      </c>
      <c r="H1336" s="134">
        <f>SUM(H1337:H1340)</f>
        <v>0</v>
      </c>
      <c r="I1336" s="186">
        <f t="shared" si="472"/>
        <v>0</v>
      </c>
      <c r="J1336" s="185" t="e">
        <f>H1336/F1336</f>
        <v>#DIV/0!</v>
      </c>
      <c r="K1336" s="104">
        <f t="shared" si="478"/>
        <v>5226.1899999999996</v>
      </c>
      <c r="L1336" s="104">
        <f t="shared" si="477"/>
        <v>0</v>
      </c>
      <c r="M1336" s="129">
        <f t="shared" si="468"/>
        <v>1</v>
      </c>
      <c r="N1336" s="778" t="s">
        <v>1436</v>
      </c>
      <c r="P1336" s="86" t="b">
        <f t="shared" si="469"/>
        <v>1</v>
      </c>
      <c r="Q1336" s="224" t="b">
        <f t="shared" si="470"/>
        <v>1</v>
      </c>
      <c r="R1336" s="728">
        <f t="shared" si="453"/>
        <v>0</v>
      </c>
    </row>
    <row r="1337" spans="1:18" s="150" customFormat="1" ht="30" customHeight="1" x14ac:dyDescent="0.35">
      <c r="A1337" s="967"/>
      <c r="B1337" s="365" t="s">
        <v>79</v>
      </c>
      <c r="C1337" s="365"/>
      <c r="D1337" s="104"/>
      <c r="E1337" s="104"/>
      <c r="F1337" s="104"/>
      <c r="G1337" s="186"/>
      <c r="H1337" s="104"/>
      <c r="I1337" s="167" t="e">
        <f t="shared" si="472"/>
        <v>#DIV/0!</v>
      </c>
      <c r="J1337" s="167"/>
      <c r="K1337" s="104">
        <f t="shared" si="478"/>
        <v>0</v>
      </c>
      <c r="L1337" s="104">
        <f t="shared" si="477"/>
        <v>0</v>
      </c>
      <c r="M1337" s="206" t="e">
        <f t="shared" si="468"/>
        <v>#DIV/0!</v>
      </c>
      <c r="N1337" s="778"/>
      <c r="P1337" s="86" t="b">
        <f t="shared" si="469"/>
        <v>1</v>
      </c>
      <c r="Q1337" s="224" t="b">
        <f t="shared" si="470"/>
        <v>1</v>
      </c>
      <c r="R1337" s="728">
        <f t="shared" si="453"/>
        <v>0</v>
      </c>
    </row>
    <row r="1338" spans="1:18" s="150" customFormat="1" ht="27.5" x14ac:dyDescent="0.35">
      <c r="A1338" s="967"/>
      <c r="B1338" s="365" t="s">
        <v>78</v>
      </c>
      <c r="C1338" s="365"/>
      <c r="D1338" s="104"/>
      <c r="E1338" s="104"/>
      <c r="F1338" s="104"/>
      <c r="G1338" s="186"/>
      <c r="H1338" s="104"/>
      <c r="I1338" s="167" t="e">
        <f t="shared" si="472"/>
        <v>#DIV/0!</v>
      </c>
      <c r="J1338" s="167"/>
      <c r="K1338" s="104">
        <f t="shared" si="478"/>
        <v>0</v>
      </c>
      <c r="L1338" s="104">
        <f t="shared" si="477"/>
        <v>0</v>
      </c>
      <c r="M1338" s="206" t="e">
        <f t="shared" si="468"/>
        <v>#DIV/0!</v>
      </c>
      <c r="N1338" s="778"/>
      <c r="P1338" s="86" t="b">
        <f t="shared" si="469"/>
        <v>1</v>
      </c>
      <c r="Q1338" s="224" t="b">
        <f t="shared" si="470"/>
        <v>1</v>
      </c>
      <c r="R1338" s="728">
        <f t="shared" si="453"/>
        <v>0</v>
      </c>
    </row>
    <row r="1339" spans="1:18" s="150" customFormat="1" ht="27.5" x14ac:dyDescent="0.35">
      <c r="A1339" s="967"/>
      <c r="B1339" s="365" t="s">
        <v>116</v>
      </c>
      <c r="C1339" s="365"/>
      <c r="D1339" s="104">
        <v>5226.1899999999996</v>
      </c>
      <c r="E1339" s="104">
        <f>D1339</f>
        <v>5226.1899999999996</v>
      </c>
      <c r="F1339" s="104">
        <f>H1339</f>
        <v>0</v>
      </c>
      <c r="G1339" s="186">
        <f>F1339/E1339</f>
        <v>0</v>
      </c>
      <c r="H1339" s="104">
        <v>0</v>
      </c>
      <c r="I1339" s="186">
        <f t="shared" si="472"/>
        <v>0</v>
      </c>
      <c r="J1339" s="167" t="e">
        <f>H1339/F1339</f>
        <v>#DIV/0!</v>
      </c>
      <c r="K1339" s="104">
        <f t="shared" si="478"/>
        <v>5226.1899999999996</v>
      </c>
      <c r="L1339" s="104">
        <f t="shared" si="477"/>
        <v>0</v>
      </c>
      <c r="M1339" s="129">
        <f t="shared" si="468"/>
        <v>1</v>
      </c>
      <c r="N1339" s="778"/>
      <c r="P1339" s="86" t="b">
        <f t="shared" si="469"/>
        <v>1</v>
      </c>
      <c r="Q1339" s="224" t="b">
        <f t="shared" si="470"/>
        <v>1</v>
      </c>
      <c r="R1339" s="728">
        <f t="shared" si="453"/>
        <v>0</v>
      </c>
    </row>
    <row r="1340" spans="1:18" s="150" customFormat="1" ht="36.75" customHeight="1" x14ac:dyDescent="0.35">
      <c r="A1340" s="967"/>
      <c r="B1340" s="365" t="s">
        <v>80</v>
      </c>
      <c r="C1340" s="365"/>
      <c r="D1340" s="104"/>
      <c r="E1340" s="104"/>
      <c r="F1340" s="104"/>
      <c r="G1340" s="186"/>
      <c r="H1340" s="104"/>
      <c r="I1340" s="167" t="e">
        <f t="shared" si="472"/>
        <v>#DIV/0!</v>
      </c>
      <c r="J1340" s="167"/>
      <c r="K1340" s="104">
        <f t="shared" si="478"/>
        <v>0</v>
      </c>
      <c r="L1340" s="104">
        <f t="shared" si="477"/>
        <v>0</v>
      </c>
      <c r="M1340" s="206" t="e">
        <f t="shared" si="468"/>
        <v>#DIV/0!</v>
      </c>
      <c r="N1340" s="778"/>
      <c r="P1340" s="86" t="b">
        <f t="shared" si="469"/>
        <v>1</v>
      </c>
      <c r="Q1340" s="224" t="b">
        <f t="shared" si="470"/>
        <v>1</v>
      </c>
      <c r="R1340" s="728">
        <f t="shared" si="453"/>
        <v>0</v>
      </c>
    </row>
    <row r="1341" spans="1:18" s="151" customFormat="1" ht="75" customHeight="1" x14ac:dyDescent="0.35">
      <c r="A1341" s="967" t="s">
        <v>363</v>
      </c>
      <c r="B1341" s="366" t="s">
        <v>466</v>
      </c>
      <c r="C1341" s="364" t="s">
        <v>452</v>
      </c>
      <c r="D1341" s="134">
        <f>SUM(D1342:D1345)</f>
        <v>5196.3100000000004</v>
      </c>
      <c r="E1341" s="134">
        <f>SUM(E1342:E1345)</f>
        <v>5196.3100000000004</v>
      </c>
      <c r="F1341" s="134">
        <f>SUM(F1342:F1345)</f>
        <v>0</v>
      </c>
      <c r="G1341" s="191">
        <f>F1341/E1341</f>
        <v>0</v>
      </c>
      <c r="H1341" s="134">
        <f>SUM(H1342:H1345)</f>
        <v>0</v>
      </c>
      <c r="I1341" s="186">
        <f t="shared" si="472"/>
        <v>0</v>
      </c>
      <c r="J1341" s="185" t="e">
        <f>H1341/F1341</f>
        <v>#DIV/0!</v>
      </c>
      <c r="K1341" s="104">
        <f t="shared" si="478"/>
        <v>5196.3100000000004</v>
      </c>
      <c r="L1341" s="104">
        <f t="shared" si="477"/>
        <v>0</v>
      </c>
      <c r="M1341" s="129">
        <f t="shared" si="468"/>
        <v>1</v>
      </c>
      <c r="N1341" s="778" t="s">
        <v>1437</v>
      </c>
      <c r="P1341" s="86" t="b">
        <f t="shared" si="469"/>
        <v>1</v>
      </c>
      <c r="Q1341" s="224" t="b">
        <f t="shared" si="470"/>
        <v>1</v>
      </c>
      <c r="R1341" s="728">
        <f t="shared" si="453"/>
        <v>0</v>
      </c>
    </row>
    <row r="1342" spans="1:18" s="150" customFormat="1" ht="18.75" customHeight="1" x14ac:dyDescent="0.35">
      <c r="A1342" s="967"/>
      <c r="B1342" s="365" t="s">
        <v>79</v>
      </c>
      <c r="C1342" s="365"/>
      <c r="D1342" s="104"/>
      <c r="E1342" s="104"/>
      <c r="F1342" s="104"/>
      <c r="G1342" s="186"/>
      <c r="H1342" s="104"/>
      <c r="I1342" s="167" t="e">
        <f t="shared" si="472"/>
        <v>#DIV/0!</v>
      </c>
      <c r="J1342" s="167"/>
      <c r="K1342" s="104">
        <f t="shared" si="478"/>
        <v>0</v>
      </c>
      <c r="L1342" s="104">
        <f t="shared" si="477"/>
        <v>0</v>
      </c>
      <c r="M1342" s="206" t="e">
        <f t="shared" si="468"/>
        <v>#DIV/0!</v>
      </c>
      <c r="N1342" s="778"/>
      <c r="P1342" s="86" t="b">
        <f t="shared" si="469"/>
        <v>1</v>
      </c>
      <c r="Q1342" s="224" t="b">
        <f t="shared" si="470"/>
        <v>1</v>
      </c>
      <c r="R1342" s="728">
        <f t="shared" si="453"/>
        <v>0</v>
      </c>
    </row>
    <row r="1343" spans="1:18" s="150" customFormat="1" ht="27.5" x14ac:dyDescent="0.35">
      <c r="A1343" s="967"/>
      <c r="B1343" s="365" t="s">
        <v>78</v>
      </c>
      <c r="C1343" s="365"/>
      <c r="D1343" s="104"/>
      <c r="E1343" s="104"/>
      <c r="F1343" s="104"/>
      <c r="G1343" s="186"/>
      <c r="H1343" s="104"/>
      <c r="I1343" s="167" t="e">
        <f t="shared" si="472"/>
        <v>#DIV/0!</v>
      </c>
      <c r="J1343" s="167"/>
      <c r="K1343" s="104">
        <f t="shared" si="478"/>
        <v>0</v>
      </c>
      <c r="L1343" s="104">
        <f t="shared" si="477"/>
        <v>0</v>
      </c>
      <c r="M1343" s="206" t="e">
        <f t="shared" si="468"/>
        <v>#DIV/0!</v>
      </c>
      <c r="N1343" s="778"/>
      <c r="P1343" s="86" t="b">
        <f t="shared" si="469"/>
        <v>1</v>
      </c>
      <c r="Q1343" s="224" t="b">
        <f t="shared" si="470"/>
        <v>1</v>
      </c>
      <c r="R1343" s="728">
        <f t="shared" si="453"/>
        <v>0</v>
      </c>
    </row>
    <row r="1344" spans="1:18" s="150" customFormat="1" ht="27.5" x14ac:dyDescent="0.35">
      <c r="A1344" s="967"/>
      <c r="B1344" s="365" t="s">
        <v>116</v>
      </c>
      <c r="C1344" s="365"/>
      <c r="D1344" s="104">
        <v>5196.3100000000004</v>
      </c>
      <c r="E1344" s="104">
        <f>D1344</f>
        <v>5196.3100000000004</v>
      </c>
      <c r="F1344" s="104"/>
      <c r="G1344" s="186">
        <f>F1344/E1344</f>
        <v>0</v>
      </c>
      <c r="H1344" s="104">
        <f>F1344</f>
        <v>0</v>
      </c>
      <c r="I1344" s="186">
        <f t="shared" si="472"/>
        <v>0</v>
      </c>
      <c r="J1344" s="167" t="e">
        <f>H1344/F1344</f>
        <v>#DIV/0!</v>
      </c>
      <c r="K1344" s="104">
        <f t="shared" si="478"/>
        <v>5196.3100000000004</v>
      </c>
      <c r="L1344" s="104">
        <f t="shared" si="477"/>
        <v>0</v>
      </c>
      <c r="M1344" s="129">
        <f t="shared" si="468"/>
        <v>1</v>
      </c>
      <c r="N1344" s="778"/>
      <c r="P1344" s="86" t="b">
        <f t="shared" si="469"/>
        <v>1</v>
      </c>
      <c r="Q1344" s="224" t="b">
        <f t="shared" si="470"/>
        <v>1</v>
      </c>
      <c r="R1344" s="728">
        <f t="shared" si="453"/>
        <v>0</v>
      </c>
    </row>
    <row r="1345" spans="1:18" s="150" customFormat="1" ht="27.5" x14ac:dyDescent="0.35">
      <c r="A1345" s="967"/>
      <c r="B1345" s="365" t="s">
        <v>80</v>
      </c>
      <c r="C1345" s="365"/>
      <c r="D1345" s="104"/>
      <c r="E1345" s="104"/>
      <c r="F1345" s="104"/>
      <c r="G1345" s="186"/>
      <c r="H1345" s="104"/>
      <c r="I1345" s="167" t="e">
        <f t="shared" si="472"/>
        <v>#DIV/0!</v>
      </c>
      <c r="J1345" s="167"/>
      <c r="K1345" s="104">
        <f t="shared" si="478"/>
        <v>0</v>
      </c>
      <c r="L1345" s="104">
        <f t="shared" si="477"/>
        <v>0</v>
      </c>
      <c r="M1345" s="206" t="e">
        <f t="shared" si="468"/>
        <v>#DIV/0!</v>
      </c>
      <c r="N1345" s="778"/>
      <c r="P1345" s="86" t="b">
        <f t="shared" si="469"/>
        <v>1</v>
      </c>
      <c r="Q1345" s="224" t="b">
        <f t="shared" si="470"/>
        <v>1</v>
      </c>
      <c r="R1345" s="728">
        <f t="shared" si="453"/>
        <v>0</v>
      </c>
    </row>
    <row r="1346" spans="1:18" s="151" customFormat="1" ht="75" customHeight="1" x14ac:dyDescent="0.35">
      <c r="A1346" s="967" t="s">
        <v>364</v>
      </c>
      <c r="B1346" s="366" t="s">
        <v>466</v>
      </c>
      <c r="C1346" s="364" t="s">
        <v>452</v>
      </c>
      <c r="D1346" s="134">
        <f>SUM(D1347:D1350)</f>
        <v>251.06</v>
      </c>
      <c r="E1346" s="134">
        <f>SUM(E1347:E1350)</f>
        <v>251.06</v>
      </c>
      <c r="F1346" s="134">
        <f>SUM(F1347:F1350)</f>
        <v>0</v>
      </c>
      <c r="G1346" s="191">
        <f>F1346/E1346</f>
        <v>0</v>
      </c>
      <c r="H1346" s="134">
        <f>SUM(H1347:H1350)</f>
        <v>0</v>
      </c>
      <c r="I1346" s="186">
        <f t="shared" ref="I1346:I1350" si="479">H1346/E1346</f>
        <v>0</v>
      </c>
      <c r="J1346" s="185" t="e">
        <f>H1346/F1346</f>
        <v>#DIV/0!</v>
      </c>
      <c r="K1346" s="104">
        <f t="shared" ref="K1346:K1350" si="480">E1346</f>
        <v>251.06</v>
      </c>
      <c r="L1346" s="104">
        <f t="shared" ref="L1346:L1350" si="481">E1346-K1346</f>
        <v>0</v>
      </c>
      <c r="M1346" s="129">
        <f t="shared" ref="M1346:M1350" si="482">K1346/E1346</f>
        <v>1</v>
      </c>
      <c r="N1346" s="778" t="s">
        <v>1438</v>
      </c>
      <c r="P1346" s="86" t="b">
        <f t="shared" ref="P1346:P1350" si="483">E1336=D1336</f>
        <v>1</v>
      </c>
      <c r="Q1346" s="224" t="b">
        <f t="shared" ref="Q1346:Q1350" si="484">IF(F1336=H1336,TRUE,FALSE)</f>
        <v>1</v>
      </c>
      <c r="R1346" s="728">
        <f t="shared" si="453"/>
        <v>0</v>
      </c>
    </row>
    <row r="1347" spans="1:18" s="150" customFormat="1" ht="18.75" customHeight="1" x14ac:dyDescent="0.35">
      <c r="A1347" s="967"/>
      <c r="B1347" s="365" t="s">
        <v>79</v>
      </c>
      <c r="C1347" s="365"/>
      <c r="D1347" s="104"/>
      <c r="E1347" s="104"/>
      <c r="F1347" s="104"/>
      <c r="G1347" s="186"/>
      <c r="H1347" s="104"/>
      <c r="I1347" s="167" t="e">
        <f t="shared" si="479"/>
        <v>#DIV/0!</v>
      </c>
      <c r="J1347" s="167"/>
      <c r="K1347" s="104">
        <f t="shared" si="480"/>
        <v>0</v>
      </c>
      <c r="L1347" s="104">
        <f t="shared" si="481"/>
        <v>0</v>
      </c>
      <c r="M1347" s="206" t="e">
        <f t="shared" si="482"/>
        <v>#DIV/0!</v>
      </c>
      <c r="N1347" s="778"/>
      <c r="P1347" s="86" t="b">
        <f t="shared" si="483"/>
        <v>1</v>
      </c>
      <c r="Q1347" s="224" t="b">
        <f t="shared" si="484"/>
        <v>1</v>
      </c>
      <c r="R1347" s="728">
        <f t="shared" si="453"/>
        <v>0</v>
      </c>
    </row>
    <row r="1348" spans="1:18" s="150" customFormat="1" ht="27.5" x14ac:dyDescent="0.35">
      <c r="A1348" s="967"/>
      <c r="B1348" s="365" t="s">
        <v>78</v>
      </c>
      <c r="C1348" s="365"/>
      <c r="D1348" s="104"/>
      <c r="E1348" s="104"/>
      <c r="F1348" s="104"/>
      <c r="G1348" s="186"/>
      <c r="H1348" s="104"/>
      <c r="I1348" s="167" t="e">
        <f t="shared" si="479"/>
        <v>#DIV/0!</v>
      </c>
      <c r="J1348" s="167"/>
      <c r="K1348" s="104">
        <f t="shared" si="480"/>
        <v>0</v>
      </c>
      <c r="L1348" s="104">
        <f t="shared" si="481"/>
        <v>0</v>
      </c>
      <c r="M1348" s="206" t="e">
        <f t="shared" si="482"/>
        <v>#DIV/0!</v>
      </c>
      <c r="N1348" s="778"/>
      <c r="P1348" s="86" t="b">
        <f t="shared" si="483"/>
        <v>1</v>
      </c>
      <c r="Q1348" s="224" t="b">
        <f t="shared" si="484"/>
        <v>1</v>
      </c>
      <c r="R1348" s="728">
        <f t="shared" si="453"/>
        <v>0</v>
      </c>
    </row>
    <row r="1349" spans="1:18" s="150" customFormat="1" ht="27.5" x14ac:dyDescent="0.35">
      <c r="A1349" s="967"/>
      <c r="B1349" s="365" t="s">
        <v>116</v>
      </c>
      <c r="C1349" s="365"/>
      <c r="D1349" s="104">
        <v>251.06</v>
      </c>
      <c r="E1349" s="104">
        <f>D1349</f>
        <v>251.06</v>
      </c>
      <c r="F1349" s="104"/>
      <c r="G1349" s="186">
        <f>F1349/E1349</f>
        <v>0</v>
      </c>
      <c r="H1349" s="104">
        <f>F1349</f>
        <v>0</v>
      </c>
      <c r="I1349" s="186">
        <f t="shared" si="479"/>
        <v>0</v>
      </c>
      <c r="J1349" s="167" t="e">
        <f>H1349/F1349</f>
        <v>#DIV/0!</v>
      </c>
      <c r="K1349" s="104">
        <f t="shared" si="480"/>
        <v>251.06</v>
      </c>
      <c r="L1349" s="104">
        <f t="shared" si="481"/>
        <v>0</v>
      </c>
      <c r="M1349" s="129">
        <f t="shared" si="482"/>
        <v>1</v>
      </c>
      <c r="N1349" s="778"/>
      <c r="P1349" s="86" t="b">
        <f t="shared" si="483"/>
        <v>1</v>
      </c>
      <c r="Q1349" s="224" t="b">
        <f t="shared" si="484"/>
        <v>1</v>
      </c>
      <c r="R1349" s="728">
        <f t="shared" si="453"/>
        <v>0</v>
      </c>
    </row>
    <row r="1350" spans="1:18" s="150" customFormat="1" ht="27.5" x14ac:dyDescent="0.35">
      <c r="A1350" s="967"/>
      <c r="B1350" s="365" t="s">
        <v>80</v>
      </c>
      <c r="C1350" s="365"/>
      <c r="D1350" s="104"/>
      <c r="E1350" s="104"/>
      <c r="F1350" s="104"/>
      <c r="G1350" s="186"/>
      <c r="H1350" s="104"/>
      <c r="I1350" s="167" t="e">
        <f t="shared" si="479"/>
        <v>#DIV/0!</v>
      </c>
      <c r="J1350" s="167"/>
      <c r="K1350" s="104">
        <f t="shared" si="480"/>
        <v>0</v>
      </c>
      <c r="L1350" s="104">
        <f t="shared" si="481"/>
        <v>0</v>
      </c>
      <c r="M1350" s="206" t="e">
        <f t="shared" si="482"/>
        <v>#DIV/0!</v>
      </c>
      <c r="N1350" s="778"/>
      <c r="P1350" s="86" t="b">
        <f t="shared" si="483"/>
        <v>1</v>
      </c>
      <c r="Q1350" s="224" t="b">
        <f t="shared" si="484"/>
        <v>1</v>
      </c>
      <c r="R1350" s="728">
        <f t="shared" si="453"/>
        <v>0</v>
      </c>
    </row>
    <row r="1351" spans="1:18" s="151" customFormat="1" ht="66" customHeight="1" x14ac:dyDescent="0.35">
      <c r="A1351" s="967" t="s">
        <v>996</v>
      </c>
      <c r="B1351" s="366" t="s">
        <v>995</v>
      </c>
      <c r="C1351" s="364" t="s">
        <v>452</v>
      </c>
      <c r="D1351" s="134">
        <f>SUM(D1352:D1355)</f>
        <v>356321.45</v>
      </c>
      <c r="E1351" s="134">
        <f>SUM(E1352:E1355)</f>
        <v>356321.45</v>
      </c>
      <c r="F1351" s="134">
        <f>SUM(F1352:F1355)</f>
        <v>0</v>
      </c>
      <c r="G1351" s="191">
        <f>F1351/E1351</f>
        <v>0</v>
      </c>
      <c r="H1351" s="134">
        <f>SUM(H1352:H1355)</f>
        <v>0</v>
      </c>
      <c r="I1351" s="186">
        <f t="shared" ref="I1351:I1355" si="485">H1351/E1351</f>
        <v>0</v>
      </c>
      <c r="J1351" s="185" t="e">
        <f>H1351/F1351</f>
        <v>#DIV/0!</v>
      </c>
      <c r="K1351" s="104">
        <f t="shared" ref="K1351:K1355" si="486">E1351</f>
        <v>356321.45</v>
      </c>
      <c r="L1351" s="104">
        <f t="shared" ref="L1351:L1355" si="487">E1351-K1351</f>
        <v>0</v>
      </c>
      <c r="M1351" s="129">
        <f t="shared" ref="M1351:M1355" si="488">K1351/E1351</f>
        <v>1</v>
      </c>
      <c r="N1351" s="935"/>
      <c r="P1351" s="86" t="b">
        <f t="shared" ref="P1351:P1360" si="489">E1331=D1331</f>
        <v>1</v>
      </c>
      <c r="Q1351" s="224" t="b">
        <f t="shared" ref="Q1351:Q1360" si="490">IF(F1331=H1331,TRUE,FALSE)</f>
        <v>1</v>
      </c>
      <c r="R1351" s="728">
        <f t="shared" si="453"/>
        <v>0</v>
      </c>
    </row>
    <row r="1352" spans="1:18" s="150" customFormat="1" ht="23.25" customHeight="1" x14ac:dyDescent="0.35">
      <c r="A1352" s="967"/>
      <c r="B1352" s="365" t="s">
        <v>79</v>
      </c>
      <c r="C1352" s="365"/>
      <c r="D1352" s="104"/>
      <c r="E1352" s="104"/>
      <c r="F1352" s="104"/>
      <c r="G1352" s="186"/>
      <c r="H1352" s="104"/>
      <c r="I1352" s="167" t="e">
        <f t="shared" si="485"/>
        <v>#DIV/0!</v>
      </c>
      <c r="J1352" s="167"/>
      <c r="K1352" s="104">
        <f t="shared" si="486"/>
        <v>0</v>
      </c>
      <c r="L1352" s="104">
        <f t="shared" si="487"/>
        <v>0</v>
      </c>
      <c r="M1352" s="206" t="e">
        <f t="shared" si="488"/>
        <v>#DIV/0!</v>
      </c>
      <c r="N1352" s="936"/>
      <c r="P1352" s="86" t="b">
        <f t="shared" si="489"/>
        <v>1</v>
      </c>
      <c r="Q1352" s="224" t="b">
        <f t="shared" si="490"/>
        <v>1</v>
      </c>
      <c r="R1352" s="728">
        <f t="shared" si="453"/>
        <v>0</v>
      </c>
    </row>
    <row r="1353" spans="1:18" s="150" customFormat="1" ht="23.25" customHeight="1" x14ac:dyDescent="0.35">
      <c r="A1353" s="967"/>
      <c r="B1353" s="365" t="s">
        <v>78</v>
      </c>
      <c r="C1353" s="365"/>
      <c r="D1353" s="104">
        <f>D1358</f>
        <v>320689.3</v>
      </c>
      <c r="E1353" s="104">
        <f>E1358</f>
        <v>320689.3</v>
      </c>
      <c r="F1353" s="104"/>
      <c r="G1353" s="186">
        <f>F1353/E1353</f>
        <v>0</v>
      </c>
      <c r="H1353" s="104"/>
      <c r="I1353" s="186">
        <f t="shared" si="485"/>
        <v>0</v>
      </c>
      <c r="J1353" s="116" t="e">
        <f>J1358</f>
        <v>#DIV/0!</v>
      </c>
      <c r="K1353" s="104">
        <f>K1358</f>
        <v>320689.3</v>
      </c>
      <c r="L1353" s="104">
        <f t="shared" si="487"/>
        <v>0</v>
      </c>
      <c r="M1353" s="129">
        <f t="shared" si="488"/>
        <v>1</v>
      </c>
      <c r="N1353" s="936"/>
      <c r="P1353" s="86" t="b">
        <f t="shared" si="489"/>
        <v>1</v>
      </c>
      <c r="Q1353" s="224" t="b">
        <f t="shared" si="490"/>
        <v>1</v>
      </c>
      <c r="R1353" s="728">
        <f t="shared" si="453"/>
        <v>0</v>
      </c>
    </row>
    <row r="1354" spans="1:18" s="150" customFormat="1" ht="23.25" customHeight="1" x14ac:dyDescent="0.35">
      <c r="A1354" s="967"/>
      <c r="B1354" s="365" t="s">
        <v>116</v>
      </c>
      <c r="C1354" s="365"/>
      <c r="D1354" s="104">
        <f>D1359</f>
        <v>35632.15</v>
      </c>
      <c r="E1354" s="104">
        <f>E1359</f>
        <v>35632.15</v>
      </c>
      <c r="F1354" s="104"/>
      <c r="G1354" s="186">
        <f>F1354/E1354</f>
        <v>0</v>
      </c>
      <c r="H1354" s="104"/>
      <c r="I1354" s="186">
        <f t="shared" si="485"/>
        <v>0</v>
      </c>
      <c r="J1354" s="116" t="e">
        <f>J1359</f>
        <v>#DIV/0!</v>
      </c>
      <c r="K1354" s="104">
        <f>K1359</f>
        <v>35632.15</v>
      </c>
      <c r="L1354" s="104">
        <f t="shared" si="487"/>
        <v>0</v>
      </c>
      <c r="M1354" s="129">
        <f t="shared" si="488"/>
        <v>1</v>
      </c>
      <c r="N1354" s="936"/>
      <c r="P1354" s="86" t="b">
        <f t="shared" si="489"/>
        <v>1</v>
      </c>
      <c r="Q1354" s="224" t="b">
        <f t="shared" si="490"/>
        <v>1</v>
      </c>
      <c r="R1354" s="728">
        <f t="shared" si="453"/>
        <v>0</v>
      </c>
    </row>
    <row r="1355" spans="1:18" s="150" customFormat="1" ht="23.25" customHeight="1" x14ac:dyDescent="0.35">
      <c r="A1355" s="967"/>
      <c r="B1355" s="365" t="s">
        <v>80</v>
      </c>
      <c r="C1355" s="365"/>
      <c r="D1355" s="104"/>
      <c r="E1355" s="104"/>
      <c r="F1355" s="104"/>
      <c r="G1355" s="167" t="e">
        <f t="shared" ref="G1355" si="491">F1355/E1355</f>
        <v>#DIV/0!</v>
      </c>
      <c r="H1355" s="104"/>
      <c r="I1355" s="167" t="e">
        <f t="shared" si="485"/>
        <v>#DIV/0!</v>
      </c>
      <c r="J1355" s="167"/>
      <c r="K1355" s="104">
        <f t="shared" si="486"/>
        <v>0</v>
      </c>
      <c r="L1355" s="104">
        <f t="shared" si="487"/>
        <v>0</v>
      </c>
      <c r="M1355" s="206" t="e">
        <f t="shared" si="488"/>
        <v>#DIV/0!</v>
      </c>
      <c r="N1355" s="937"/>
      <c r="P1355" s="86" t="b">
        <f t="shared" si="489"/>
        <v>1</v>
      </c>
      <c r="Q1355" s="224" t="b">
        <f t="shared" si="490"/>
        <v>1</v>
      </c>
      <c r="R1355" s="728">
        <f t="shared" ref="R1355:R1418" si="492">E1355-K1355-L1355</f>
        <v>0</v>
      </c>
    </row>
    <row r="1356" spans="1:18" s="151" customFormat="1" ht="81" customHeight="1" x14ac:dyDescent="0.35">
      <c r="A1356" s="967" t="s">
        <v>1007</v>
      </c>
      <c r="B1356" s="366" t="s">
        <v>792</v>
      </c>
      <c r="C1356" s="364" t="s">
        <v>452</v>
      </c>
      <c r="D1356" s="134">
        <f>SUM(D1357:D1360)</f>
        <v>356321.45</v>
      </c>
      <c r="E1356" s="134">
        <f>SUM(E1357:E1360)</f>
        <v>356321.45</v>
      </c>
      <c r="F1356" s="134">
        <f>SUM(F1357:F1360)</f>
        <v>0</v>
      </c>
      <c r="G1356" s="191">
        <f>F1356/E1356</f>
        <v>0</v>
      </c>
      <c r="H1356" s="134">
        <f>SUM(H1357:H1360)</f>
        <v>0</v>
      </c>
      <c r="I1356" s="186">
        <f t="shared" si="472"/>
        <v>0</v>
      </c>
      <c r="J1356" s="167" t="e">
        <f>H1356/F1356</f>
        <v>#DIV/0!</v>
      </c>
      <c r="K1356" s="104">
        <f t="shared" si="478"/>
        <v>356321.45</v>
      </c>
      <c r="L1356" s="104">
        <f t="shared" si="477"/>
        <v>0</v>
      </c>
      <c r="M1356" s="129">
        <f t="shared" si="468"/>
        <v>1</v>
      </c>
      <c r="N1356" s="935" t="s">
        <v>1439</v>
      </c>
      <c r="P1356" s="86" t="b">
        <f t="shared" si="489"/>
        <v>1</v>
      </c>
      <c r="Q1356" s="224" t="b">
        <f t="shared" si="490"/>
        <v>1</v>
      </c>
      <c r="R1356" s="728">
        <f t="shared" si="492"/>
        <v>0</v>
      </c>
    </row>
    <row r="1357" spans="1:18" s="150" customFormat="1" ht="33" customHeight="1" x14ac:dyDescent="0.35">
      <c r="A1357" s="967"/>
      <c r="B1357" s="365" t="s">
        <v>79</v>
      </c>
      <c r="C1357" s="365"/>
      <c r="D1357" s="104"/>
      <c r="E1357" s="104"/>
      <c r="F1357" s="104"/>
      <c r="G1357" s="186"/>
      <c r="H1357" s="104"/>
      <c r="I1357" s="167" t="e">
        <f t="shared" si="472"/>
        <v>#DIV/0!</v>
      </c>
      <c r="J1357" s="167"/>
      <c r="K1357" s="104">
        <f t="shared" si="478"/>
        <v>0</v>
      </c>
      <c r="L1357" s="104">
        <f t="shared" si="477"/>
        <v>0</v>
      </c>
      <c r="M1357" s="206" t="e">
        <f t="shared" si="468"/>
        <v>#DIV/0!</v>
      </c>
      <c r="N1357" s="936"/>
      <c r="P1357" s="86" t="b">
        <f t="shared" si="489"/>
        <v>1</v>
      </c>
      <c r="Q1357" s="224" t="b">
        <f t="shared" si="490"/>
        <v>1</v>
      </c>
      <c r="R1357" s="728">
        <f t="shared" si="492"/>
        <v>0</v>
      </c>
    </row>
    <row r="1358" spans="1:18" s="150" customFormat="1" ht="33" customHeight="1" x14ac:dyDescent="0.35">
      <c r="A1358" s="967"/>
      <c r="B1358" s="365" t="s">
        <v>78</v>
      </c>
      <c r="C1358" s="365"/>
      <c r="D1358" s="104">
        <v>320689.3</v>
      </c>
      <c r="E1358" s="104">
        <v>320689.3</v>
      </c>
      <c r="F1358" s="104"/>
      <c r="G1358" s="186">
        <f>F1358/E1358</f>
        <v>0</v>
      </c>
      <c r="H1358" s="104"/>
      <c r="I1358" s="186">
        <f t="shared" si="472"/>
        <v>0</v>
      </c>
      <c r="J1358" s="167" t="e">
        <f>H1358/F1358</f>
        <v>#DIV/0!</v>
      </c>
      <c r="K1358" s="104">
        <f t="shared" si="478"/>
        <v>320689.3</v>
      </c>
      <c r="L1358" s="104">
        <f t="shared" si="477"/>
        <v>0</v>
      </c>
      <c r="M1358" s="129">
        <f t="shared" si="468"/>
        <v>1</v>
      </c>
      <c r="N1358" s="936"/>
      <c r="P1358" s="86" t="b">
        <f t="shared" si="489"/>
        <v>1</v>
      </c>
      <c r="Q1358" s="224" t="b">
        <f t="shared" si="490"/>
        <v>1</v>
      </c>
      <c r="R1358" s="728">
        <f t="shared" si="492"/>
        <v>0</v>
      </c>
    </row>
    <row r="1359" spans="1:18" s="150" customFormat="1" ht="33" customHeight="1" x14ac:dyDescent="0.35">
      <c r="A1359" s="967"/>
      <c r="B1359" s="365" t="s">
        <v>116</v>
      </c>
      <c r="C1359" s="365"/>
      <c r="D1359" s="104">
        <v>35632.15</v>
      </c>
      <c r="E1359" s="104">
        <v>35632.15</v>
      </c>
      <c r="F1359" s="104"/>
      <c r="G1359" s="186">
        <f>F1359/E1359</f>
        <v>0</v>
      </c>
      <c r="H1359" s="104"/>
      <c r="I1359" s="186">
        <f t="shared" si="472"/>
        <v>0</v>
      </c>
      <c r="J1359" s="167" t="e">
        <f>H1359/F1359</f>
        <v>#DIV/0!</v>
      </c>
      <c r="K1359" s="104">
        <f t="shared" si="478"/>
        <v>35632.15</v>
      </c>
      <c r="L1359" s="104">
        <f t="shared" si="477"/>
        <v>0</v>
      </c>
      <c r="M1359" s="129">
        <f t="shared" si="468"/>
        <v>1</v>
      </c>
      <c r="N1359" s="936"/>
      <c r="P1359" s="86" t="b">
        <f t="shared" si="489"/>
        <v>1</v>
      </c>
      <c r="Q1359" s="224" t="b">
        <f t="shared" si="490"/>
        <v>1</v>
      </c>
      <c r="R1359" s="728">
        <f t="shared" si="492"/>
        <v>0</v>
      </c>
    </row>
    <row r="1360" spans="1:18" s="150" customFormat="1" ht="33" customHeight="1" x14ac:dyDescent="0.35">
      <c r="A1360" s="967"/>
      <c r="B1360" s="365" t="s">
        <v>80</v>
      </c>
      <c r="C1360" s="365"/>
      <c r="D1360" s="104"/>
      <c r="E1360" s="104"/>
      <c r="F1360" s="104"/>
      <c r="G1360" s="167" t="e">
        <f t="shared" ref="G1360:G1375" si="493">F1360/E1360</f>
        <v>#DIV/0!</v>
      </c>
      <c r="H1360" s="104"/>
      <c r="I1360" s="167" t="e">
        <f t="shared" si="472"/>
        <v>#DIV/0!</v>
      </c>
      <c r="J1360" s="167"/>
      <c r="K1360" s="104">
        <f t="shared" si="478"/>
        <v>0</v>
      </c>
      <c r="L1360" s="104">
        <f t="shared" si="477"/>
        <v>0</v>
      </c>
      <c r="M1360" s="206" t="e">
        <f t="shared" si="468"/>
        <v>#DIV/0!</v>
      </c>
      <c r="N1360" s="937"/>
      <c r="P1360" s="86" t="b">
        <f t="shared" si="489"/>
        <v>1</v>
      </c>
      <c r="Q1360" s="224" t="b">
        <f t="shared" si="490"/>
        <v>1</v>
      </c>
      <c r="R1360" s="728">
        <f t="shared" si="492"/>
        <v>0</v>
      </c>
    </row>
    <row r="1361" spans="1:18" s="150" customFormat="1" ht="64.5" customHeight="1" x14ac:dyDescent="0.35">
      <c r="A1361" s="1153" t="s">
        <v>365</v>
      </c>
      <c r="B1361" s="706" t="s">
        <v>1441</v>
      </c>
      <c r="C1361" s="706" t="s">
        <v>451</v>
      </c>
      <c r="D1361" s="105">
        <f>SUM(D1362:D1365)</f>
        <v>538643.69999999995</v>
      </c>
      <c r="E1361" s="105">
        <f t="shared" ref="E1361:F1361" si="494">SUM(E1362:E1365)</f>
        <v>466521.9</v>
      </c>
      <c r="F1361" s="104">
        <f t="shared" si="494"/>
        <v>0</v>
      </c>
      <c r="G1361" s="167">
        <f t="shared" ref="G1361" si="495">F1361/E1361</f>
        <v>0</v>
      </c>
      <c r="H1361" s="104">
        <f>SUM(H1362:H1365)</f>
        <v>0</v>
      </c>
      <c r="I1361" s="167">
        <f t="shared" ref="I1361" si="496">H1361/E1361</f>
        <v>0</v>
      </c>
      <c r="J1361" s="167" t="e">
        <f>H1361/F1361</f>
        <v>#DIV/0!</v>
      </c>
      <c r="K1361" s="104">
        <f>SUM(K1362:K1365)</f>
        <v>466521.9</v>
      </c>
      <c r="L1361" s="104"/>
      <c r="M1361" s="206">
        <f t="shared" ref="M1361" si="497">K1361/E1361</f>
        <v>1</v>
      </c>
      <c r="N1361" s="705"/>
      <c r="P1361" s="86"/>
      <c r="Q1361" s="224"/>
      <c r="R1361" s="728">
        <f t="shared" si="492"/>
        <v>0</v>
      </c>
    </row>
    <row r="1362" spans="1:18" s="150" customFormat="1" ht="24" customHeight="1" x14ac:dyDescent="0.35">
      <c r="A1362" s="1154"/>
      <c r="B1362" s="365" t="s">
        <v>79</v>
      </c>
      <c r="C1362" s="365"/>
      <c r="D1362" s="104"/>
      <c r="E1362" s="104"/>
      <c r="F1362" s="104"/>
      <c r="G1362" s="167"/>
      <c r="H1362" s="104"/>
      <c r="I1362" s="167"/>
      <c r="J1362" s="167"/>
      <c r="K1362" s="104"/>
      <c r="L1362" s="104"/>
      <c r="M1362" s="206"/>
      <c r="N1362" s="705"/>
      <c r="P1362" s="86"/>
      <c r="Q1362" s="224"/>
      <c r="R1362" s="728">
        <f t="shared" si="492"/>
        <v>0</v>
      </c>
    </row>
    <row r="1363" spans="1:18" s="150" customFormat="1" ht="25.5" customHeight="1" x14ac:dyDescent="0.35">
      <c r="A1363" s="1154"/>
      <c r="B1363" s="365" t="s">
        <v>78</v>
      </c>
      <c r="C1363" s="365"/>
      <c r="D1363" s="104">
        <f>D1368</f>
        <v>528774.69999999995</v>
      </c>
      <c r="E1363" s="104">
        <f>E1368</f>
        <v>456652.9</v>
      </c>
      <c r="F1363" s="104">
        <f>F1371</f>
        <v>0</v>
      </c>
      <c r="G1363" s="167">
        <f t="shared" ref="G1363:G1364" si="498">F1363/E1363</f>
        <v>0</v>
      </c>
      <c r="H1363" s="104">
        <f t="shared" ref="H1363:H1364" si="499">H1371</f>
        <v>0</v>
      </c>
      <c r="I1363" s="167">
        <f t="shared" ref="I1363:I1364" si="500">H1363/E1363</f>
        <v>0</v>
      </c>
      <c r="J1363" s="167"/>
      <c r="K1363" s="104">
        <f>E1363</f>
        <v>456652.9</v>
      </c>
      <c r="L1363" s="104">
        <f>L1371</f>
        <v>0</v>
      </c>
      <c r="M1363" s="206">
        <f t="shared" ref="M1363:M1364" si="501">K1363/E1363</f>
        <v>1</v>
      </c>
      <c r="N1363" s="705"/>
      <c r="P1363" s="86"/>
      <c r="Q1363" s="224"/>
      <c r="R1363" s="728">
        <f t="shared" si="492"/>
        <v>0</v>
      </c>
    </row>
    <row r="1364" spans="1:18" s="150" customFormat="1" ht="25.5" customHeight="1" x14ac:dyDescent="0.35">
      <c r="A1364" s="1154"/>
      <c r="B1364" s="365" t="s">
        <v>116</v>
      </c>
      <c r="C1364" s="365"/>
      <c r="D1364" s="104">
        <f>D1369</f>
        <v>9869</v>
      </c>
      <c r="E1364" s="104">
        <f>E1369</f>
        <v>9869</v>
      </c>
      <c r="F1364" s="104">
        <f t="shared" ref="F1364" si="502">F1372</f>
        <v>0</v>
      </c>
      <c r="G1364" s="167">
        <f t="shared" si="498"/>
        <v>0</v>
      </c>
      <c r="H1364" s="104">
        <f t="shared" si="499"/>
        <v>0</v>
      </c>
      <c r="I1364" s="167">
        <f t="shared" si="500"/>
        <v>0</v>
      </c>
      <c r="J1364" s="167" t="e">
        <f>H1364/F1364</f>
        <v>#DIV/0!</v>
      </c>
      <c r="K1364" s="104">
        <f>E1364</f>
        <v>9869</v>
      </c>
      <c r="L1364" s="104">
        <f t="shared" ref="L1364" si="503">L1372</f>
        <v>0</v>
      </c>
      <c r="M1364" s="206">
        <f t="shared" si="501"/>
        <v>1</v>
      </c>
      <c r="N1364" s="705"/>
      <c r="P1364" s="86"/>
      <c r="Q1364" s="224"/>
      <c r="R1364" s="728">
        <f t="shared" si="492"/>
        <v>0</v>
      </c>
    </row>
    <row r="1365" spans="1:18" s="150" customFormat="1" ht="24" customHeight="1" x14ac:dyDescent="0.35">
      <c r="A1365" s="1155"/>
      <c r="B1365" s="365" t="s">
        <v>80</v>
      </c>
      <c r="C1365" s="365"/>
      <c r="D1365" s="104"/>
      <c r="E1365" s="104"/>
      <c r="F1365" s="104"/>
      <c r="G1365" s="167"/>
      <c r="H1365" s="104"/>
      <c r="I1365" s="167"/>
      <c r="J1365" s="167"/>
      <c r="K1365" s="104"/>
      <c r="L1365" s="104"/>
      <c r="M1365" s="206"/>
      <c r="N1365" s="705"/>
      <c r="P1365" s="86"/>
      <c r="Q1365" s="224"/>
      <c r="R1365" s="728">
        <f t="shared" si="492"/>
        <v>0</v>
      </c>
    </row>
    <row r="1366" spans="1:18" s="150" customFormat="1" ht="99" customHeight="1" x14ac:dyDescent="0.35">
      <c r="A1366" s="1156" t="s">
        <v>1008</v>
      </c>
      <c r="B1366" s="365" t="s">
        <v>1442</v>
      </c>
      <c r="C1366" s="365" t="s">
        <v>452</v>
      </c>
      <c r="D1366" s="104">
        <f>SUM(D1367:D1370)</f>
        <v>538643.69999999995</v>
      </c>
      <c r="E1366" s="104">
        <f t="shared" ref="E1366:F1366" si="504">SUM(E1367:E1370)</f>
        <v>466521.9</v>
      </c>
      <c r="F1366" s="104">
        <f t="shared" si="504"/>
        <v>0</v>
      </c>
      <c r="G1366" s="167">
        <f t="shared" ref="G1366" si="505">F1366/E1366</f>
        <v>0</v>
      </c>
      <c r="H1366" s="104"/>
      <c r="I1366" s="167">
        <f t="shared" ref="I1366" si="506">H1366/E1366</f>
        <v>0</v>
      </c>
      <c r="J1366" s="167" t="e">
        <f t="shared" ref="J1366" si="507">H1366/F1366</f>
        <v>#DIV/0!</v>
      </c>
      <c r="K1366" s="104">
        <f>E1366</f>
        <v>466521.9</v>
      </c>
      <c r="L1366" s="104"/>
      <c r="M1366" s="206">
        <f t="shared" ref="M1366" si="508">K1366/E1366</f>
        <v>1</v>
      </c>
      <c r="N1366" s="1188" t="s">
        <v>1443</v>
      </c>
      <c r="P1366" s="86"/>
      <c r="Q1366" s="224"/>
      <c r="R1366" s="728">
        <f t="shared" si="492"/>
        <v>0</v>
      </c>
    </row>
    <row r="1367" spans="1:18" s="150" customFormat="1" ht="24" customHeight="1" x14ac:dyDescent="0.35">
      <c r="A1367" s="1157"/>
      <c r="B1367" s="365" t="s">
        <v>79</v>
      </c>
      <c r="C1367" s="365"/>
      <c r="D1367" s="104"/>
      <c r="E1367" s="104"/>
      <c r="F1367" s="104"/>
      <c r="G1367" s="167"/>
      <c r="H1367" s="104"/>
      <c r="I1367" s="167"/>
      <c r="J1367" s="167"/>
      <c r="K1367" s="104">
        <f>E1367</f>
        <v>0</v>
      </c>
      <c r="L1367" s="104"/>
      <c r="M1367" s="206"/>
      <c r="N1367" s="1189"/>
      <c r="P1367" s="86"/>
      <c r="Q1367" s="224"/>
      <c r="R1367" s="728">
        <f t="shared" si="492"/>
        <v>0</v>
      </c>
    </row>
    <row r="1368" spans="1:18" s="150" customFormat="1" ht="22.5" customHeight="1" x14ac:dyDescent="0.35">
      <c r="A1368" s="1157"/>
      <c r="B1368" s="365" t="s">
        <v>78</v>
      </c>
      <c r="C1368" s="365"/>
      <c r="D1368" s="104">
        <v>528774.69999999995</v>
      </c>
      <c r="E1368" s="104">
        <v>456652.9</v>
      </c>
      <c r="F1368" s="104"/>
      <c r="G1368" s="167"/>
      <c r="H1368" s="104"/>
      <c r="I1368" s="167"/>
      <c r="J1368" s="167"/>
      <c r="K1368" s="104">
        <f>E1368</f>
        <v>456652.9</v>
      </c>
      <c r="L1368" s="104"/>
      <c r="M1368" s="206"/>
      <c r="N1368" s="1189"/>
      <c r="P1368" s="86"/>
      <c r="Q1368" s="224"/>
      <c r="R1368" s="728">
        <f t="shared" si="492"/>
        <v>0</v>
      </c>
    </row>
    <row r="1369" spans="1:18" s="150" customFormat="1" ht="25.5" customHeight="1" x14ac:dyDescent="0.35">
      <c r="A1369" s="1157"/>
      <c r="B1369" s="365" t="s">
        <v>116</v>
      </c>
      <c r="C1369" s="365"/>
      <c r="D1369" s="104">
        <v>9869</v>
      </c>
      <c r="E1369" s="104">
        <v>9869</v>
      </c>
      <c r="F1369" s="104"/>
      <c r="G1369" s="167"/>
      <c r="H1369" s="104"/>
      <c r="I1369" s="167"/>
      <c r="J1369" s="167"/>
      <c r="K1369" s="104">
        <f>E1369</f>
        <v>9869</v>
      </c>
      <c r="L1369" s="104"/>
      <c r="M1369" s="206"/>
      <c r="N1369" s="1189"/>
      <c r="P1369" s="86"/>
      <c r="Q1369" s="224"/>
      <c r="R1369" s="728">
        <f t="shared" si="492"/>
        <v>0</v>
      </c>
    </row>
    <row r="1370" spans="1:18" s="150" customFormat="1" ht="24" customHeight="1" x14ac:dyDescent="0.35">
      <c r="A1370" s="1158"/>
      <c r="B1370" s="365" t="s">
        <v>80</v>
      </c>
      <c r="C1370" s="365"/>
      <c r="D1370" s="104"/>
      <c r="E1370" s="104"/>
      <c r="F1370" s="104"/>
      <c r="G1370" s="167"/>
      <c r="H1370" s="104"/>
      <c r="I1370" s="167"/>
      <c r="J1370" s="167"/>
      <c r="K1370" s="104"/>
      <c r="L1370" s="104"/>
      <c r="M1370" s="206"/>
      <c r="N1370" s="1190"/>
      <c r="P1370" s="86"/>
      <c r="Q1370" s="224"/>
      <c r="R1370" s="728">
        <f t="shared" si="492"/>
        <v>0</v>
      </c>
    </row>
    <row r="1371" spans="1:18" s="151" customFormat="1" ht="74.25" customHeight="1" x14ac:dyDescent="0.35">
      <c r="A1371" s="792" t="s">
        <v>774</v>
      </c>
      <c r="B1371" s="372" t="s">
        <v>1440</v>
      </c>
      <c r="C1371" s="362" t="s">
        <v>451</v>
      </c>
      <c r="D1371" s="142">
        <f>SUM(D1372:D1375)</f>
        <v>29807.86</v>
      </c>
      <c r="E1371" s="142">
        <f t="shared" ref="E1371:F1371" si="509">SUM(E1372:E1375)</f>
        <v>29807.86</v>
      </c>
      <c r="F1371" s="142">
        <f t="shared" si="509"/>
        <v>0</v>
      </c>
      <c r="G1371" s="167">
        <f t="shared" si="493"/>
        <v>0</v>
      </c>
      <c r="H1371" s="105">
        <f>SUM(H1372:H1375)</f>
        <v>0</v>
      </c>
      <c r="I1371" s="186">
        <f t="shared" si="472"/>
        <v>0</v>
      </c>
      <c r="J1371" s="184" t="e">
        <f>H1371/F1371</f>
        <v>#DIV/0!</v>
      </c>
      <c r="K1371" s="142">
        <f>SUM(K1372:K1375)</f>
        <v>29807.86</v>
      </c>
      <c r="L1371" s="142">
        <f t="shared" si="477"/>
        <v>0</v>
      </c>
      <c r="M1371" s="140">
        <f t="shared" si="468"/>
        <v>1</v>
      </c>
      <c r="N1371" s="783" t="s">
        <v>1444</v>
      </c>
      <c r="P1371" s="86" t="b">
        <f>E1341=D1341</f>
        <v>1</v>
      </c>
      <c r="Q1371" s="224" t="b">
        <f>IF(F1341=H1341,TRUE,FALSE)</f>
        <v>1</v>
      </c>
      <c r="R1371" s="728">
        <f t="shared" si="492"/>
        <v>0</v>
      </c>
    </row>
    <row r="1372" spans="1:18" s="150" customFormat="1" ht="27.5" x14ac:dyDescent="0.35">
      <c r="A1372" s="792"/>
      <c r="B1372" s="363" t="s">
        <v>79</v>
      </c>
      <c r="C1372" s="363"/>
      <c r="D1372" s="104">
        <f>D1377</f>
        <v>0</v>
      </c>
      <c r="E1372" s="104">
        <f t="shared" ref="E1372:H1372" si="510">E1377</f>
        <v>0</v>
      </c>
      <c r="F1372" s="104">
        <f t="shared" si="510"/>
        <v>0</v>
      </c>
      <c r="G1372" s="167" t="e">
        <f t="shared" si="493"/>
        <v>#DIV/0!</v>
      </c>
      <c r="H1372" s="104">
        <f t="shared" si="510"/>
        <v>0</v>
      </c>
      <c r="I1372" s="167" t="e">
        <f t="shared" si="472"/>
        <v>#DIV/0!</v>
      </c>
      <c r="J1372" s="167"/>
      <c r="K1372" s="104">
        <f>K1377</f>
        <v>0</v>
      </c>
      <c r="L1372" s="104">
        <f>L1377</f>
        <v>0</v>
      </c>
      <c r="M1372" s="206" t="e">
        <f t="shared" si="468"/>
        <v>#DIV/0!</v>
      </c>
      <c r="N1372" s="784"/>
      <c r="P1372" s="86" t="b">
        <f>E1342=D1342</f>
        <v>1</v>
      </c>
      <c r="Q1372" s="224" t="b">
        <f>IF(F1342=H1342,TRUE,FALSE)</f>
        <v>1</v>
      </c>
      <c r="R1372" s="728">
        <f t="shared" si="492"/>
        <v>0</v>
      </c>
    </row>
    <row r="1373" spans="1:18" s="150" customFormat="1" ht="27.5" x14ac:dyDescent="0.35">
      <c r="A1373" s="792"/>
      <c r="B1373" s="363" t="s">
        <v>78</v>
      </c>
      <c r="C1373" s="363"/>
      <c r="D1373" s="104">
        <f t="shared" ref="D1373:F1375" si="511">D1378</f>
        <v>0</v>
      </c>
      <c r="E1373" s="104">
        <f t="shared" si="511"/>
        <v>0</v>
      </c>
      <c r="F1373" s="104">
        <f t="shared" si="511"/>
        <v>0</v>
      </c>
      <c r="G1373" s="167" t="e">
        <f t="shared" si="493"/>
        <v>#DIV/0!</v>
      </c>
      <c r="H1373" s="104">
        <f t="shared" ref="H1373" si="512">H1378</f>
        <v>0</v>
      </c>
      <c r="I1373" s="167" t="e">
        <f t="shared" si="472"/>
        <v>#DIV/0!</v>
      </c>
      <c r="J1373" s="167"/>
      <c r="K1373" s="104">
        <f t="shared" ref="K1373:L1375" si="513">K1378</f>
        <v>0</v>
      </c>
      <c r="L1373" s="104">
        <f t="shared" si="513"/>
        <v>0</v>
      </c>
      <c r="M1373" s="206" t="e">
        <f t="shared" si="468"/>
        <v>#DIV/0!</v>
      </c>
      <c r="N1373" s="784"/>
      <c r="P1373" s="86" t="b">
        <f>E1343=D1343</f>
        <v>1</v>
      </c>
      <c r="Q1373" s="224" t="b">
        <f>IF(F1343=H1343,TRUE,FALSE)</f>
        <v>1</v>
      </c>
      <c r="R1373" s="728">
        <f t="shared" si="492"/>
        <v>0</v>
      </c>
    </row>
    <row r="1374" spans="1:18" s="150" customFormat="1" ht="27.5" x14ac:dyDescent="0.35">
      <c r="A1374" s="792"/>
      <c r="B1374" s="363" t="s">
        <v>116</v>
      </c>
      <c r="C1374" s="363"/>
      <c r="D1374" s="104">
        <f>D1379+D1394+D1404+D1419+D1434+D1449+D1464+D1479</f>
        <v>29807.86</v>
      </c>
      <c r="E1374" s="104">
        <f>E1379+E1394+E1404+E1419+E1434+E1449+E1464+E1479</f>
        <v>29807.86</v>
      </c>
      <c r="F1374" s="104">
        <f t="shared" si="511"/>
        <v>0</v>
      </c>
      <c r="G1374" s="167">
        <f t="shared" si="493"/>
        <v>0</v>
      </c>
      <c r="H1374" s="104">
        <f t="shared" ref="H1374" si="514">H1379</f>
        <v>0</v>
      </c>
      <c r="I1374" s="186">
        <f t="shared" si="472"/>
        <v>0</v>
      </c>
      <c r="J1374" s="167" t="e">
        <f>H1374/F1374</f>
        <v>#DIV/0!</v>
      </c>
      <c r="K1374" s="104">
        <f>E1374</f>
        <v>29807.86</v>
      </c>
      <c r="L1374" s="104">
        <f t="shared" si="513"/>
        <v>0</v>
      </c>
      <c r="M1374" s="582">
        <f t="shared" si="468"/>
        <v>1</v>
      </c>
      <c r="N1374" s="784"/>
      <c r="P1374" s="86" t="b">
        <f>E1344=D1344</f>
        <v>1</v>
      </c>
      <c r="Q1374" s="224" t="b">
        <f>IF(F1344=H1344,TRUE,FALSE)</f>
        <v>1</v>
      </c>
      <c r="R1374" s="728">
        <f t="shared" si="492"/>
        <v>0</v>
      </c>
    </row>
    <row r="1375" spans="1:18" s="150" customFormat="1" ht="27.5" x14ac:dyDescent="0.35">
      <c r="A1375" s="792"/>
      <c r="B1375" s="363" t="s">
        <v>80</v>
      </c>
      <c r="C1375" s="363"/>
      <c r="D1375" s="104">
        <f t="shared" si="511"/>
        <v>0</v>
      </c>
      <c r="E1375" s="104">
        <f t="shared" si="511"/>
        <v>0</v>
      </c>
      <c r="F1375" s="104">
        <f t="shared" si="511"/>
        <v>0</v>
      </c>
      <c r="G1375" s="167" t="e">
        <f t="shared" si="493"/>
        <v>#DIV/0!</v>
      </c>
      <c r="H1375" s="104">
        <f t="shared" ref="H1375" si="515">H1380</f>
        <v>0</v>
      </c>
      <c r="I1375" s="167" t="e">
        <f t="shared" si="472"/>
        <v>#DIV/0!</v>
      </c>
      <c r="J1375" s="167"/>
      <c r="K1375" s="104">
        <f t="shared" si="513"/>
        <v>0</v>
      </c>
      <c r="L1375" s="104">
        <f t="shared" si="513"/>
        <v>0</v>
      </c>
      <c r="M1375" s="206" t="e">
        <f t="shared" si="468"/>
        <v>#DIV/0!</v>
      </c>
      <c r="N1375" s="785"/>
      <c r="P1375" s="86" t="b">
        <f>E1345=D1345</f>
        <v>1</v>
      </c>
      <c r="Q1375" s="224" t="b">
        <f>IF(F1345=H1345,TRUE,FALSE)</f>
        <v>1</v>
      </c>
      <c r="R1375" s="728">
        <f t="shared" si="492"/>
        <v>0</v>
      </c>
    </row>
    <row r="1376" spans="1:18" s="150" customFormat="1" ht="36" x14ac:dyDescent="0.35">
      <c r="A1376" s="1064" t="s">
        <v>800</v>
      </c>
      <c r="B1376" s="416" t="s">
        <v>997</v>
      </c>
      <c r="C1376" s="364" t="s">
        <v>452</v>
      </c>
      <c r="D1376" s="134">
        <f>SUM(D1377:D1380)</f>
        <v>4530.7700000000004</v>
      </c>
      <c r="E1376" s="134">
        <f t="shared" ref="E1376:F1376" si="516">SUM(E1377:E1380)</f>
        <v>4530.7700000000004</v>
      </c>
      <c r="F1376" s="134">
        <f t="shared" si="516"/>
        <v>0</v>
      </c>
      <c r="G1376" s="185">
        <f t="shared" ref="G1376:G1495" si="517">F1376/E1376</f>
        <v>0</v>
      </c>
      <c r="H1376" s="134">
        <f>SUM(H1377:H1380)</f>
        <v>0</v>
      </c>
      <c r="I1376" s="185">
        <f t="shared" ref="I1376:I1495" si="518">H1376/E1376</f>
        <v>0</v>
      </c>
      <c r="J1376" s="185" t="e">
        <f t="shared" ref="J1376:J1390" si="519">H1376/F1376</f>
        <v>#DIV/0!</v>
      </c>
      <c r="K1376" s="134">
        <f>SUM(K1377:K1380)</f>
        <v>4530.7700000000004</v>
      </c>
      <c r="L1376" s="134">
        <f>SUM(L1377:L1380)</f>
        <v>0</v>
      </c>
      <c r="M1376" s="344">
        <f t="shared" ref="M1376:M1390" si="520">K1376/E1376</f>
        <v>1</v>
      </c>
      <c r="N1376" s="782"/>
      <c r="P1376" s="86"/>
      <c r="Q1376" s="224"/>
      <c r="R1376" s="728">
        <f t="shared" si="492"/>
        <v>0</v>
      </c>
    </row>
    <row r="1377" spans="1:18" s="150" customFormat="1" ht="27.5" x14ac:dyDescent="0.35">
      <c r="A1377" s="1065"/>
      <c r="B1377" s="365" t="s">
        <v>79</v>
      </c>
      <c r="C1377" s="365"/>
      <c r="D1377" s="104">
        <f>D1382+D1387</f>
        <v>0</v>
      </c>
      <c r="E1377" s="104">
        <f t="shared" ref="E1377:F1377" si="521">E1382+E1387</f>
        <v>0</v>
      </c>
      <c r="F1377" s="104">
        <f t="shared" si="521"/>
        <v>0</v>
      </c>
      <c r="G1377" s="167" t="e">
        <f t="shared" si="517"/>
        <v>#DIV/0!</v>
      </c>
      <c r="H1377" s="104">
        <f>H1382+H1387</f>
        <v>0</v>
      </c>
      <c r="I1377" s="167" t="e">
        <f t="shared" si="518"/>
        <v>#DIV/0!</v>
      </c>
      <c r="J1377" s="167" t="e">
        <f t="shared" si="519"/>
        <v>#DIV/0!</v>
      </c>
      <c r="K1377" s="104"/>
      <c r="L1377" s="104"/>
      <c r="M1377" s="206" t="e">
        <f t="shared" si="520"/>
        <v>#DIV/0!</v>
      </c>
      <c r="N1377" s="782"/>
      <c r="P1377" s="86"/>
      <c r="Q1377" s="224"/>
      <c r="R1377" s="728">
        <f t="shared" si="492"/>
        <v>0</v>
      </c>
    </row>
    <row r="1378" spans="1:18" s="150" customFormat="1" ht="27.5" x14ac:dyDescent="0.35">
      <c r="A1378" s="1065"/>
      <c r="B1378" s="365" t="s">
        <v>78</v>
      </c>
      <c r="C1378" s="365"/>
      <c r="D1378" s="104">
        <f>D1383+D1388</f>
        <v>0</v>
      </c>
      <c r="E1378" s="104">
        <f>E1383+E1388</f>
        <v>0</v>
      </c>
      <c r="F1378" s="104">
        <f t="shared" ref="D1378:F1380" si="522">F1383+F1388</f>
        <v>0</v>
      </c>
      <c r="G1378" s="167" t="e">
        <f t="shared" si="517"/>
        <v>#DIV/0!</v>
      </c>
      <c r="H1378" s="104">
        <f t="shared" ref="H1378:H1380" si="523">H1383+H1388</f>
        <v>0</v>
      </c>
      <c r="I1378" s="167" t="e">
        <f t="shared" si="518"/>
        <v>#DIV/0!</v>
      </c>
      <c r="J1378" s="167" t="e">
        <f t="shared" si="519"/>
        <v>#DIV/0!</v>
      </c>
      <c r="K1378" s="104"/>
      <c r="L1378" s="104"/>
      <c r="M1378" s="206" t="e">
        <f t="shared" si="520"/>
        <v>#DIV/0!</v>
      </c>
      <c r="N1378" s="782"/>
      <c r="P1378" s="86"/>
      <c r="Q1378" s="224"/>
      <c r="R1378" s="728">
        <f t="shared" si="492"/>
        <v>0</v>
      </c>
    </row>
    <row r="1379" spans="1:18" s="150" customFormat="1" ht="27.5" x14ac:dyDescent="0.35">
      <c r="A1379" s="1065"/>
      <c r="B1379" s="365" t="s">
        <v>116</v>
      </c>
      <c r="C1379" s="365"/>
      <c r="D1379" s="104">
        <f>D1384+D1389</f>
        <v>4530.7700000000004</v>
      </c>
      <c r="E1379" s="104">
        <f>E1384+E1389</f>
        <v>4530.7700000000004</v>
      </c>
      <c r="F1379" s="104">
        <f t="shared" si="522"/>
        <v>0</v>
      </c>
      <c r="G1379" s="167">
        <f t="shared" si="517"/>
        <v>0</v>
      </c>
      <c r="H1379" s="104">
        <f t="shared" si="523"/>
        <v>0</v>
      </c>
      <c r="I1379" s="167">
        <f t="shared" si="518"/>
        <v>0</v>
      </c>
      <c r="J1379" s="167" t="e">
        <f t="shared" si="519"/>
        <v>#DIV/0!</v>
      </c>
      <c r="K1379" s="104">
        <f>E1379</f>
        <v>4530.7700000000004</v>
      </c>
      <c r="L1379" s="104"/>
      <c r="M1379" s="129">
        <f t="shared" si="520"/>
        <v>1</v>
      </c>
      <c r="N1379" s="782"/>
      <c r="P1379" s="86"/>
      <c r="Q1379" s="224"/>
      <c r="R1379" s="728">
        <f t="shared" si="492"/>
        <v>0</v>
      </c>
    </row>
    <row r="1380" spans="1:18" s="150" customFormat="1" ht="27.5" x14ac:dyDescent="0.35">
      <c r="A1380" s="1066"/>
      <c r="B1380" s="365" t="s">
        <v>80</v>
      </c>
      <c r="C1380" s="365"/>
      <c r="D1380" s="104">
        <f t="shared" si="522"/>
        <v>0</v>
      </c>
      <c r="E1380" s="104">
        <f t="shared" si="522"/>
        <v>0</v>
      </c>
      <c r="F1380" s="104">
        <f t="shared" si="522"/>
        <v>0</v>
      </c>
      <c r="G1380" s="167" t="e">
        <f t="shared" si="517"/>
        <v>#DIV/0!</v>
      </c>
      <c r="H1380" s="104">
        <f t="shared" si="523"/>
        <v>0</v>
      </c>
      <c r="I1380" s="167" t="e">
        <f t="shared" si="518"/>
        <v>#DIV/0!</v>
      </c>
      <c r="J1380" s="167" t="e">
        <f t="shared" si="519"/>
        <v>#DIV/0!</v>
      </c>
      <c r="K1380" s="104">
        <f t="shared" ref="K1380:K1390" si="524">E1380</f>
        <v>0</v>
      </c>
      <c r="L1380" s="104"/>
      <c r="M1380" s="206" t="e">
        <f t="shared" si="520"/>
        <v>#DIV/0!</v>
      </c>
      <c r="N1380" s="782"/>
      <c r="P1380" s="86"/>
      <c r="Q1380" s="224"/>
      <c r="R1380" s="728">
        <f t="shared" si="492"/>
        <v>0</v>
      </c>
    </row>
    <row r="1381" spans="1:18" s="150" customFormat="1" ht="72" x14ac:dyDescent="0.35">
      <c r="A1381" s="1064" t="s">
        <v>1009</v>
      </c>
      <c r="B1381" s="366" t="s">
        <v>366</v>
      </c>
      <c r="C1381" s="364" t="s">
        <v>452</v>
      </c>
      <c r="D1381" s="134">
        <f>SUM(D1382:D1385)</f>
        <v>2112.0100000000002</v>
      </c>
      <c r="E1381" s="134">
        <f t="shared" ref="E1381:F1381" si="525">SUM(E1382:E1385)</f>
        <v>2112.0100000000002</v>
      </c>
      <c r="F1381" s="134">
        <f t="shared" si="525"/>
        <v>0</v>
      </c>
      <c r="G1381" s="185">
        <f t="shared" si="517"/>
        <v>0</v>
      </c>
      <c r="H1381" s="134"/>
      <c r="I1381" s="185">
        <f t="shared" si="518"/>
        <v>0</v>
      </c>
      <c r="J1381" s="185" t="e">
        <f t="shared" si="519"/>
        <v>#DIV/0!</v>
      </c>
      <c r="K1381" s="134">
        <f>SUM(K1382:K1385)</f>
        <v>2112.0100000000002</v>
      </c>
      <c r="L1381" s="134"/>
      <c r="M1381" s="344">
        <f t="shared" si="520"/>
        <v>1</v>
      </c>
      <c r="N1381" s="782"/>
      <c r="P1381" s="86"/>
      <c r="Q1381" s="224"/>
      <c r="R1381" s="728">
        <f t="shared" si="492"/>
        <v>0</v>
      </c>
    </row>
    <row r="1382" spans="1:18" s="150" customFormat="1" ht="27.5" x14ac:dyDescent="0.35">
      <c r="A1382" s="1065"/>
      <c r="B1382" s="365" t="s">
        <v>79</v>
      </c>
      <c r="C1382" s="365"/>
      <c r="D1382" s="104"/>
      <c r="E1382" s="104"/>
      <c r="F1382" s="104"/>
      <c r="G1382" s="167" t="e">
        <f t="shared" si="517"/>
        <v>#DIV/0!</v>
      </c>
      <c r="H1382" s="104"/>
      <c r="I1382" s="167" t="e">
        <f t="shared" si="518"/>
        <v>#DIV/0!</v>
      </c>
      <c r="J1382" s="167" t="e">
        <f t="shared" si="519"/>
        <v>#DIV/0!</v>
      </c>
      <c r="K1382" s="104">
        <f t="shared" si="524"/>
        <v>0</v>
      </c>
      <c r="L1382" s="104"/>
      <c r="M1382" s="206" t="e">
        <f t="shared" si="520"/>
        <v>#DIV/0!</v>
      </c>
      <c r="N1382" s="782"/>
      <c r="P1382" s="86"/>
      <c r="Q1382" s="224"/>
      <c r="R1382" s="728">
        <f t="shared" si="492"/>
        <v>0</v>
      </c>
    </row>
    <row r="1383" spans="1:18" s="150" customFormat="1" ht="27.5" x14ac:dyDescent="0.35">
      <c r="A1383" s="1065"/>
      <c r="B1383" s="365" t="s">
        <v>78</v>
      </c>
      <c r="C1383" s="365"/>
      <c r="D1383" s="104"/>
      <c r="E1383" s="104"/>
      <c r="F1383" s="104"/>
      <c r="G1383" s="167" t="e">
        <f t="shared" si="517"/>
        <v>#DIV/0!</v>
      </c>
      <c r="H1383" s="104"/>
      <c r="I1383" s="167" t="e">
        <f t="shared" si="518"/>
        <v>#DIV/0!</v>
      </c>
      <c r="J1383" s="167" t="e">
        <f t="shared" si="519"/>
        <v>#DIV/0!</v>
      </c>
      <c r="K1383" s="104">
        <f t="shared" si="524"/>
        <v>0</v>
      </c>
      <c r="L1383" s="104"/>
      <c r="M1383" s="206" t="e">
        <f t="shared" si="520"/>
        <v>#DIV/0!</v>
      </c>
      <c r="N1383" s="782"/>
      <c r="P1383" s="86"/>
      <c r="Q1383" s="224"/>
      <c r="R1383" s="728">
        <f t="shared" si="492"/>
        <v>0</v>
      </c>
    </row>
    <row r="1384" spans="1:18" s="150" customFormat="1" ht="27.5" x14ac:dyDescent="0.35">
      <c r="A1384" s="1065"/>
      <c r="B1384" s="365" t="s">
        <v>116</v>
      </c>
      <c r="C1384" s="365"/>
      <c r="D1384" s="104">
        <v>2112.0100000000002</v>
      </c>
      <c r="E1384" s="104">
        <f>D1384</f>
        <v>2112.0100000000002</v>
      </c>
      <c r="F1384" s="104"/>
      <c r="G1384" s="167">
        <f t="shared" si="517"/>
        <v>0</v>
      </c>
      <c r="H1384" s="104"/>
      <c r="I1384" s="167">
        <f t="shared" si="518"/>
        <v>0</v>
      </c>
      <c r="J1384" s="167" t="e">
        <f t="shared" si="519"/>
        <v>#DIV/0!</v>
      </c>
      <c r="K1384" s="104">
        <f t="shared" si="524"/>
        <v>2112.0100000000002</v>
      </c>
      <c r="L1384" s="104"/>
      <c r="M1384" s="129">
        <f t="shared" si="520"/>
        <v>1</v>
      </c>
      <c r="N1384" s="782"/>
      <c r="P1384" s="86"/>
      <c r="Q1384" s="224"/>
      <c r="R1384" s="728">
        <f t="shared" si="492"/>
        <v>0</v>
      </c>
    </row>
    <row r="1385" spans="1:18" s="150" customFormat="1" ht="27.5" x14ac:dyDescent="0.35">
      <c r="A1385" s="1066"/>
      <c r="B1385" s="365" t="s">
        <v>80</v>
      </c>
      <c r="C1385" s="365"/>
      <c r="D1385" s="104"/>
      <c r="E1385" s="104"/>
      <c r="F1385" s="104"/>
      <c r="G1385" s="167" t="e">
        <f t="shared" si="517"/>
        <v>#DIV/0!</v>
      </c>
      <c r="H1385" s="104"/>
      <c r="I1385" s="167" t="e">
        <f t="shared" si="518"/>
        <v>#DIV/0!</v>
      </c>
      <c r="J1385" s="167" t="e">
        <f t="shared" si="519"/>
        <v>#DIV/0!</v>
      </c>
      <c r="K1385" s="104">
        <f t="shared" si="524"/>
        <v>0</v>
      </c>
      <c r="L1385" s="104"/>
      <c r="M1385" s="206" t="e">
        <f t="shared" si="520"/>
        <v>#DIV/0!</v>
      </c>
      <c r="N1385" s="782"/>
      <c r="P1385" s="86"/>
      <c r="Q1385" s="224"/>
      <c r="R1385" s="728">
        <f t="shared" si="492"/>
        <v>0</v>
      </c>
    </row>
    <row r="1386" spans="1:18" s="150" customFormat="1" ht="85.5" customHeight="1" x14ac:dyDescent="0.35">
      <c r="A1386" s="1064" t="s">
        <v>1010</v>
      </c>
      <c r="B1386" s="366" t="s">
        <v>998</v>
      </c>
      <c r="C1386" s="364" t="s">
        <v>452</v>
      </c>
      <c r="D1386" s="134">
        <f>SUM(D1387:D1390)</f>
        <v>2418.7600000000002</v>
      </c>
      <c r="E1386" s="134">
        <f t="shared" ref="E1386:F1386" si="526">SUM(E1387:E1390)</f>
        <v>2418.7600000000002</v>
      </c>
      <c r="F1386" s="134">
        <f t="shared" si="526"/>
        <v>0</v>
      </c>
      <c r="G1386" s="185">
        <f t="shared" si="517"/>
        <v>0</v>
      </c>
      <c r="H1386" s="134"/>
      <c r="I1386" s="185">
        <f t="shared" si="518"/>
        <v>0</v>
      </c>
      <c r="J1386" s="185" t="e">
        <f t="shared" si="519"/>
        <v>#DIV/0!</v>
      </c>
      <c r="K1386" s="134">
        <f>SUM(K1387:K1390)</f>
        <v>2418.7600000000002</v>
      </c>
      <c r="L1386" s="134"/>
      <c r="M1386" s="344">
        <f t="shared" si="520"/>
        <v>1</v>
      </c>
      <c r="N1386" s="782"/>
      <c r="P1386" s="86"/>
      <c r="Q1386" s="224"/>
      <c r="R1386" s="728">
        <f t="shared" si="492"/>
        <v>0</v>
      </c>
    </row>
    <row r="1387" spans="1:18" s="150" customFormat="1" ht="27.5" x14ac:dyDescent="0.35">
      <c r="A1387" s="1065"/>
      <c r="B1387" s="365" t="s">
        <v>79</v>
      </c>
      <c r="C1387" s="365"/>
      <c r="D1387" s="104"/>
      <c r="E1387" s="104"/>
      <c r="F1387" s="104"/>
      <c r="G1387" s="167" t="e">
        <f t="shared" si="517"/>
        <v>#DIV/0!</v>
      </c>
      <c r="H1387" s="104"/>
      <c r="I1387" s="167" t="e">
        <f t="shared" si="518"/>
        <v>#DIV/0!</v>
      </c>
      <c r="J1387" s="167" t="e">
        <f t="shared" si="519"/>
        <v>#DIV/0!</v>
      </c>
      <c r="K1387" s="104">
        <f t="shared" si="524"/>
        <v>0</v>
      </c>
      <c r="L1387" s="104"/>
      <c r="M1387" s="206" t="e">
        <f t="shared" si="520"/>
        <v>#DIV/0!</v>
      </c>
      <c r="N1387" s="782"/>
      <c r="P1387" s="86"/>
      <c r="Q1387" s="224"/>
      <c r="R1387" s="728">
        <f t="shared" si="492"/>
        <v>0</v>
      </c>
    </row>
    <row r="1388" spans="1:18" s="150" customFormat="1" ht="27.5" x14ac:dyDescent="0.35">
      <c r="A1388" s="1065"/>
      <c r="B1388" s="365" t="s">
        <v>78</v>
      </c>
      <c r="C1388" s="365"/>
      <c r="D1388" s="104"/>
      <c r="E1388" s="104"/>
      <c r="F1388" s="104"/>
      <c r="G1388" s="167" t="e">
        <f t="shared" si="517"/>
        <v>#DIV/0!</v>
      </c>
      <c r="H1388" s="104"/>
      <c r="I1388" s="167" t="e">
        <f t="shared" si="518"/>
        <v>#DIV/0!</v>
      </c>
      <c r="J1388" s="167" t="e">
        <f t="shared" si="519"/>
        <v>#DIV/0!</v>
      </c>
      <c r="K1388" s="104">
        <f t="shared" si="524"/>
        <v>0</v>
      </c>
      <c r="L1388" s="104"/>
      <c r="M1388" s="206" t="e">
        <f t="shared" si="520"/>
        <v>#DIV/0!</v>
      </c>
      <c r="N1388" s="782"/>
      <c r="P1388" s="86"/>
      <c r="Q1388" s="224"/>
      <c r="R1388" s="728">
        <f t="shared" si="492"/>
        <v>0</v>
      </c>
    </row>
    <row r="1389" spans="1:18" s="150" customFormat="1" ht="27.5" x14ac:dyDescent="0.35">
      <c r="A1389" s="1065"/>
      <c r="B1389" s="365" t="s">
        <v>116</v>
      </c>
      <c r="C1389" s="365"/>
      <c r="D1389" s="104">
        <v>2418.7600000000002</v>
      </c>
      <c r="E1389" s="104">
        <f>D1389</f>
        <v>2418.7600000000002</v>
      </c>
      <c r="F1389" s="104"/>
      <c r="G1389" s="167">
        <f t="shared" si="517"/>
        <v>0</v>
      </c>
      <c r="H1389" s="104"/>
      <c r="I1389" s="167">
        <f t="shared" si="518"/>
        <v>0</v>
      </c>
      <c r="J1389" s="167" t="e">
        <f t="shared" si="519"/>
        <v>#DIV/0!</v>
      </c>
      <c r="K1389" s="104">
        <f t="shared" si="524"/>
        <v>2418.7600000000002</v>
      </c>
      <c r="L1389" s="104"/>
      <c r="M1389" s="129">
        <f t="shared" si="520"/>
        <v>1</v>
      </c>
      <c r="N1389" s="782"/>
      <c r="P1389" s="86"/>
      <c r="Q1389" s="224"/>
      <c r="R1389" s="728">
        <f t="shared" si="492"/>
        <v>0</v>
      </c>
    </row>
    <row r="1390" spans="1:18" s="150" customFormat="1" ht="27.5" x14ac:dyDescent="0.35">
      <c r="A1390" s="1066"/>
      <c r="B1390" s="365" t="s">
        <v>80</v>
      </c>
      <c r="C1390" s="365"/>
      <c r="D1390" s="104"/>
      <c r="E1390" s="104"/>
      <c r="F1390" s="104"/>
      <c r="G1390" s="167" t="e">
        <f t="shared" si="517"/>
        <v>#DIV/0!</v>
      </c>
      <c r="H1390" s="104"/>
      <c r="I1390" s="167" t="e">
        <f t="shared" si="518"/>
        <v>#DIV/0!</v>
      </c>
      <c r="J1390" s="167" t="e">
        <f t="shared" si="519"/>
        <v>#DIV/0!</v>
      </c>
      <c r="K1390" s="104">
        <f t="shared" si="524"/>
        <v>0</v>
      </c>
      <c r="L1390" s="104"/>
      <c r="M1390" s="206" t="e">
        <f t="shared" si="520"/>
        <v>#DIV/0!</v>
      </c>
      <c r="N1390" s="782"/>
      <c r="P1390" s="86"/>
      <c r="Q1390" s="224"/>
      <c r="R1390" s="728">
        <f t="shared" si="492"/>
        <v>0</v>
      </c>
    </row>
    <row r="1391" spans="1:18" s="150" customFormat="1" ht="36" x14ac:dyDescent="0.35">
      <c r="A1391" s="1064" t="s">
        <v>1011</v>
      </c>
      <c r="B1391" s="416" t="s">
        <v>999</v>
      </c>
      <c r="C1391" s="364" t="s">
        <v>452</v>
      </c>
      <c r="D1391" s="134">
        <f>SUM(D1392:D1395)</f>
        <v>1910.87</v>
      </c>
      <c r="E1391" s="134">
        <f t="shared" ref="E1391:F1391" si="527">SUM(E1392:E1395)</f>
        <v>1910.87</v>
      </c>
      <c r="F1391" s="134">
        <f t="shared" si="527"/>
        <v>0</v>
      </c>
      <c r="G1391" s="185">
        <f t="shared" ref="G1391:G1415" si="528">F1391/E1391</f>
        <v>0</v>
      </c>
      <c r="H1391" s="134">
        <f>SUM(H1392:H1395)</f>
        <v>0</v>
      </c>
      <c r="I1391" s="185">
        <f t="shared" ref="I1391:I1415" si="529">H1391/E1391</f>
        <v>0</v>
      </c>
      <c r="J1391" s="185" t="e">
        <f t="shared" ref="J1391:J1415" si="530">H1391/F1391</f>
        <v>#DIV/0!</v>
      </c>
      <c r="K1391" s="134">
        <f>SUM(K1392:K1395)</f>
        <v>1910.87</v>
      </c>
      <c r="L1391" s="134">
        <f>SUM(L1392:L1395)</f>
        <v>0</v>
      </c>
      <c r="M1391" s="344">
        <f t="shared" ref="M1391:M1415" si="531">K1391/E1391</f>
        <v>1</v>
      </c>
      <c r="N1391" s="782"/>
      <c r="P1391" s="86"/>
      <c r="Q1391" s="224"/>
      <c r="R1391" s="728">
        <f t="shared" si="492"/>
        <v>0</v>
      </c>
    </row>
    <row r="1392" spans="1:18" s="150" customFormat="1" ht="27.5" x14ac:dyDescent="0.35">
      <c r="A1392" s="1065"/>
      <c r="B1392" s="365" t="s">
        <v>79</v>
      </c>
      <c r="C1392" s="365"/>
      <c r="D1392" s="104">
        <f t="shared" ref="D1392:F1394" si="532">D1397</f>
        <v>0</v>
      </c>
      <c r="E1392" s="104">
        <f t="shared" si="532"/>
        <v>0</v>
      </c>
      <c r="F1392" s="104">
        <f t="shared" si="532"/>
        <v>0</v>
      </c>
      <c r="G1392" s="167" t="e">
        <f t="shared" si="528"/>
        <v>#DIV/0!</v>
      </c>
      <c r="H1392" s="104">
        <f t="shared" ref="H1392" si="533">H1397</f>
        <v>0</v>
      </c>
      <c r="I1392" s="167" t="e">
        <f t="shared" si="529"/>
        <v>#DIV/0!</v>
      </c>
      <c r="J1392" s="167" t="e">
        <f t="shared" si="530"/>
        <v>#DIV/0!</v>
      </c>
      <c r="K1392" s="104">
        <f t="shared" ref="K1392" si="534">K1397</f>
        <v>0</v>
      </c>
      <c r="L1392" s="104"/>
      <c r="M1392" s="206" t="e">
        <f t="shared" si="531"/>
        <v>#DIV/0!</v>
      </c>
      <c r="N1392" s="782"/>
      <c r="P1392" s="86"/>
      <c r="Q1392" s="224"/>
      <c r="R1392" s="728">
        <f t="shared" si="492"/>
        <v>0</v>
      </c>
    </row>
    <row r="1393" spans="1:18" s="150" customFormat="1" ht="27.5" x14ac:dyDescent="0.35">
      <c r="A1393" s="1065"/>
      <c r="B1393" s="365" t="s">
        <v>78</v>
      </c>
      <c r="C1393" s="365"/>
      <c r="D1393" s="104">
        <f t="shared" si="532"/>
        <v>0</v>
      </c>
      <c r="E1393" s="104">
        <f t="shared" si="532"/>
        <v>0</v>
      </c>
      <c r="F1393" s="104">
        <f t="shared" si="532"/>
        <v>0</v>
      </c>
      <c r="G1393" s="167" t="e">
        <f t="shared" si="528"/>
        <v>#DIV/0!</v>
      </c>
      <c r="H1393" s="104">
        <f t="shared" ref="H1393" si="535">H1398</f>
        <v>0</v>
      </c>
      <c r="I1393" s="167" t="e">
        <f t="shared" si="529"/>
        <v>#DIV/0!</v>
      </c>
      <c r="J1393" s="167" t="e">
        <f t="shared" si="530"/>
        <v>#DIV/0!</v>
      </c>
      <c r="K1393" s="104">
        <f t="shared" ref="K1393" si="536">K1398</f>
        <v>0</v>
      </c>
      <c r="L1393" s="104"/>
      <c r="M1393" s="206" t="e">
        <f t="shared" si="531"/>
        <v>#DIV/0!</v>
      </c>
      <c r="N1393" s="782"/>
      <c r="P1393" s="86"/>
      <c r="Q1393" s="224"/>
      <c r="R1393" s="728">
        <f t="shared" si="492"/>
        <v>0</v>
      </c>
    </row>
    <row r="1394" spans="1:18" s="150" customFormat="1" ht="27.5" x14ac:dyDescent="0.35">
      <c r="A1394" s="1065"/>
      <c r="B1394" s="365" t="s">
        <v>116</v>
      </c>
      <c r="C1394" s="365"/>
      <c r="D1394" s="104">
        <f t="shared" si="532"/>
        <v>1910.87</v>
      </c>
      <c r="E1394" s="104">
        <f t="shared" si="532"/>
        <v>1910.87</v>
      </c>
      <c r="F1394" s="104">
        <f t="shared" si="532"/>
        <v>0</v>
      </c>
      <c r="G1394" s="167">
        <f t="shared" si="528"/>
        <v>0</v>
      </c>
      <c r="H1394" s="104">
        <f t="shared" ref="H1394" si="537">H1399</f>
        <v>0</v>
      </c>
      <c r="I1394" s="167">
        <f t="shared" si="529"/>
        <v>0</v>
      </c>
      <c r="J1394" s="167" t="e">
        <f t="shared" si="530"/>
        <v>#DIV/0!</v>
      </c>
      <c r="K1394" s="104">
        <f t="shared" ref="K1394" si="538">K1399</f>
        <v>1910.87</v>
      </c>
      <c r="L1394" s="104"/>
      <c r="M1394" s="129">
        <f t="shared" si="531"/>
        <v>1</v>
      </c>
      <c r="N1394" s="782"/>
      <c r="P1394" s="86"/>
      <c r="Q1394" s="224"/>
      <c r="R1394" s="728">
        <f t="shared" si="492"/>
        <v>0</v>
      </c>
    </row>
    <row r="1395" spans="1:18" s="150" customFormat="1" ht="27.5" x14ac:dyDescent="0.35">
      <c r="A1395" s="1066"/>
      <c r="B1395" s="365" t="s">
        <v>80</v>
      </c>
      <c r="C1395" s="365"/>
      <c r="D1395" s="104">
        <f>D1400</f>
        <v>0</v>
      </c>
      <c r="E1395" s="104">
        <f t="shared" ref="E1395:F1395" si="539">E1400</f>
        <v>0</v>
      </c>
      <c r="F1395" s="104">
        <f t="shared" si="539"/>
        <v>0</v>
      </c>
      <c r="G1395" s="167" t="e">
        <f t="shared" si="528"/>
        <v>#DIV/0!</v>
      </c>
      <c r="H1395" s="104">
        <f t="shared" ref="H1395" si="540">H1400</f>
        <v>0</v>
      </c>
      <c r="I1395" s="167" t="e">
        <f t="shared" si="529"/>
        <v>#DIV/0!</v>
      </c>
      <c r="J1395" s="167" t="e">
        <f t="shared" si="530"/>
        <v>#DIV/0!</v>
      </c>
      <c r="K1395" s="104">
        <f t="shared" ref="K1395" si="541">K1400</f>
        <v>0</v>
      </c>
      <c r="L1395" s="104"/>
      <c r="M1395" s="206" t="e">
        <f t="shared" si="531"/>
        <v>#DIV/0!</v>
      </c>
      <c r="N1395" s="782"/>
      <c r="P1395" s="86"/>
      <c r="Q1395" s="224"/>
      <c r="R1395" s="728">
        <f t="shared" si="492"/>
        <v>0</v>
      </c>
    </row>
    <row r="1396" spans="1:18" s="150" customFormat="1" ht="85.5" customHeight="1" x14ac:dyDescent="0.35">
      <c r="A1396" s="1064" t="s">
        <v>1012</v>
      </c>
      <c r="B1396" s="366" t="s">
        <v>998</v>
      </c>
      <c r="C1396" s="364" t="s">
        <v>452</v>
      </c>
      <c r="D1396" s="134">
        <f>SUM(D1397:D1400)</f>
        <v>1910.87</v>
      </c>
      <c r="E1396" s="134">
        <f t="shared" ref="E1396:F1396" si="542">SUM(E1397:E1400)</f>
        <v>1910.87</v>
      </c>
      <c r="F1396" s="134">
        <f t="shared" si="542"/>
        <v>0</v>
      </c>
      <c r="G1396" s="185">
        <f t="shared" si="528"/>
        <v>0</v>
      </c>
      <c r="H1396" s="134"/>
      <c r="I1396" s="185">
        <f t="shared" si="529"/>
        <v>0</v>
      </c>
      <c r="J1396" s="185" t="e">
        <f t="shared" si="530"/>
        <v>#DIV/0!</v>
      </c>
      <c r="K1396" s="134">
        <f>SUM(K1397:K1400)</f>
        <v>1910.87</v>
      </c>
      <c r="L1396" s="134"/>
      <c r="M1396" s="344">
        <f t="shared" si="531"/>
        <v>1</v>
      </c>
      <c r="N1396" s="782"/>
      <c r="P1396" s="86"/>
      <c r="Q1396" s="224"/>
      <c r="R1396" s="728">
        <f t="shared" si="492"/>
        <v>0</v>
      </c>
    </row>
    <row r="1397" spans="1:18" s="150" customFormat="1" ht="27.5" x14ac:dyDescent="0.35">
      <c r="A1397" s="1065"/>
      <c r="B1397" s="365" t="s">
        <v>79</v>
      </c>
      <c r="C1397" s="365"/>
      <c r="D1397" s="104"/>
      <c r="E1397" s="104"/>
      <c r="F1397" s="104"/>
      <c r="G1397" s="167" t="e">
        <f t="shared" si="528"/>
        <v>#DIV/0!</v>
      </c>
      <c r="H1397" s="104"/>
      <c r="I1397" s="167" t="e">
        <f t="shared" si="529"/>
        <v>#DIV/0!</v>
      </c>
      <c r="J1397" s="167" t="e">
        <f t="shared" si="530"/>
        <v>#DIV/0!</v>
      </c>
      <c r="K1397" s="104">
        <f t="shared" ref="K1397:K1400" si="543">E1397</f>
        <v>0</v>
      </c>
      <c r="L1397" s="104"/>
      <c r="M1397" s="206" t="e">
        <f t="shared" si="531"/>
        <v>#DIV/0!</v>
      </c>
      <c r="N1397" s="782"/>
      <c r="P1397" s="86"/>
      <c r="Q1397" s="224"/>
      <c r="R1397" s="728">
        <f t="shared" si="492"/>
        <v>0</v>
      </c>
    </row>
    <row r="1398" spans="1:18" s="150" customFormat="1" ht="27.5" x14ac:dyDescent="0.35">
      <c r="A1398" s="1065"/>
      <c r="B1398" s="365" t="s">
        <v>78</v>
      </c>
      <c r="C1398" s="365"/>
      <c r="D1398" s="104"/>
      <c r="E1398" s="104"/>
      <c r="F1398" s="104"/>
      <c r="G1398" s="167" t="e">
        <f t="shared" si="528"/>
        <v>#DIV/0!</v>
      </c>
      <c r="H1398" s="104"/>
      <c r="I1398" s="167" t="e">
        <f t="shared" si="529"/>
        <v>#DIV/0!</v>
      </c>
      <c r="J1398" s="167" t="e">
        <f t="shared" si="530"/>
        <v>#DIV/0!</v>
      </c>
      <c r="K1398" s="104">
        <f t="shared" si="543"/>
        <v>0</v>
      </c>
      <c r="L1398" s="104"/>
      <c r="M1398" s="206" t="e">
        <f t="shared" si="531"/>
        <v>#DIV/0!</v>
      </c>
      <c r="N1398" s="782"/>
      <c r="P1398" s="86"/>
      <c r="Q1398" s="224"/>
      <c r="R1398" s="728">
        <f t="shared" si="492"/>
        <v>0</v>
      </c>
    </row>
    <row r="1399" spans="1:18" s="150" customFormat="1" ht="27.5" x14ac:dyDescent="0.35">
      <c r="A1399" s="1065"/>
      <c r="B1399" s="365" t="s">
        <v>116</v>
      </c>
      <c r="C1399" s="365"/>
      <c r="D1399" s="104">
        <v>1910.87</v>
      </c>
      <c r="E1399" s="104">
        <f>D1399</f>
        <v>1910.87</v>
      </c>
      <c r="F1399" s="104"/>
      <c r="G1399" s="167">
        <f t="shared" si="528"/>
        <v>0</v>
      </c>
      <c r="H1399" s="104"/>
      <c r="I1399" s="167">
        <f t="shared" si="529"/>
        <v>0</v>
      </c>
      <c r="J1399" s="167" t="e">
        <f t="shared" si="530"/>
        <v>#DIV/0!</v>
      </c>
      <c r="K1399" s="104">
        <f t="shared" si="543"/>
        <v>1910.87</v>
      </c>
      <c r="L1399" s="104"/>
      <c r="M1399" s="129">
        <f t="shared" si="531"/>
        <v>1</v>
      </c>
      <c r="N1399" s="782"/>
      <c r="P1399" s="86"/>
      <c r="Q1399" s="224"/>
      <c r="R1399" s="728">
        <f t="shared" si="492"/>
        <v>0</v>
      </c>
    </row>
    <row r="1400" spans="1:18" s="150" customFormat="1" ht="27.5" x14ac:dyDescent="0.35">
      <c r="A1400" s="1066"/>
      <c r="B1400" s="365" t="s">
        <v>80</v>
      </c>
      <c r="C1400" s="365"/>
      <c r="D1400" s="104"/>
      <c r="E1400" s="104"/>
      <c r="F1400" s="104"/>
      <c r="G1400" s="167" t="e">
        <f t="shared" si="528"/>
        <v>#DIV/0!</v>
      </c>
      <c r="H1400" s="104"/>
      <c r="I1400" s="167" t="e">
        <f t="shared" si="529"/>
        <v>#DIV/0!</v>
      </c>
      <c r="J1400" s="167" t="e">
        <f t="shared" si="530"/>
        <v>#DIV/0!</v>
      </c>
      <c r="K1400" s="104">
        <f t="shared" si="543"/>
        <v>0</v>
      </c>
      <c r="L1400" s="104"/>
      <c r="M1400" s="206" t="e">
        <f t="shared" si="531"/>
        <v>#DIV/0!</v>
      </c>
      <c r="N1400" s="782"/>
      <c r="P1400" s="86"/>
      <c r="Q1400" s="224"/>
      <c r="R1400" s="728">
        <f t="shared" si="492"/>
        <v>0</v>
      </c>
    </row>
    <row r="1401" spans="1:18" s="150" customFormat="1" ht="36" x14ac:dyDescent="0.35">
      <c r="A1401" s="1064" t="s">
        <v>1013</v>
      </c>
      <c r="B1401" s="416" t="s">
        <v>1000</v>
      </c>
      <c r="C1401" s="364" t="s">
        <v>452</v>
      </c>
      <c r="D1401" s="134">
        <f>SUM(D1402:D1405)</f>
        <v>2832.78</v>
      </c>
      <c r="E1401" s="134">
        <f t="shared" ref="E1401:F1401" si="544">SUM(E1402:E1405)</f>
        <v>2832.78</v>
      </c>
      <c r="F1401" s="134">
        <f t="shared" si="544"/>
        <v>0</v>
      </c>
      <c r="G1401" s="185">
        <f t="shared" si="528"/>
        <v>0</v>
      </c>
      <c r="H1401" s="134">
        <f>SUM(H1402:H1405)</f>
        <v>0</v>
      </c>
      <c r="I1401" s="185">
        <f t="shared" si="529"/>
        <v>0</v>
      </c>
      <c r="J1401" s="185" t="e">
        <f t="shared" si="530"/>
        <v>#DIV/0!</v>
      </c>
      <c r="K1401" s="134">
        <f>SUM(K1402:K1405)</f>
        <v>2832.78</v>
      </c>
      <c r="L1401" s="134">
        <f>SUM(L1402:L1405)</f>
        <v>0</v>
      </c>
      <c r="M1401" s="344">
        <f t="shared" si="531"/>
        <v>1</v>
      </c>
      <c r="N1401" s="782"/>
      <c r="P1401" s="86"/>
      <c r="Q1401" s="224"/>
      <c r="R1401" s="728">
        <f t="shared" si="492"/>
        <v>0</v>
      </c>
    </row>
    <row r="1402" spans="1:18" s="150" customFormat="1" ht="27.5" x14ac:dyDescent="0.35">
      <c r="A1402" s="1065"/>
      <c r="B1402" s="365" t="s">
        <v>79</v>
      </c>
      <c r="C1402" s="365"/>
      <c r="D1402" s="104">
        <f>D1407+D1412</f>
        <v>0</v>
      </c>
      <c r="E1402" s="104">
        <f t="shared" ref="E1402:F1402" si="545">E1407+E1412</f>
        <v>0</v>
      </c>
      <c r="F1402" s="104">
        <f t="shared" si="545"/>
        <v>0</v>
      </c>
      <c r="G1402" s="167" t="e">
        <f t="shared" si="528"/>
        <v>#DIV/0!</v>
      </c>
      <c r="H1402" s="104">
        <f>H1407+H1412</f>
        <v>0</v>
      </c>
      <c r="I1402" s="167" t="e">
        <f t="shared" si="529"/>
        <v>#DIV/0!</v>
      </c>
      <c r="J1402" s="167" t="e">
        <f t="shared" si="530"/>
        <v>#DIV/0!</v>
      </c>
      <c r="K1402" s="104"/>
      <c r="L1402" s="104"/>
      <c r="M1402" s="206" t="e">
        <f t="shared" si="531"/>
        <v>#DIV/0!</v>
      </c>
      <c r="N1402" s="782"/>
      <c r="P1402" s="86"/>
      <c r="Q1402" s="224"/>
      <c r="R1402" s="728">
        <f t="shared" si="492"/>
        <v>0</v>
      </c>
    </row>
    <row r="1403" spans="1:18" s="150" customFormat="1" ht="27.5" x14ac:dyDescent="0.35">
      <c r="A1403" s="1065"/>
      <c r="B1403" s="365" t="s">
        <v>78</v>
      </c>
      <c r="C1403" s="365"/>
      <c r="D1403" s="104">
        <f>D1408+D1413</f>
        <v>0</v>
      </c>
      <c r="E1403" s="104">
        <f>E1408+E1413</f>
        <v>0</v>
      </c>
      <c r="F1403" s="104">
        <f t="shared" ref="F1403" si="546">F1408+F1413</f>
        <v>0</v>
      </c>
      <c r="G1403" s="167" t="e">
        <f t="shared" si="528"/>
        <v>#DIV/0!</v>
      </c>
      <c r="H1403" s="104">
        <f t="shared" ref="H1403:H1405" si="547">H1408+H1413</f>
        <v>0</v>
      </c>
      <c r="I1403" s="167" t="e">
        <f t="shared" si="529"/>
        <v>#DIV/0!</v>
      </c>
      <c r="J1403" s="167" t="e">
        <f t="shared" si="530"/>
        <v>#DIV/0!</v>
      </c>
      <c r="K1403" s="104"/>
      <c r="L1403" s="104"/>
      <c r="M1403" s="206" t="e">
        <f t="shared" si="531"/>
        <v>#DIV/0!</v>
      </c>
      <c r="N1403" s="782"/>
      <c r="P1403" s="86"/>
      <c r="Q1403" s="224"/>
      <c r="R1403" s="728">
        <f t="shared" si="492"/>
        <v>0</v>
      </c>
    </row>
    <row r="1404" spans="1:18" s="150" customFormat="1" ht="27.5" x14ac:dyDescent="0.35">
      <c r="A1404" s="1065"/>
      <c r="B1404" s="365" t="s">
        <v>116</v>
      </c>
      <c r="C1404" s="365"/>
      <c r="D1404" s="104">
        <f>D1409+D1414</f>
        <v>2832.78</v>
      </c>
      <c r="E1404" s="104">
        <f>E1409+E1414</f>
        <v>2832.78</v>
      </c>
      <c r="F1404" s="104">
        <f t="shared" ref="F1404" si="548">F1409+F1414</f>
        <v>0</v>
      </c>
      <c r="G1404" s="167">
        <f t="shared" si="528"/>
        <v>0</v>
      </c>
      <c r="H1404" s="104">
        <f t="shared" si="547"/>
        <v>0</v>
      </c>
      <c r="I1404" s="167">
        <f t="shared" si="529"/>
        <v>0</v>
      </c>
      <c r="J1404" s="167" t="e">
        <f t="shared" si="530"/>
        <v>#DIV/0!</v>
      </c>
      <c r="K1404" s="104">
        <f>E1404</f>
        <v>2832.78</v>
      </c>
      <c r="L1404" s="104"/>
      <c r="M1404" s="129">
        <f t="shared" si="531"/>
        <v>1</v>
      </c>
      <c r="N1404" s="782"/>
      <c r="P1404" s="86"/>
      <c r="Q1404" s="224"/>
      <c r="R1404" s="728">
        <f t="shared" si="492"/>
        <v>0</v>
      </c>
    </row>
    <row r="1405" spans="1:18" s="150" customFormat="1" ht="27.5" x14ac:dyDescent="0.35">
      <c r="A1405" s="1066"/>
      <c r="B1405" s="365" t="s">
        <v>80</v>
      </c>
      <c r="C1405" s="365"/>
      <c r="D1405" s="104">
        <f t="shared" ref="D1405:F1405" si="549">D1410+D1415</f>
        <v>0</v>
      </c>
      <c r="E1405" s="104">
        <f t="shared" si="549"/>
        <v>0</v>
      </c>
      <c r="F1405" s="104">
        <f t="shared" si="549"/>
        <v>0</v>
      </c>
      <c r="G1405" s="167" t="e">
        <f t="shared" si="528"/>
        <v>#DIV/0!</v>
      </c>
      <c r="H1405" s="104">
        <f t="shared" si="547"/>
        <v>0</v>
      </c>
      <c r="I1405" s="167" t="e">
        <f t="shared" si="529"/>
        <v>#DIV/0!</v>
      </c>
      <c r="J1405" s="167" t="e">
        <f t="shared" si="530"/>
        <v>#DIV/0!</v>
      </c>
      <c r="K1405" s="104">
        <f t="shared" ref="K1405" si="550">E1405</f>
        <v>0</v>
      </c>
      <c r="L1405" s="104"/>
      <c r="M1405" s="206" t="e">
        <f t="shared" si="531"/>
        <v>#DIV/0!</v>
      </c>
      <c r="N1405" s="782"/>
      <c r="P1405" s="86"/>
      <c r="Q1405" s="224"/>
      <c r="R1405" s="728">
        <f t="shared" si="492"/>
        <v>0</v>
      </c>
    </row>
    <row r="1406" spans="1:18" s="150" customFormat="1" ht="72" x14ac:dyDescent="0.35">
      <c r="A1406" s="1064" t="s">
        <v>1014</v>
      </c>
      <c r="B1406" s="366" t="s">
        <v>366</v>
      </c>
      <c r="C1406" s="364" t="s">
        <v>452</v>
      </c>
      <c r="D1406" s="134">
        <f>SUM(D1407:D1410)</f>
        <v>1575.63</v>
      </c>
      <c r="E1406" s="134">
        <f t="shared" ref="E1406:F1406" si="551">SUM(E1407:E1410)</f>
        <v>1575.63</v>
      </c>
      <c r="F1406" s="134">
        <f t="shared" si="551"/>
        <v>0</v>
      </c>
      <c r="G1406" s="185">
        <f t="shared" si="528"/>
        <v>0</v>
      </c>
      <c r="H1406" s="134"/>
      <c r="I1406" s="185">
        <f t="shared" si="529"/>
        <v>0</v>
      </c>
      <c r="J1406" s="185" t="e">
        <f t="shared" si="530"/>
        <v>#DIV/0!</v>
      </c>
      <c r="K1406" s="134">
        <f>SUM(K1407:K1410)</f>
        <v>1575.63</v>
      </c>
      <c r="L1406" s="134"/>
      <c r="M1406" s="344">
        <f t="shared" si="531"/>
        <v>1</v>
      </c>
      <c r="N1406" s="782"/>
      <c r="P1406" s="86"/>
      <c r="Q1406" s="224"/>
      <c r="R1406" s="728">
        <f t="shared" si="492"/>
        <v>0</v>
      </c>
    </row>
    <row r="1407" spans="1:18" s="150" customFormat="1" ht="27.5" x14ac:dyDescent="0.35">
      <c r="A1407" s="1065"/>
      <c r="B1407" s="365" t="s">
        <v>79</v>
      </c>
      <c r="C1407" s="365"/>
      <c r="D1407" s="104"/>
      <c r="E1407" s="104"/>
      <c r="F1407" s="104"/>
      <c r="G1407" s="167" t="e">
        <f t="shared" si="528"/>
        <v>#DIV/0!</v>
      </c>
      <c r="H1407" s="104"/>
      <c r="I1407" s="167" t="e">
        <f t="shared" si="529"/>
        <v>#DIV/0!</v>
      </c>
      <c r="J1407" s="167" t="e">
        <f t="shared" si="530"/>
        <v>#DIV/0!</v>
      </c>
      <c r="K1407" s="104">
        <f t="shared" ref="K1407:K1410" si="552">E1407</f>
        <v>0</v>
      </c>
      <c r="L1407" s="104"/>
      <c r="M1407" s="206" t="e">
        <f t="shared" si="531"/>
        <v>#DIV/0!</v>
      </c>
      <c r="N1407" s="782"/>
      <c r="P1407" s="86"/>
      <c r="Q1407" s="224"/>
      <c r="R1407" s="728">
        <f t="shared" si="492"/>
        <v>0</v>
      </c>
    </row>
    <row r="1408" spans="1:18" s="150" customFormat="1" ht="27.5" x14ac:dyDescent="0.35">
      <c r="A1408" s="1065"/>
      <c r="B1408" s="365" t="s">
        <v>78</v>
      </c>
      <c r="C1408" s="365"/>
      <c r="D1408" s="104"/>
      <c r="E1408" s="104"/>
      <c r="F1408" s="104"/>
      <c r="G1408" s="167" t="e">
        <f t="shared" si="528"/>
        <v>#DIV/0!</v>
      </c>
      <c r="H1408" s="104"/>
      <c r="I1408" s="167" t="e">
        <f t="shared" si="529"/>
        <v>#DIV/0!</v>
      </c>
      <c r="J1408" s="167" t="e">
        <f t="shared" si="530"/>
        <v>#DIV/0!</v>
      </c>
      <c r="K1408" s="104">
        <f t="shared" si="552"/>
        <v>0</v>
      </c>
      <c r="L1408" s="104"/>
      <c r="M1408" s="206" t="e">
        <f t="shared" si="531"/>
        <v>#DIV/0!</v>
      </c>
      <c r="N1408" s="782"/>
      <c r="P1408" s="86"/>
      <c r="Q1408" s="224"/>
      <c r="R1408" s="728">
        <f t="shared" si="492"/>
        <v>0</v>
      </c>
    </row>
    <row r="1409" spans="1:18" s="150" customFormat="1" ht="27.5" x14ac:dyDescent="0.35">
      <c r="A1409" s="1065"/>
      <c r="B1409" s="365" t="s">
        <v>116</v>
      </c>
      <c r="C1409" s="365"/>
      <c r="D1409" s="104">
        <v>1575.63</v>
      </c>
      <c r="E1409" s="104">
        <f>D1409</f>
        <v>1575.63</v>
      </c>
      <c r="F1409" s="104"/>
      <c r="G1409" s="167">
        <f t="shared" si="528"/>
        <v>0</v>
      </c>
      <c r="H1409" s="104"/>
      <c r="I1409" s="167">
        <f t="shared" si="529"/>
        <v>0</v>
      </c>
      <c r="J1409" s="167" t="e">
        <f t="shared" si="530"/>
        <v>#DIV/0!</v>
      </c>
      <c r="K1409" s="104">
        <f t="shared" si="552"/>
        <v>1575.63</v>
      </c>
      <c r="L1409" s="104"/>
      <c r="M1409" s="129">
        <f t="shared" si="531"/>
        <v>1</v>
      </c>
      <c r="N1409" s="782"/>
      <c r="P1409" s="86"/>
      <c r="Q1409" s="224"/>
      <c r="R1409" s="728">
        <f t="shared" si="492"/>
        <v>0</v>
      </c>
    </row>
    <row r="1410" spans="1:18" s="150" customFormat="1" ht="27.5" x14ac:dyDescent="0.35">
      <c r="A1410" s="1066"/>
      <c r="B1410" s="365" t="s">
        <v>80</v>
      </c>
      <c r="C1410" s="365"/>
      <c r="D1410" s="104"/>
      <c r="E1410" s="104"/>
      <c r="F1410" s="104"/>
      <c r="G1410" s="167" t="e">
        <f t="shared" si="528"/>
        <v>#DIV/0!</v>
      </c>
      <c r="H1410" s="104"/>
      <c r="I1410" s="167" t="e">
        <f t="shared" si="529"/>
        <v>#DIV/0!</v>
      </c>
      <c r="J1410" s="167" t="e">
        <f t="shared" si="530"/>
        <v>#DIV/0!</v>
      </c>
      <c r="K1410" s="104">
        <f t="shared" si="552"/>
        <v>0</v>
      </c>
      <c r="L1410" s="104"/>
      <c r="M1410" s="206" t="e">
        <f t="shared" si="531"/>
        <v>#DIV/0!</v>
      </c>
      <c r="N1410" s="782"/>
      <c r="P1410" s="86"/>
      <c r="Q1410" s="224"/>
      <c r="R1410" s="728">
        <f t="shared" si="492"/>
        <v>0</v>
      </c>
    </row>
    <row r="1411" spans="1:18" s="150" customFormat="1" ht="85.5" customHeight="1" x14ac:dyDescent="0.35">
      <c r="A1411" s="1064" t="s">
        <v>1015</v>
      </c>
      <c r="B1411" s="366" t="s">
        <v>998</v>
      </c>
      <c r="C1411" s="364" t="s">
        <v>452</v>
      </c>
      <c r="D1411" s="134">
        <f>SUM(D1412:D1415)</f>
        <v>1257.1500000000001</v>
      </c>
      <c r="E1411" s="134">
        <f t="shared" ref="E1411:F1411" si="553">SUM(E1412:E1415)</f>
        <v>1257.1500000000001</v>
      </c>
      <c r="F1411" s="134">
        <f t="shared" si="553"/>
        <v>0</v>
      </c>
      <c r="G1411" s="185">
        <f t="shared" si="528"/>
        <v>0</v>
      </c>
      <c r="H1411" s="134"/>
      <c r="I1411" s="185">
        <f t="shared" si="529"/>
        <v>0</v>
      </c>
      <c r="J1411" s="185" t="e">
        <f t="shared" si="530"/>
        <v>#DIV/0!</v>
      </c>
      <c r="K1411" s="134">
        <f>SUM(K1412:K1415)</f>
        <v>1257.1500000000001</v>
      </c>
      <c r="L1411" s="134"/>
      <c r="M1411" s="344">
        <f t="shared" si="531"/>
        <v>1</v>
      </c>
      <c r="N1411" s="782"/>
      <c r="P1411" s="86"/>
      <c r="Q1411" s="224"/>
      <c r="R1411" s="728">
        <f t="shared" si="492"/>
        <v>0</v>
      </c>
    </row>
    <row r="1412" spans="1:18" s="150" customFormat="1" ht="27.5" x14ac:dyDescent="0.35">
      <c r="A1412" s="1065"/>
      <c r="B1412" s="365" t="s">
        <v>79</v>
      </c>
      <c r="C1412" s="365"/>
      <c r="D1412" s="104"/>
      <c r="E1412" s="104"/>
      <c r="F1412" s="104"/>
      <c r="G1412" s="167" t="e">
        <f t="shared" si="528"/>
        <v>#DIV/0!</v>
      </c>
      <c r="H1412" s="104"/>
      <c r="I1412" s="167" t="e">
        <f t="shared" si="529"/>
        <v>#DIV/0!</v>
      </c>
      <c r="J1412" s="167" t="e">
        <f t="shared" si="530"/>
        <v>#DIV/0!</v>
      </c>
      <c r="K1412" s="104">
        <f t="shared" ref="K1412:K1415" si="554">E1412</f>
        <v>0</v>
      </c>
      <c r="L1412" s="104"/>
      <c r="M1412" s="206" t="e">
        <f t="shared" si="531"/>
        <v>#DIV/0!</v>
      </c>
      <c r="N1412" s="782"/>
      <c r="P1412" s="86"/>
      <c r="Q1412" s="224"/>
      <c r="R1412" s="728">
        <f t="shared" si="492"/>
        <v>0</v>
      </c>
    </row>
    <row r="1413" spans="1:18" s="150" customFormat="1" ht="27.5" x14ac:dyDescent="0.35">
      <c r="A1413" s="1065"/>
      <c r="B1413" s="365" t="s">
        <v>78</v>
      </c>
      <c r="C1413" s="365"/>
      <c r="D1413" s="104"/>
      <c r="E1413" s="104"/>
      <c r="F1413" s="104"/>
      <c r="G1413" s="167" t="e">
        <f t="shared" si="528"/>
        <v>#DIV/0!</v>
      </c>
      <c r="H1413" s="104"/>
      <c r="I1413" s="167" t="e">
        <f t="shared" si="529"/>
        <v>#DIV/0!</v>
      </c>
      <c r="J1413" s="167" t="e">
        <f t="shared" si="530"/>
        <v>#DIV/0!</v>
      </c>
      <c r="K1413" s="104">
        <f t="shared" si="554"/>
        <v>0</v>
      </c>
      <c r="L1413" s="104"/>
      <c r="M1413" s="206" t="e">
        <f t="shared" si="531"/>
        <v>#DIV/0!</v>
      </c>
      <c r="N1413" s="782"/>
      <c r="P1413" s="86"/>
      <c r="Q1413" s="224"/>
      <c r="R1413" s="728">
        <f t="shared" si="492"/>
        <v>0</v>
      </c>
    </row>
    <row r="1414" spans="1:18" s="150" customFormat="1" ht="27.5" x14ac:dyDescent="0.35">
      <c r="A1414" s="1065"/>
      <c r="B1414" s="365" t="s">
        <v>116</v>
      </c>
      <c r="C1414" s="365"/>
      <c r="D1414" s="104">
        <v>1257.1500000000001</v>
      </c>
      <c r="E1414" s="104">
        <f>D1414</f>
        <v>1257.1500000000001</v>
      </c>
      <c r="F1414" s="104"/>
      <c r="G1414" s="167">
        <f t="shared" si="528"/>
        <v>0</v>
      </c>
      <c r="H1414" s="104"/>
      <c r="I1414" s="167">
        <f t="shared" si="529"/>
        <v>0</v>
      </c>
      <c r="J1414" s="167" t="e">
        <f t="shared" si="530"/>
        <v>#DIV/0!</v>
      </c>
      <c r="K1414" s="104">
        <f t="shared" si="554"/>
        <v>1257.1500000000001</v>
      </c>
      <c r="L1414" s="104"/>
      <c r="M1414" s="129">
        <f t="shared" si="531"/>
        <v>1</v>
      </c>
      <c r="N1414" s="782"/>
      <c r="P1414" s="86"/>
      <c r="Q1414" s="224"/>
      <c r="R1414" s="728">
        <f t="shared" si="492"/>
        <v>0</v>
      </c>
    </row>
    <row r="1415" spans="1:18" s="150" customFormat="1" ht="27.5" x14ac:dyDescent="0.35">
      <c r="A1415" s="1066"/>
      <c r="B1415" s="365" t="s">
        <v>80</v>
      </c>
      <c r="C1415" s="365"/>
      <c r="D1415" s="104"/>
      <c r="E1415" s="104"/>
      <c r="F1415" s="104"/>
      <c r="G1415" s="167" t="e">
        <f t="shared" si="528"/>
        <v>#DIV/0!</v>
      </c>
      <c r="H1415" s="104"/>
      <c r="I1415" s="167" t="e">
        <f t="shared" si="529"/>
        <v>#DIV/0!</v>
      </c>
      <c r="J1415" s="167" t="e">
        <f t="shared" si="530"/>
        <v>#DIV/0!</v>
      </c>
      <c r="K1415" s="104">
        <f t="shared" si="554"/>
        <v>0</v>
      </c>
      <c r="L1415" s="104"/>
      <c r="M1415" s="206" t="e">
        <f t="shared" si="531"/>
        <v>#DIV/0!</v>
      </c>
      <c r="N1415" s="782"/>
      <c r="P1415" s="86"/>
      <c r="Q1415" s="224"/>
      <c r="R1415" s="728">
        <f t="shared" si="492"/>
        <v>0</v>
      </c>
    </row>
    <row r="1416" spans="1:18" s="150" customFormat="1" ht="36" x14ac:dyDescent="0.35">
      <c r="A1416" s="1064" t="s">
        <v>1016</v>
      </c>
      <c r="B1416" s="416" t="s">
        <v>1001</v>
      </c>
      <c r="C1416" s="364" t="s">
        <v>452</v>
      </c>
      <c r="D1416" s="134">
        <f>SUM(D1417:D1420)</f>
        <v>2986.99</v>
      </c>
      <c r="E1416" s="134">
        <f t="shared" ref="E1416:F1416" si="555">SUM(E1417:E1420)</f>
        <v>2986.99</v>
      </c>
      <c r="F1416" s="134">
        <f t="shared" si="555"/>
        <v>0</v>
      </c>
      <c r="G1416" s="185">
        <f t="shared" ref="G1416:G1430" si="556">F1416/E1416</f>
        <v>0</v>
      </c>
      <c r="H1416" s="134">
        <f>SUM(H1417:H1420)</f>
        <v>0</v>
      </c>
      <c r="I1416" s="185">
        <f t="shared" ref="I1416:I1430" si="557">H1416/E1416</f>
        <v>0</v>
      </c>
      <c r="J1416" s="185" t="e">
        <f t="shared" ref="J1416:J1430" si="558">H1416/F1416</f>
        <v>#DIV/0!</v>
      </c>
      <c r="K1416" s="134">
        <f>SUM(K1417:K1420)</f>
        <v>2986.99</v>
      </c>
      <c r="L1416" s="134">
        <f>SUM(L1417:L1420)</f>
        <v>0</v>
      </c>
      <c r="M1416" s="344">
        <f t="shared" ref="M1416:M1430" si="559">K1416/E1416</f>
        <v>1</v>
      </c>
      <c r="N1416" s="782"/>
      <c r="P1416" s="86"/>
      <c r="Q1416" s="224"/>
      <c r="R1416" s="728">
        <f t="shared" si="492"/>
        <v>0</v>
      </c>
    </row>
    <row r="1417" spans="1:18" s="150" customFormat="1" ht="27.5" x14ac:dyDescent="0.35">
      <c r="A1417" s="1065"/>
      <c r="B1417" s="365" t="s">
        <v>79</v>
      </c>
      <c r="C1417" s="365"/>
      <c r="D1417" s="104">
        <f>D1422+D1427</f>
        <v>0</v>
      </c>
      <c r="E1417" s="104">
        <f t="shared" ref="E1417:F1417" si="560">E1422+E1427</f>
        <v>0</v>
      </c>
      <c r="F1417" s="104">
        <f t="shared" si="560"/>
        <v>0</v>
      </c>
      <c r="G1417" s="167" t="e">
        <f t="shared" si="556"/>
        <v>#DIV/0!</v>
      </c>
      <c r="H1417" s="104">
        <f>H1422+H1427</f>
        <v>0</v>
      </c>
      <c r="I1417" s="167" t="e">
        <f t="shared" si="557"/>
        <v>#DIV/0!</v>
      </c>
      <c r="J1417" s="167" t="e">
        <f t="shared" si="558"/>
        <v>#DIV/0!</v>
      </c>
      <c r="K1417" s="104"/>
      <c r="L1417" s="104"/>
      <c r="M1417" s="206" t="e">
        <f t="shared" si="559"/>
        <v>#DIV/0!</v>
      </c>
      <c r="N1417" s="782"/>
      <c r="P1417" s="86"/>
      <c r="Q1417" s="224"/>
      <c r="R1417" s="728">
        <f t="shared" si="492"/>
        <v>0</v>
      </c>
    </row>
    <row r="1418" spans="1:18" s="150" customFormat="1" ht="27.5" x14ac:dyDescent="0.35">
      <c r="A1418" s="1065"/>
      <c r="B1418" s="365" t="s">
        <v>78</v>
      </c>
      <c r="C1418" s="365"/>
      <c r="D1418" s="104">
        <f>D1423+D1428</f>
        <v>0</v>
      </c>
      <c r="E1418" s="104">
        <f>E1423+E1428</f>
        <v>0</v>
      </c>
      <c r="F1418" s="104">
        <f t="shared" ref="F1418" si="561">F1423+F1428</f>
        <v>0</v>
      </c>
      <c r="G1418" s="167" t="e">
        <f t="shared" si="556"/>
        <v>#DIV/0!</v>
      </c>
      <c r="H1418" s="104">
        <f t="shared" ref="H1418:H1420" si="562">H1423+H1428</f>
        <v>0</v>
      </c>
      <c r="I1418" s="167" t="e">
        <f t="shared" si="557"/>
        <v>#DIV/0!</v>
      </c>
      <c r="J1418" s="167" t="e">
        <f t="shared" si="558"/>
        <v>#DIV/0!</v>
      </c>
      <c r="K1418" s="104"/>
      <c r="L1418" s="104"/>
      <c r="M1418" s="206" t="e">
        <f t="shared" si="559"/>
        <v>#DIV/0!</v>
      </c>
      <c r="N1418" s="782"/>
      <c r="P1418" s="86"/>
      <c r="Q1418" s="224"/>
      <c r="R1418" s="728">
        <f t="shared" si="492"/>
        <v>0</v>
      </c>
    </row>
    <row r="1419" spans="1:18" s="150" customFormat="1" ht="27.5" x14ac:dyDescent="0.35">
      <c r="A1419" s="1065"/>
      <c r="B1419" s="365" t="s">
        <v>116</v>
      </c>
      <c r="C1419" s="365"/>
      <c r="D1419" s="104">
        <f>D1424+D1429</f>
        <v>2986.99</v>
      </c>
      <c r="E1419" s="104">
        <f>E1424+E1429</f>
        <v>2986.99</v>
      </c>
      <c r="F1419" s="104">
        <f t="shared" ref="F1419" si="563">F1424+F1429</f>
        <v>0</v>
      </c>
      <c r="G1419" s="167">
        <f t="shared" si="556"/>
        <v>0</v>
      </c>
      <c r="H1419" s="104">
        <f t="shared" si="562"/>
        <v>0</v>
      </c>
      <c r="I1419" s="167">
        <f t="shared" si="557"/>
        <v>0</v>
      </c>
      <c r="J1419" s="167" t="e">
        <f t="shared" si="558"/>
        <v>#DIV/0!</v>
      </c>
      <c r="K1419" s="104">
        <f>E1419</f>
        <v>2986.99</v>
      </c>
      <c r="L1419" s="104"/>
      <c r="M1419" s="129">
        <f t="shared" si="559"/>
        <v>1</v>
      </c>
      <c r="N1419" s="782"/>
      <c r="P1419" s="86"/>
      <c r="Q1419" s="224"/>
      <c r="R1419" s="728">
        <f t="shared" ref="R1419:R1482" si="564">E1419-K1419-L1419</f>
        <v>0</v>
      </c>
    </row>
    <row r="1420" spans="1:18" s="150" customFormat="1" ht="27.5" x14ac:dyDescent="0.35">
      <c r="A1420" s="1066"/>
      <c r="B1420" s="365" t="s">
        <v>80</v>
      </c>
      <c r="C1420" s="365"/>
      <c r="D1420" s="104">
        <f t="shared" ref="D1420:F1420" si="565">D1425+D1430</f>
        <v>0</v>
      </c>
      <c r="E1420" s="104">
        <f t="shared" si="565"/>
        <v>0</v>
      </c>
      <c r="F1420" s="104">
        <f t="shared" si="565"/>
        <v>0</v>
      </c>
      <c r="G1420" s="167" t="e">
        <f t="shared" si="556"/>
        <v>#DIV/0!</v>
      </c>
      <c r="H1420" s="104">
        <f t="shared" si="562"/>
        <v>0</v>
      </c>
      <c r="I1420" s="167" t="e">
        <f t="shared" si="557"/>
        <v>#DIV/0!</v>
      </c>
      <c r="J1420" s="167" t="e">
        <f t="shared" si="558"/>
        <v>#DIV/0!</v>
      </c>
      <c r="K1420" s="104">
        <f t="shared" ref="K1420" si="566">E1420</f>
        <v>0</v>
      </c>
      <c r="L1420" s="104"/>
      <c r="M1420" s="206" t="e">
        <f t="shared" si="559"/>
        <v>#DIV/0!</v>
      </c>
      <c r="N1420" s="782"/>
      <c r="P1420" s="86"/>
      <c r="Q1420" s="224"/>
      <c r="R1420" s="728">
        <f t="shared" si="564"/>
        <v>0</v>
      </c>
    </row>
    <row r="1421" spans="1:18" s="150" customFormat="1" ht="72" x14ac:dyDescent="0.35">
      <c r="A1421" s="1064" t="s">
        <v>1017</v>
      </c>
      <c r="B1421" s="366" t="s">
        <v>366</v>
      </c>
      <c r="C1421" s="364" t="s">
        <v>452</v>
      </c>
      <c r="D1421" s="134">
        <f>SUM(D1422:D1425)</f>
        <v>1408.01</v>
      </c>
      <c r="E1421" s="134">
        <f t="shared" ref="E1421:F1421" si="567">SUM(E1422:E1425)</f>
        <v>1408.01</v>
      </c>
      <c r="F1421" s="134">
        <f t="shared" si="567"/>
        <v>0</v>
      </c>
      <c r="G1421" s="185">
        <f t="shared" si="556"/>
        <v>0</v>
      </c>
      <c r="H1421" s="134"/>
      <c r="I1421" s="185">
        <f t="shared" si="557"/>
        <v>0</v>
      </c>
      <c r="J1421" s="185" t="e">
        <f t="shared" si="558"/>
        <v>#DIV/0!</v>
      </c>
      <c r="K1421" s="134">
        <f>SUM(K1422:K1425)</f>
        <v>1408.01</v>
      </c>
      <c r="L1421" s="134"/>
      <c r="M1421" s="344">
        <f t="shared" si="559"/>
        <v>1</v>
      </c>
      <c r="N1421" s="782"/>
      <c r="P1421" s="86"/>
      <c r="Q1421" s="224"/>
      <c r="R1421" s="728">
        <f t="shared" si="564"/>
        <v>0</v>
      </c>
    </row>
    <row r="1422" spans="1:18" s="150" customFormat="1" ht="27.5" x14ac:dyDescent="0.35">
      <c r="A1422" s="1065"/>
      <c r="B1422" s="365" t="s">
        <v>79</v>
      </c>
      <c r="C1422" s="365"/>
      <c r="D1422" s="104"/>
      <c r="E1422" s="104"/>
      <c r="F1422" s="104"/>
      <c r="G1422" s="167" t="e">
        <f t="shared" si="556"/>
        <v>#DIV/0!</v>
      </c>
      <c r="H1422" s="104"/>
      <c r="I1422" s="167" t="e">
        <f t="shared" si="557"/>
        <v>#DIV/0!</v>
      </c>
      <c r="J1422" s="167" t="e">
        <f t="shared" si="558"/>
        <v>#DIV/0!</v>
      </c>
      <c r="K1422" s="104">
        <f t="shared" ref="K1422:K1425" si="568">E1422</f>
        <v>0</v>
      </c>
      <c r="L1422" s="104"/>
      <c r="M1422" s="206" t="e">
        <f t="shared" si="559"/>
        <v>#DIV/0!</v>
      </c>
      <c r="N1422" s="782"/>
      <c r="P1422" s="86"/>
      <c r="Q1422" s="224"/>
      <c r="R1422" s="728">
        <f t="shared" si="564"/>
        <v>0</v>
      </c>
    </row>
    <row r="1423" spans="1:18" s="150" customFormat="1" ht="27.5" x14ac:dyDescent="0.35">
      <c r="A1423" s="1065"/>
      <c r="B1423" s="365" t="s">
        <v>78</v>
      </c>
      <c r="C1423" s="365"/>
      <c r="D1423" s="104"/>
      <c r="E1423" s="104"/>
      <c r="F1423" s="104"/>
      <c r="G1423" s="167" t="e">
        <f t="shared" si="556"/>
        <v>#DIV/0!</v>
      </c>
      <c r="H1423" s="104"/>
      <c r="I1423" s="167" t="e">
        <f t="shared" si="557"/>
        <v>#DIV/0!</v>
      </c>
      <c r="J1423" s="167" t="e">
        <f t="shared" si="558"/>
        <v>#DIV/0!</v>
      </c>
      <c r="K1423" s="104">
        <f t="shared" si="568"/>
        <v>0</v>
      </c>
      <c r="L1423" s="104"/>
      <c r="M1423" s="206" t="e">
        <f t="shared" si="559"/>
        <v>#DIV/0!</v>
      </c>
      <c r="N1423" s="782"/>
      <c r="P1423" s="86"/>
      <c r="Q1423" s="224"/>
      <c r="R1423" s="728">
        <f t="shared" si="564"/>
        <v>0</v>
      </c>
    </row>
    <row r="1424" spans="1:18" s="150" customFormat="1" ht="27.5" x14ac:dyDescent="0.35">
      <c r="A1424" s="1065"/>
      <c r="B1424" s="365" t="s">
        <v>116</v>
      </c>
      <c r="C1424" s="365"/>
      <c r="D1424" s="104">
        <v>1408.01</v>
      </c>
      <c r="E1424" s="104">
        <f>D1424</f>
        <v>1408.01</v>
      </c>
      <c r="F1424" s="104"/>
      <c r="G1424" s="167">
        <f t="shared" si="556"/>
        <v>0</v>
      </c>
      <c r="H1424" s="104"/>
      <c r="I1424" s="167">
        <f t="shared" si="557"/>
        <v>0</v>
      </c>
      <c r="J1424" s="167" t="e">
        <f t="shared" si="558"/>
        <v>#DIV/0!</v>
      </c>
      <c r="K1424" s="104">
        <f t="shared" si="568"/>
        <v>1408.01</v>
      </c>
      <c r="L1424" s="104"/>
      <c r="M1424" s="129">
        <f t="shared" si="559"/>
        <v>1</v>
      </c>
      <c r="N1424" s="782"/>
      <c r="P1424" s="86"/>
      <c r="Q1424" s="224"/>
      <c r="R1424" s="728">
        <f t="shared" si="564"/>
        <v>0</v>
      </c>
    </row>
    <row r="1425" spans="1:18" s="150" customFormat="1" ht="27.5" x14ac:dyDescent="0.35">
      <c r="A1425" s="1066"/>
      <c r="B1425" s="365" t="s">
        <v>80</v>
      </c>
      <c r="C1425" s="365"/>
      <c r="D1425" s="104"/>
      <c r="E1425" s="104"/>
      <c r="F1425" s="104"/>
      <c r="G1425" s="167" t="e">
        <f t="shared" si="556"/>
        <v>#DIV/0!</v>
      </c>
      <c r="H1425" s="104"/>
      <c r="I1425" s="167" t="e">
        <f t="shared" si="557"/>
        <v>#DIV/0!</v>
      </c>
      <c r="J1425" s="167" t="e">
        <f t="shared" si="558"/>
        <v>#DIV/0!</v>
      </c>
      <c r="K1425" s="104">
        <f t="shared" si="568"/>
        <v>0</v>
      </c>
      <c r="L1425" s="104"/>
      <c r="M1425" s="206" t="e">
        <f t="shared" si="559"/>
        <v>#DIV/0!</v>
      </c>
      <c r="N1425" s="782"/>
      <c r="P1425" s="86"/>
      <c r="Q1425" s="224"/>
      <c r="R1425" s="728">
        <f t="shared" si="564"/>
        <v>0</v>
      </c>
    </row>
    <row r="1426" spans="1:18" s="150" customFormat="1" ht="85.5" customHeight="1" x14ac:dyDescent="0.35">
      <c r="A1426" s="1064" t="s">
        <v>1018</v>
      </c>
      <c r="B1426" s="366" t="s">
        <v>998</v>
      </c>
      <c r="C1426" s="364" t="s">
        <v>452</v>
      </c>
      <c r="D1426" s="134">
        <f>SUM(D1427:D1430)</f>
        <v>1578.98</v>
      </c>
      <c r="E1426" s="134">
        <f t="shared" ref="E1426:F1426" si="569">SUM(E1427:E1430)</f>
        <v>1578.98</v>
      </c>
      <c r="F1426" s="134">
        <f t="shared" si="569"/>
        <v>0</v>
      </c>
      <c r="G1426" s="185">
        <f t="shared" si="556"/>
        <v>0</v>
      </c>
      <c r="H1426" s="134"/>
      <c r="I1426" s="185">
        <f t="shared" si="557"/>
        <v>0</v>
      </c>
      <c r="J1426" s="185" t="e">
        <f t="shared" si="558"/>
        <v>#DIV/0!</v>
      </c>
      <c r="K1426" s="134">
        <f>SUM(K1427:K1430)</f>
        <v>1578.98</v>
      </c>
      <c r="L1426" s="134"/>
      <c r="M1426" s="344">
        <f t="shared" si="559"/>
        <v>1</v>
      </c>
      <c r="N1426" s="782"/>
      <c r="P1426" s="86"/>
      <c r="Q1426" s="224"/>
      <c r="R1426" s="728">
        <f t="shared" si="564"/>
        <v>0</v>
      </c>
    </row>
    <row r="1427" spans="1:18" s="150" customFormat="1" ht="27.5" x14ac:dyDescent="0.35">
      <c r="A1427" s="1065"/>
      <c r="B1427" s="365" t="s">
        <v>79</v>
      </c>
      <c r="C1427" s="365"/>
      <c r="D1427" s="104"/>
      <c r="E1427" s="104"/>
      <c r="F1427" s="104"/>
      <c r="G1427" s="167" t="e">
        <f t="shared" si="556"/>
        <v>#DIV/0!</v>
      </c>
      <c r="H1427" s="104"/>
      <c r="I1427" s="167" t="e">
        <f t="shared" si="557"/>
        <v>#DIV/0!</v>
      </c>
      <c r="J1427" s="167" t="e">
        <f t="shared" si="558"/>
        <v>#DIV/0!</v>
      </c>
      <c r="K1427" s="104">
        <f t="shared" ref="K1427:K1430" si="570">E1427</f>
        <v>0</v>
      </c>
      <c r="L1427" s="104"/>
      <c r="M1427" s="206" t="e">
        <f t="shared" si="559"/>
        <v>#DIV/0!</v>
      </c>
      <c r="N1427" s="782"/>
      <c r="P1427" s="86"/>
      <c r="Q1427" s="224"/>
      <c r="R1427" s="728">
        <f t="shared" si="564"/>
        <v>0</v>
      </c>
    </row>
    <row r="1428" spans="1:18" s="150" customFormat="1" ht="27.5" x14ac:dyDescent="0.35">
      <c r="A1428" s="1065"/>
      <c r="B1428" s="365" t="s">
        <v>78</v>
      </c>
      <c r="C1428" s="365"/>
      <c r="D1428" s="104"/>
      <c r="E1428" s="104"/>
      <c r="F1428" s="104"/>
      <c r="G1428" s="167" t="e">
        <f t="shared" si="556"/>
        <v>#DIV/0!</v>
      </c>
      <c r="H1428" s="104"/>
      <c r="I1428" s="167" t="e">
        <f t="shared" si="557"/>
        <v>#DIV/0!</v>
      </c>
      <c r="J1428" s="167" t="e">
        <f t="shared" si="558"/>
        <v>#DIV/0!</v>
      </c>
      <c r="K1428" s="104">
        <f t="shared" si="570"/>
        <v>0</v>
      </c>
      <c r="L1428" s="104"/>
      <c r="M1428" s="206" t="e">
        <f t="shared" si="559"/>
        <v>#DIV/0!</v>
      </c>
      <c r="N1428" s="782"/>
      <c r="P1428" s="86"/>
      <c r="Q1428" s="224"/>
      <c r="R1428" s="728">
        <f t="shared" si="564"/>
        <v>0</v>
      </c>
    </row>
    <row r="1429" spans="1:18" s="150" customFormat="1" ht="27.5" x14ac:dyDescent="0.35">
      <c r="A1429" s="1065"/>
      <c r="B1429" s="365" t="s">
        <v>116</v>
      </c>
      <c r="C1429" s="365"/>
      <c r="D1429" s="104">
        <v>1578.98</v>
      </c>
      <c r="E1429" s="104">
        <f>D1429</f>
        <v>1578.98</v>
      </c>
      <c r="F1429" s="104"/>
      <c r="G1429" s="167">
        <f t="shared" si="556"/>
        <v>0</v>
      </c>
      <c r="H1429" s="104"/>
      <c r="I1429" s="167">
        <f t="shared" si="557"/>
        <v>0</v>
      </c>
      <c r="J1429" s="167" t="e">
        <f t="shared" si="558"/>
        <v>#DIV/0!</v>
      </c>
      <c r="K1429" s="104">
        <f t="shared" si="570"/>
        <v>1578.98</v>
      </c>
      <c r="L1429" s="104"/>
      <c r="M1429" s="129">
        <f t="shared" si="559"/>
        <v>1</v>
      </c>
      <c r="N1429" s="782"/>
      <c r="P1429" s="86"/>
      <c r="Q1429" s="224"/>
      <c r="R1429" s="728">
        <f t="shared" si="564"/>
        <v>0</v>
      </c>
    </row>
    <row r="1430" spans="1:18" s="150" customFormat="1" ht="27.5" x14ac:dyDescent="0.35">
      <c r="A1430" s="1066"/>
      <c r="B1430" s="365" t="s">
        <v>80</v>
      </c>
      <c r="C1430" s="365"/>
      <c r="D1430" s="104"/>
      <c r="E1430" s="104"/>
      <c r="F1430" s="104"/>
      <c r="G1430" s="167" t="e">
        <f t="shared" si="556"/>
        <v>#DIV/0!</v>
      </c>
      <c r="H1430" s="104"/>
      <c r="I1430" s="167" t="e">
        <f t="shared" si="557"/>
        <v>#DIV/0!</v>
      </c>
      <c r="J1430" s="167" t="e">
        <f t="shared" si="558"/>
        <v>#DIV/0!</v>
      </c>
      <c r="K1430" s="104">
        <f t="shared" si="570"/>
        <v>0</v>
      </c>
      <c r="L1430" s="104"/>
      <c r="M1430" s="206" t="e">
        <f t="shared" si="559"/>
        <v>#DIV/0!</v>
      </c>
      <c r="N1430" s="782"/>
      <c r="P1430" s="86"/>
      <c r="Q1430" s="224"/>
      <c r="R1430" s="728">
        <f t="shared" si="564"/>
        <v>0</v>
      </c>
    </row>
    <row r="1431" spans="1:18" s="150" customFormat="1" ht="36" x14ac:dyDescent="0.35">
      <c r="A1431" s="1064" t="s">
        <v>1019</v>
      </c>
      <c r="B1431" s="416" t="s">
        <v>1002</v>
      </c>
      <c r="C1431" s="364" t="s">
        <v>452</v>
      </c>
      <c r="D1431" s="134">
        <f>SUM(D1432:D1435)</f>
        <v>2916.59</v>
      </c>
      <c r="E1431" s="134">
        <f t="shared" ref="E1431:F1431" si="571">SUM(E1432:E1435)</f>
        <v>2916.59</v>
      </c>
      <c r="F1431" s="134">
        <f t="shared" si="571"/>
        <v>0</v>
      </c>
      <c r="G1431" s="185">
        <f t="shared" ref="G1431:G1445" si="572">F1431/E1431</f>
        <v>0</v>
      </c>
      <c r="H1431" s="134">
        <f>SUM(H1432:H1435)</f>
        <v>0</v>
      </c>
      <c r="I1431" s="185">
        <f t="shared" ref="I1431:I1445" si="573">H1431/E1431</f>
        <v>0</v>
      </c>
      <c r="J1431" s="185" t="e">
        <f t="shared" ref="J1431:J1445" si="574">H1431/F1431</f>
        <v>#DIV/0!</v>
      </c>
      <c r="K1431" s="134">
        <f>SUM(K1432:K1435)</f>
        <v>2916.59</v>
      </c>
      <c r="L1431" s="134">
        <f>SUM(L1432:L1435)</f>
        <v>0</v>
      </c>
      <c r="M1431" s="344">
        <f t="shared" ref="M1431:M1445" si="575">K1431/E1431</f>
        <v>1</v>
      </c>
      <c r="N1431" s="782" t="s">
        <v>1445</v>
      </c>
      <c r="P1431" s="86"/>
      <c r="Q1431" s="224"/>
      <c r="R1431" s="728">
        <f t="shared" si="564"/>
        <v>0</v>
      </c>
    </row>
    <row r="1432" spans="1:18" s="150" customFormat="1" ht="32.25" customHeight="1" x14ac:dyDescent="0.35">
      <c r="A1432" s="1065"/>
      <c r="B1432" s="365" t="s">
        <v>79</v>
      </c>
      <c r="C1432" s="365"/>
      <c r="D1432" s="104">
        <f>D1437+D1442</f>
        <v>0</v>
      </c>
      <c r="E1432" s="104">
        <f t="shared" ref="E1432:F1432" si="576">E1437+E1442</f>
        <v>0</v>
      </c>
      <c r="F1432" s="104">
        <f t="shared" si="576"/>
        <v>0</v>
      </c>
      <c r="G1432" s="167" t="e">
        <f t="shared" si="572"/>
        <v>#DIV/0!</v>
      </c>
      <c r="H1432" s="104">
        <f>H1437+H1442</f>
        <v>0</v>
      </c>
      <c r="I1432" s="167" t="e">
        <f t="shared" si="573"/>
        <v>#DIV/0!</v>
      </c>
      <c r="J1432" s="167" t="e">
        <f t="shared" si="574"/>
        <v>#DIV/0!</v>
      </c>
      <c r="K1432" s="104"/>
      <c r="L1432" s="104"/>
      <c r="M1432" s="206" t="e">
        <f t="shared" si="575"/>
        <v>#DIV/0!</v>
      </c>
      <c r="N1432" s="782"/>
      <c r="P1432" s="86"/>
      <c r="Q1432" s="224"/>
      <c r="R1432" s="728">
        <f t="shared" si="564"/>
        <v>0</v>
      </c>
    </row>
    <row r="1433" spans="1:18" s="150" customFormat="1" ht="32.25" customHeight="1" x14ac:dyDescent="0.35">
      <c r="A1433" s="1065"/>
      <c r="B1433" s="365" t="s">
        <v>78</v>
      </c>
      <c r="C1433" s="365"/>
      <c r="D1433" s="104">
        <f>D1438+D1443</f>
        <v>0</v>
      </c>
      <c r="E1433" s="104">
        <f>E1438+E1443</f>
        <v>0</v>
      </c>
      <c r="F1433" s="104">
        <f t="shared" ref="F1433" si="577">F1438+F1443</f>
        <v>0</v>
      </c>
      <c r="G1433" s="167" t="e">
        <f t="shared" si="572"/>
        <v>#DIV/0!</v>
      </c>
      <c r="H1433" s="104">
        <f t="shared" ref="H1433:H1435" si="578">H1438+H1443</f>
        <v>0</v>
      </c>
      <c r="I1433" s="167" t="e">
        <f t="shared" si="573"/>
        <v>#DIV/0!</v>
      </c>
      <c r="J1433" s="167" t="e">
        <f t="shared" si="574"/>
        <v>#DIV/0!</v>
      </c>
      <c r="K1433" s="104"/>
      <c r="L1433" s="104"/>
      <c r="M1433" s="206" t="e">
        <f t="shared" si="575"/>
        <v>#DIV/0!</v>
      </c>
      <c r="N1433" s="782"/>
      <c r="P1433" s="86"/>
      <c r="Q1433" s="224"/>
      <c r="R1433" s="728">
        <f t="shared" si="564"/>
        <v>0</v>
      </c>
    </row>
    <row r="1434" spans="1:18" s="150" customFormat="1" ht="33.75" customHeight="1" x14ac:dyDescent="0.35">
      <c r="A1434" s="1065"/>
      <c r="B1434" s="365" t="s">
        <v>116</v>
      </c>
      <c r="C1434" s="365"/>
      <c r="D1434" s="104">
        <f>D1439+D1444</f>
        <v>2916.59</v>
      </c>
      <c r="E1434" s="104">
        <f>D1434</f>
        <v>2916.59</v>
      </c>
      <c r="F1434" s="104">
        <f t="shared" ref="F1434" si="579">F1439+F1444</f>
        <v>0</v>
      </c>
      <c r="G1434" s="167">
        <f t="shared" si="572"/>
        <v>0</v>
      </c>
      <c r="H1434" s="104">
        <f t="shared" si="578"/>
        <v>0</v>
      </c>
      <c r="I1434" s="167">
        <f t="shared" si="573"/>
        <v>0</v>
      </c>
      <c r="J1434" s="167" t="e">
        <f t="shared" si="574"/>
        <v>#DIV/0!</v>
      </c>
      <c r="K1434" s="104">
        <f>E1434</f>
        <v>2916.59</v>
      </c>
      <c r="L1434" s="104"/>
      <c r="M1434" s="129">
        <f t="shared" si="575"/>
        <v>1</v>
      </c>
      <c r="N1434" s="782"/>
      <c r="P1434" s="86"/>
      <c r="Q1434" s="224"/>
      <c r="R1434" s="728">
        <f t="shared" si="564"/>
        <v>0</v>
      </c>
    </row>
    <row r="1435" spans="1:18" s="150" customFormat="1" ht="110.25" customHeight="1" x14ac:dyDescent="0.35">
      <c r="A1435" s="1066"/>
      <c r="B1435" s="365" t="s">
        <v>80</v>
      </c>
      <c r="C1435" s="365"/>
      <c r="D1435" s="104">
        <f t="shared" ref="D1435:F1435" si="580">D1440+D1445</f>
        <v>0</v>
      </c>
      <c r="E1435" s="104">
        <f t="shared" si="580"/>
        <v>0</v>
      </c>
      <c r="F1435" s="104">
        <f t="shared" si="580"/>
        <v>0</v>
      </c>
      <c r="G1435" s="167" t="e">
        <f t="shared" si="572"/>
        <v>#DIV/0!</v>
      </c>
      <c r="H1435" s="104">
        <f t="shared" si="578"/>
        <v>0</v>
      </c>
      <c r="I1435" s="167" t="e">
        <f t="shared" si="573"/>
        <v>#DIV/0!</v>
      </c>
      <c r="J1435" s="167" t="e">
        <f t="shared" si="574"/>
        <v>#DIV/0!</v>
      </c>
      <c r="K1435" s="104">
        <f t="shared" ref="K1435" si="581">E1435</f>
        <v>0</v>
      </c>
      <c r="L1435" s="104"/>
      <c r="M1435" s="206" t="e">
        <f t="shared" si="575"/>
        <v>#DIV/0!</v>
      </c>
      <c r="N1435" s="782"/>
      <c r="P1435" s="86"/>
      <c r="Q1435" s="224"/>
      <c r="R1435" s="728">
        <f t="shared" si="564"/>
        <v>0</v>
      </c>
    </row>
    <row r="1436" spans="1:18" s="150" customFormat="1" ht="72" x14ac:dyDescent="0.35">
      <c r="A1436" s="1064" t="s">
        <v>1020</v>
      </c>
      <c r="B1436" s="366" t="s">
        <v>366</v>
      </c>
      <c r="C1436" s="364" t="s">
        <v>452</v>
      </c>
      <c r="D1436" s="134">
        <f>SUM(D1437:D1440)</f>
        <v>2363.44</v>
      </c>
      <c r="E1436" s="134">
        <f t="shared" ref="E1436:F1436" si="582">SUM(E1437:E1440)</f>
        <v>2363.44</v>
      </c>
      <c r="F1436" s="134">
        <f t="shared" si="582"/>
        <v>0</v>
      </c>
      <c r="G1436" s="185">
        <f t="shared" si="572"/>
        <v>0</v>
      </c>
      <c r="H1436" s="134"/>
      <c r="I1436" s="185">
        <f t="shared" si="573"/>
        <v>0</v>
      </c>
      <c r="J1436" s="185" t="e">
        <f t="shared" si="574"/>
        <v>#DIV/0!</v>
      </c>
      <c r="K1436" s="134">
        <f>SUM(K1437:K1440)</f>
        <v>2363.44</v>
      </c>
      <c r="L1436" s="134"/>
      <c r="M1436" s="344">
        <f t="shared" si="575"/>
        <v>1</v>
      </c>
      <c r="N1436" s="782"/>
      <c r="P1436" s="86"/>
      <c r="Q1436" s="224"/>
      <c r="R1436" s="728">
        <f t="shared" si="564"/>
        <v>0</v>
      </c>
    </row>
    <row r="1437" spans="1:18" s="150" customFormat="1" ht="27.5" x14ac:dyDescent="0.35">
      <c r="A1437" s="1065"/>
      <c r="B1437" s="365" t="s">
        <v>79</v>
      </c>
      <c r="C1437" s="365"/>
      <c r="D1437" s="104"/>
      <c r="E1437" s="104"/>
      <c r="F1437" s="104"/>
      <c r="G1437" s="167" t="e">
        <f t="shared" si="572"/>
        <v>#DIV/0!</v>
      </c>
      <c r="H1437" s="104"/>
      <c r="I1437" s="167" t="e">
        <f t="shared" si="573"/>
        <v>#DIV/0!</v>
      </c>
      <c r="J1437" s="167" t="e">
        <f t="shared" si="574"/>
        <v>#DIV/0!</v>
      </c>
      <c r="K1437" s="104">
        <f t="shared" ref="K1437:K1440" si="583">E1437</f>
        <v>0</v>
      </c>
      <c r="L1437" s="104"/>
      <c r="M1437" s="206" t="e">
        <f t="shared" si="575"/>
        <v>#DIV/0!</v>
      </c>
      <c r="N1437" s="782"/>
      <c r="P1437" s="86"/>
      <c r="Q1437" s="224"/>
      <c r="R1437" s="728">
        <f t="shared" si="564"/>
        <v>0</v>
      </c>
    </row>
    <row r="1438" spans="1:18" s="150" customFormat="1" ht="27.5" x14ac:dyDescent="0.35">
      <c r="A1438" s="1065"/>
      <c r="B1438" s="365" t="s">
        <v>78</v>
      </c>
      <c r="C1438" s="365"/>
      <c r="D1438" s="104"/>
      <c r="E1438" s="104"/>
      <c r="F1438" s="104"/>
      <c r="G1438" s="167" t="e">
        <f t="shared" si="572"/>
        <v>#DIV/0!</v>
      </c>
      <c r="H1438" s="104"/>
      <c r="I1438" s="167" t="e">
        <f t="shared" si="573"/>
        <v>#DIV/0!</v>
      </c>
      <c r="J1438" s="167" t="e">
        <f t="shared" si="574"/>
        <v>#DIV/0!</v>
      </c>
      <c r="K1438" s="104">
        <f t="shared" si="583"/>
        <v>0</v>
      </c>
      <c r="L1438" s="104"/>
      <c r="M1438" s="206" t="e">
        <f t="shared" si="575"/>
        <v>#DIV/0!</v>
      </c>
      <c r="N1438" s="782"/>
      <c r="P1438" s="86"/>
      <c r="Q1438" s="224"/>
      <c r="R1438" s="728">
        <f t="shared" si="564"/>
        <v>0</v>
      </c>
    </row>
    <row r="1439" spans="1:18" s="150" customFormat="1" ht="27.5" x14ac:dyDescent="0.35">
      <c r="A1439" s="1065"/>
      <c r="B1439" s="365" t="s">
        <v>116</v>
      </c>
      <c r="C1439" s="365"/>
      <c r="D1439" s="104">
        <v>2363.44</v>
      </c>
      <c r="E1439" s="104">
        <f>D1439</f>
        <v>2363.44</v>
      </c>
      <c r="F1439" s="104"/>
      <c r="G1439" s="167">
        <f t="shared" si="572"/>
        <v>0</v>
      </c>
      <c r="H1439" s="104"/>
      <c r="I1439" s="167">
        <f t="shared" si="573"/>
        <v>0</v>
      </c>
      <c r="J1439" s="167" t="e">
        <f t="shared" si="574"/>
        <v>#DIV/0!</v>
      </c>
      <c r="K1439" s="104">
        <f t="shared" si="583"/>
        <v>2363.44</v>
      </c>
      <c r="L1439" s="104"/>
      <c r="M1439" s="129">
        <f t="shared" si="575"/>
        <v>1</v>
      </c>
      <c r="N1439" s="782"/>
      <c r="P1439" s="86"/>
      <c r="Q1439" s="224"/>
      <c r="R1439" s="728">
        <f t="shared" si="564"/>
        <v>0</v>
      </c>
    </row>
    <row r="1440" spans="1:18" s="150" customFormat="1" ht="27.5" x14ac:dyDescent="0.35">
      <c r="A1440" s="1066"/>
      <c r="B1440" s="365" t="s">
        <v>80</v>
      </c>
      <c r="C1440" s="365"/>
      <c r="D1440" s="104"/>
      <c r="E1440" s="104"/>
      <c r="F1440" s="104"/>
      <c r="G1440" s="167" t="e">
        <f t="shared" si="572"/>
        <v>#DIV/0!</v>
      </c>
      <c r="H1440" s="104"/>
      <c r="I1440" s="167" t="e">
        <f t="shared" si="573"/>
        <v>#DIV/0!</v>
      </c>
      <c r="J1440" s="167" t="e">
        <f t="shared" si="574"/>
        <v>#DIV/0!</v>
      </c>
      <c r="K1440" s="104">
        <f t="shared" si="583"/>
        <v>0</v>
      </c>
      <c r="L1440" s="104"/>
      <c r="M1440" s="206" t="e">
        <f t="shared" si="575"/>
        <v>#DIV/0!</v>
      </c>
      <c r="N1440" s="782"/>
      <c r="P1440" s="86"/>
      <c r="Q1440" s="224"/>
      <c r="R1440" s="728">
        <f t="shared" si="564"/>
        <v>0</v>
      </c>
    </row>
    <row r="1441" spans="1:18" s="150" customFormat="1" ht="85.5" customHeight="1" x14ac:dyDescent="0.35">
      <c r="A1441" s="1064" t="s">
        <v>1021</v>
      </c>
      <c r="B1441" s="366" t="s">
        <v>998</v>
      </c>
      <c r="C1441" s="364" t="s">
        <v>452</v>
      </c>
      <c r="D1441" s="134">
        <f>SUM(D1442:D1445)</f>
        <v>553.15</v>
      </c>
      <c r="E1441" s="134">
        <f t="shared" ref="E1441:F1441" si="584">SUM(E1442:E1445)</f>
        <v>553.15</v>
      </c>
      <c r="F1441" s="134">
        <f t="shared" si="584"/>
        <v>0</v>
      </c>
      <c r="G1441" s="185">
        <f t="shared" si="572"/>
        <v>0</v>
      </c>
      <c r="H1441" s="134"/>
      <c r="I1441" s="185">
        <f t="shared" si="573"/>
        <v>0</v>
      </c>
      <c r="J1441" s="185" t="e">
        <f t="shared" si="574"/>
        <v>#DIV/0!</v>
      </c>
      <c r="K1441" s="134">
        <f>SUM(K1442:K1445)</f>
        <v>553.15</v>
      </c>
      <c r="L1441" s="134"/>
      <c r="M1441" s="344">
        <f t="shared" si="575"/>
        <v>1</v>
      </c>
      <c r="N1441" s="782"/>
      <c r="P1441" s="86"/>
      <c r="Q1441" s="224"/>
      <c r="R1441" s="728">
        <f t="shared" si="564"/>
        <v>0</v>
      </c>
    </row>
    <row r="1442" spans="1:18" s="150" customFormat="1" ht="27.5" x14ac:dyDescent="0.35">
      <c r="A1442" s="1065"/>
      <c r="B1442" s="365" t="s">
        <v>79</v>
      </c>
      <c r="C1442" s="365"/>
      <c r="D1442" s="104"/>
      <c r="E1442" s="104"/>
      <c r="F1442" s="104"/>
      <c r="G1442" s="167" t="e">
        <f t="shared" si="572"/>
        <v>#DIV/0!</v>
      </c>
      <c r="H1442" s="104"/>
      <c r="I1442" s="167" t="e">
        <f t="shared" si="573"/>
        <v>#DIV/0!</v>
      </c>
      <c r="J1442" s="167" t="e">
        <f t="shared" si="574"/>
        <v>#DIV/0!</v>
      </c>
      <c r="K1442" s="104">
        <f t="shared" ref="K1442:K1445" si="585">E1442</f>
        <v>0</v>
      </c>
      <c r="L1442" s="104"/>
      <c r="M1442" s="206" t="e">
        <f t="shared" si="575"/>
        <v>#DIV/0!</v>
      </c>
      <c r="N1442" s="782"/>
      <c r="P1442" s="86"/>
      <c r="Q1442" s="224"/>
      <c r="R1442" s="728">
        <f t="shared" si="564"/>
        <v>0</v>
      </c>
    </row>
    <row r="1443" spans="1:18" s="150" customFormat="1" ht="27.5" x14ac:dyDescent="0.35">
      <c r="A1443" s="1065"/>
      <c r="B1443" s="365" t="s">
        <v>78</v>
      </c>
      <c r="C1443" s="365"/>
      <c r="D1443" s="104"/>
      <c r="E1443" s="104"/>
      <c r="F1443" s="104"/>
      <c r="G1443" s="167" t="e">
        <f t="shared" si="572"/>
        <v>#DIV/0!</v>
      </c>
      <c r="H1443" s="104"/>
      <c r="I1443" s="167" t="e">
        <f t="shared" si="573"/>
        <v>#DIV/0!</v>
      </c>
      <c r="J1443" s="167" t="e">
        <f t="shared" si="574"/>
        <v>#DIV/0!</v>
      </c>
      <c r="K1443" s="104">
        <f t="shared" si="585"/>
        <v>0</v>
      </c>
      <c r="L1443" s="104"/>
      <c r="M1443" s="206" t="e">
        <f t="shared" si="575"/>
        <v>#DIV/0!</v>
      </c>
      <c r="N1443" s="782"/>
      <c r="P1443" s="86"/>
      <c r="Q1443" s="224"/>
      <c r="R1443" s="728">
        <f t="shared" si="564"/>
        <v>0</v>
      </c>
    </row>
    <row r="1444" spans="1:18" s="150" customFormat="1" ht="27.5" x14ac:dyDescent="0.35">
      <c r="A1444" s="1065"/>
      <c r="B1444" s="365" t="s">
        <v>116</v>
      </c>
      <c r="C1444" s="365"/>
      <c r="D1444" s="104">
        <v>553.15</v>
      </c>
      <c r="E1444" s="104">
        <f>D1444</f>
        <v>553.15</v>
      </c>
      <c r="F1444" s="104"/>
      <c r="G1444" s="167">
        <f t="shared" si="572"/>
        <v>0</v>
      </c>
      <c r="H1444" s="104"/>
      <c r="I1444" s="167">
        <f t="shared" si="573"/>
        <v>0</v>
      </c>
      <c r="J1444" s="167" t="e">
        <f t="shared" si="574"/>
        <v>#DIV/0!</v>
      </c>
      <c r="K1444" s="104">
        <f t="shared" si="585"/>
        <v>553.15</v>
      </c>
      <c r="L1444" s="104"/>
      <c r="M1444" s="129">
        <f t="shared" si="575"/>
        <v>1</v>
      </c>
      <c r="N1444" s="782"/>
      <c r="P1444" s="86"/>
      <c r="Q1444" s="224"/>
      <c r="R1444" s="728">
        <f t="shared" si="564"/>
        <v>0</v>
      </c>
    </row>
    <row r="1445" spans="1:18" s="150" customFormat="1" ht="27.5" x14ac:dyDescent="0.35">
      <c r="A1445" s="1066"/>
      <c r="B1445" s="365" t="s">
        <v>80</v>
      </c>
      <c r="C1445" s="365"/>
      <c r="D1445" s="104"/>
      <c r="E1445" s="104"/>
      <c r="F1445" s="104"/>
      <c r="G1445" s="167" t="e">
        <f t="shared" si="572"/>
        <v>#DIV/0!</v>
      </c>
      <c r="H1445" s="104"/>
      <c r="I1445" s="167" t="e">
        <f t="shared" si="573"/>
        <v>#DIV/0!</v>
      </c>
      <c r="J1445" s="167" t="e">
        <f t="shared" si="574"/>
        <v>#DIV/0!</v>
      </c>
      <c r="K1445" s="104">
        <f t="shared" si="585"/>
        <v>0</v>
      </c>
      <c r="L1445" s="104"/>
      <c r="M1445" s="206" t="e">
        <f t="shared" si="575"/>
        <v>#DIV/0!</v>
      </c>
      <c r="N1445" s="782"/>
      <c r="P1445" s="86"/>
      <c r="Q1445" s="224"/>
      <c r="R1445" s="728">
        <f t="shared" si="564"/>
        <v>0</v>
      </c>
    </row>
    <row r="1446" spans="1:18" s="150" customFormat="1" ht="36" x14ac:dyDescent="0.35">
      <c r="A1446" s="1064" t="s">
        <v>1022</v>
      </c>
      <c r="B1446" s="416" t="s">
        <v>1003</v>
      </c>
      <c r="C1446" s="364" t="s">
        <v>452</v>
      </c>
      <c r="D1446" s="134">
        <f>SUM(D1447:D1450)</f>
        <v>7445.68</v>
      </c>
      <c r="E1446" s="134">
        <f t="shared" ref="E1446:F1446" si="586">SUM(E1447:E1450)</f>
        <v>7445.68</v>
      </c>
      <c r="F1446" s="134">
        <f t="shared" si="586"/>
        <v>0</v>
      </c>
      <c r="G1446" s="185">
        <f t="shared" ref="G1446:G1460" si="587">F1446/E1446</f>
        <v>0</v>
      </c>
      <c r="H1446" s="134">
        <f>SUM(H1447:H1450)</f>
        <v>0</v>
      </c>
      <c r="I1446" s="185">
        <f t="shared" ref="I1446:I1460" si="588">H1446/E1446</f>
        <v>0</v>
      </c>
      <c r="J1446" s="185" t="e">
        <f t="shared" ref="J1446:J1460" si="589">H1446/F1446</f>
        <v>#DIV/0!</v>
      </c>
      <c r="K1446" s="134">
        <f>SUM(K1447:K1450)</f>
        <v>7445.68</v>
      </c>
      <c r="L1446" s="134">
        <f>SUM(L1447:L1450)</f>
        <v>0</v>
      </c>
      <c r="M1446" s="344">
        <f t="shared" ref="M1446:M1460" si="590">K1446/E1446</f>
        <v>1</v>
      </c>
      <c r="N1446" s="782"/>
      <c r="P1446" s="86"/>
      <c r="Q1446" s="224"/>
      <c r="R1446" s="728">
        <f t="shared" si="564"/>
        <v>0</v>
      </c>
    </row>
    <row r="1447" spans="1:18" s="150" customFormat="1" ht="27.5" x14ac:dyDescent="0.35">
      <c r="A1447" s="1065"/>
      <c r="B1447" s="365" t="s">
        <v>79</v>
      </c>
      <c r="C1447" s="365"/>
      <c r="D1447" s="104">
        <f>D1452+D1457</f>
        <v>0</v>
      </c>
      <c r="E1447" s="104">
        <f t="shared" ref="E1447:F1447" si="591">E1452+E1457</f>
        <v>0</v>
      </c>
      <c r="F1447" s="104">
        <f t="shared" si="591"/>
        <v>0</v>
      </c>
      <c r="G1447" s="167" t="e">
        <f t="shared" si="587"/>
        <v>#DIV/0!</v>
      </c>
      <c r="H1447" s="104">
        <f>H1452+H1457</f>
        <v>0</v>
      </c>
      <c r="I1447" s="167" t="e">
        <f t="shared" si="588"/>
        <v>#DIV/0!</v>
      </c>
      <c r="J1447" s="167" t="e">
        <f t="shared" si="589"/>
        <v>#DIV/0!</v>
      </c>
      <c r="K1447" s="104"/>
      <c r="L1447" s="104"/>
      <c r="M1447" s="206" t="e">
        <f t="shared" si="590"/>
        <v>#DIV/0!</v>
      </c>
      <c r="N1447" s="782"/>
      <c r="P1447" s="86"/>
      <c r="Q1447" s="224"/>
      <c r="R1447" s="728">
        <f t="shared" si="564"/>
        <v>0</v>
      </c>
    </row>
    <row r="1448" spans="1:18" s="150" customFormat="1" ht="27.5" x14ac:dyDescent="0.35">
      <c r="A1448" s="1065"/>
      <c r="B1448" s="365" t="s">
        <v>78</v>
      </c>
      <c r="C1448" s="365"/>
      <c r="D1448" s="104">
        <f>D1453+D1458</f>
        <v>0</v>
      </c>
      <c r="E1448" s="104">
        <f>E1453+E1458</f>
        <v>0</v>
      </c>
      <c r="F1448" s="104">
        <f t="shared" ref="F1448" si="592">F1453+F1458</f>
        <v>0</v>
      </c>
      <c r="G1448" s="167" t="e">
        <f t="shared" si="587"/>
        <v>#DIV/0!</v>
      </c>
      <c r="H1448" s="104">
        <f t="shared" ref="H1448:H1450" si="593">H1453+H1458</f>
        <v>0</v>
      </c>
      <c r="I1448" s="167" t="e">
        <f t="shared" si="588"/>
        <v>#DIV/0!</v>
      </c>
      <c r="J1448" s="167" t="e">
        <f t="shared" si="589"/>
        <v>#DIV/0!</v>
      </c>
      <c r="K1448" s="104"/>
      <c r="L1448" s="104"/>
      <c r="M1448" s="206" t="e">
        <f t="shared" si="590"/>
        <v>#DIV/0!</v>
      </c>
      <c r="N1448" s="782"/>
      <c r="P1448" s="86"/>
      <c r="Q1448" s="224"/>
      <c r="R1448" s="728">
        <f t="shared" si="564"/>
        <v>0</v>
      </c>
    </row>
    <row r="1449" spans="1:18" s="150" customFormat="1" ht="27.5" x14ac:dyDescent="0.35">
      <c r="A1449" s="1065"/>
      <c r="B1449" s="365" t="s">
        <v>116</v>
      </c>
      <c r="C1449" s="365"/>
      <c r="D1449" s="104">
        <f>D1454+D1459</f>
        <v>7445.68</v>
      </c>
      <c r="E1449" s="104">
        <f>D1449</f>
        <v>7445.68</v>
      </c>
      <c r="F1449" s="104">
        <f t="shared" ref="F1449" si="594">F1454+F1459</f>
        <v>0</v>
      </c>
      <c r="G1449" s="167">
        <f t="shared" si="587"/>
        <v>0</v>
      </c>
      <c r="H1449" s="104">
        <f t="shared" si="593"/>
        <v>0</v>
      </c>
      <c r="I1449" s="167">
        <f t="shared" si="588"/>
        <v>0</v>
      </c>
      <c r="J1449" s="167" t="e">
        <f t="shared" si="589"/>
        <v>#DIV/0!</v>
      </c>
      <c r="K1449" s="104">
        <f>E1449</f>
        <v>7445.68</v>
      </c>
      <c r="L1449" s="104"/>
      <c r="M1449" s="129">
        <f t="shared" si="590"/>
        <v>1</v>
      </c>
      <c r="N1449" s="782"/>
      <c r="P1449" s="86"/>
      <c r="Q1449" s="224"/>
      <c r="R1449" s="728">
        <f t="shared" si="564"/>
        <v>0</v>
      </c>
    </row>
    <row r="1450" spans="1:18" s="150" customFormat="1" ht="27.5" x14ac:dyDescent="0.35">
      <c r="A1450" s="1066"/>
      <c r="B1450" s="365" t="s">
        <v>80</v>
      </c>
      <c r="C1450" s="365"/>
      <c r="D1450" s="104">
        <f t="shared" ref="D1450:F1450" si="595">D1455+D1460</f>
        <v>0</v>
      </c>
      <c r="E1450" s="104">
        <f t="shared" si="595"/>
        <v>0</v>
      </c>
      <c r="F1450" s="104">
        <f t="shared" si="595"/>
        <v>0</v>
      </c>
      <c r="G1450" s="167" t="e">
        <f t="shared" si="587"/>
        <v>#DIV/0!</v>
      </c>
      <c r="H1450" s="104">
        <f t="shared" si="593"/>
        <v>0</v>
      </c>
      <c r="I1450" s="167" t="e">
        <f t="shared" si="588"/>
        <v>#DIV/0!</v>
      </c>
      <c r="J1450" s="167" t="e">
        <f t="shared" si="589"/>
        <v>#DIV/0!</v>
      </c>
      <c r="K1450" s="104">
        <f t="shared" ref="K1450" si="596">E1450</f>
        <v>0</v>
      </c>
      <c r="L1450" s="104"/>
      <c r="M1450" s="206" t="e">
        <f t="shared" si="590"/>
        <v>#DIV/0!</v>
      </c>
      <c r="N1450" s="782"/>
      <c r="P1450" s="86"/>
      <c r="Q1450" s="224"/>
      <c r="R1450" s="728">
        <f t="shared" si="564"/>
        <v>0</v>
      </c>
    </row>
    <row r="1451" spans="1:18" s="150" customFormat="1" ht="72" x14ac:dyDescent="0.35">
      <c r="A1451" s="1064" t="s">
        <v>1023</v>
      </c>
      <c r="B1451" s="366" t="s">
        <v>366</v>
      </c>
      <c r="C1451" s="364" t="s">
        <v>452</v>
      </c>
      <c r="D1451" s="134">
        <f>SUM(D1452:D1455)</f>
        <v>1944.39</v>
      </c>
      <c r="E1451" s="134">
        <f t="shared" ref="E1451:F1451" si="597">SUM(E1452:E1455)</f>
        <v>1944.39</v>
      </c>
      <c r="F1451" s="134">
        <f t="shared" si="597"/>
        <v>0</v>
      </c>
      <c r="G1451" s="185">
        <f t="shared" si="587"/>
        <v>0</v>
      </c>
      <c r="H1451" s="134"/>
      <c r="I1451" s="185">
        <f t="shared" si="588"/>
        <v>0</v>
      </c>
      <c r="J1451" s="185" t="e">
        <f t="shared" si="589"/>
        <v>#DIV/0!</v>
      </c>
      <c r="K1451" s="134">
        <f>SUM(K1452:K1455)</f>
        <v>1944.39</v>
      </c>
      <c r="L1451" s="134"/>
      <c r="M1451" s="344">
        <f t="shared" si="590"/>
        <v>1</v>
      </c>
      <c r="N1451" s="782"/>
      <c r="P1451" s="86"/>
      <c r="Q1451" s="224"/>
      <c r="R1451" s="728">
        <f t="shared" si="564"/>
        <v>0</v>
      </c>
    </row>
    <row r="1452" spans="1:18" s="150" customFormat="1" ht="27.5" x14ac:dyDescent="0.35">
      <c r="A1452" s="1065"/>
      <c r="B1452" s="365" t="s">
        <v>79</v>
      </c>
      <c r="C1452" s="365"/>
      <c r="D1452" s="104"/>
      <c r="E1452" s="104"/>
      <c r="F1452" s="104"/>
      <c r="G1452" s="167" t="e">
        <f t="shared" si="587"/>
        <v>#DIV/0!</v>
      </c>
      <c r="H1452" s="104"/>
      <c r="I1452" s="167" t="e">
        <f t="shared" si="588"/>
        <v>#DIV/0!</v>
      </c>
      <c r="J1452" s="167" t="e">
        <f t="shared" si="589"/>
        <v>#DIV/0!</v>
      </c>
      <c r="K1452" s="104">
        <f t="shared" ref="K1452:K1455" si="598">E1452</f>
        <v>0</v>
      </c>
      <c r="L1452" s="104"/>
      <c r="M1452" s="206" t="e">
        <f t="shared" si="590"/>
        <v>#DIV/0!</v>
      </c>
      <c r="N1452" s="782"/>
      <c r="P1452" s="86"/>
      <c r="Q1452" s="224"/>
      <c r="R1452" s="728">
        <f t="shared" si="564"/>
        <v>0</v>
      </c>
    </row>
    <row r="1453" spans="1:18" s="150" customFormat="1" ht="27.5" x14ac:dyDescent="0.35">
      <c r="A1453" s="1065"/>
      <c r="B1453" s="365" t="s">
        <v>78</v>
      </c>
      <c r="C1453" s="365"/>
      <c r="D1453" s="104"/>
      <c r="E1453" s="104"/>
      <c r="F1453" s="104"/>
      <c r="G1453" s="167" t="e">
        <f t="shared" si="587"/>
        <v>#DIV/0!</v>
      </c>
      <c r="H1453" s="104"/>
      <c r="I1453" s="167" t="e">
        <f t="shared" si="588"/>
        <v>#DIV/0!</v>
      </c>
      <c r="J1453" s="167" t="e">
        <f t="shared" si="589"/>
        <v>#DIV/0!</v>
      </c>
      <c r="K1453" s="104">
        <f t="shared" si="598"/>
        <v>0</v>
      </c>
      <c r="L1453" s="104"/>
      <c r="M1453" s="206" t="e">
        <f t="shared" si="590"/>
        <v>#DIV/0!</v>
      </c>
      <c r="N1453" s="782"/>
      <c r="P1453" s="86"/>
      <c r="Q1453" s="224"/>
      <c r="R1453" s="728">
        <f t="shared" si="564"/>
        <v>0</v>
      </c>
    </row>
    <row r="1454" spans="1:18" s="150" customFormat="1" ht="27.5" x14ac:dyDescent="0.35">
      <c r="A1454" s="1065"/>
      <c r="B1454" s="365" t="s">
        <v>116</v>
      </c>
      <c r="C1454" s="365"/>
      <c r="D1454" s="104">
        <v>1944.39</v>
      </c>
      <c r="E1454" s="104">
        <f>D1454</f>
        <v>1944.39</v>
      </c>
      <c r="F1454" s="104"/>
      <c r="G1454" s="167">
        <f t="shared" si="587"/>
        <v>0</v>
      </c>
      <c r="H1454" s="104"/>
      <c r="I1454" s="167">
        <f t="shared" si="588"/>
        <v>0</v>
      </c>
      <c r="J1454" s="167" t="e">
        <f t="shared" si="589"/>
        <v>#DIV/0!</v>
      </c>
      <c r="K1454" s="104">
        <f t="shared" si="598"/>
        <v>1944.39</v>
      </c>
      <c r="L1454" s="104"/>
      <c r="M1454" s="129">
        <f t="shared" si="590"/>
        <v>1</v>
      </c>
      <c r="N1454" s="782"/>
      <c r="P1454" s="86"/>
      <c r="Q1454" s="224"/>
      <c r="R1454" s="728">
        <f t="shared" si="564"/>
        <v>0</v>
      </c>
    </row>
    <row r="1455" spans="1:18" s="150" customFormat="1" ht="27.5" x14ac:dyDescent="0.35">
      <c r="A1455" s="1066"/>
      <c r="B1455" s="365" t="s">
        <v>80</v>
      </c>
      <c r="C1455" s="365"/>
      <c r="D1455" s="104"/>
      <c r="E1455" s="104"/>
      <c r="F1455" s="104"/>
      <c r="G1455" s="167" t="e">
        <f t="shared" si="587"/>
        <v>#DIV/0!</v>
      </c>
      <c r="H1455" s="104"/>
      <c r="I1455" s="167" t="e">
        <f t="shared" si="588"/>
        <v>#DIV/0!</v>
      </c>
      <c r="J1455" s="167" t="e">
        <f t="shared" si="589"/>
        <v>#DIV/0!</v>
      </c>
      <c r="K1455" s="104">
        <f t="shared" si="598"/>
        <v>0</v>
      </c>
      <c r="L1455" s="104"/>
      <c r="M1455" s="206" t="e">
        <f t="shared" si="590"/>
        <v>#DIV/0!</v>
      </c>
      <c r="N1455" s="782"/>
      <c r="P1455" s="86"/>
      <c r="Q1455" s="224"/>
      <c r="R1455" s="728">
        <f t="shared" si="564"/>
        <v>0</v>
      </c>
    </row>
    <row r="1456" spans="1:18" s="150" customFormat="1" ht="85.5" customHeight="1" x14ac:dyDescent="0.35">
      <c r="A1456" s="1064" t="s">
        <v>1024</v>
      </c>
      <c r="B1456" s="366" t="s">
        <v>998</v>
      </c>
      <c r="C1456" s="364" t="s">
        <v>452</v>
      </c>
      <c r="D1456" s="134">
        <f>SUM(D1457:D1460)</f>
        <v>5501.29</v>
      </c>
      <c r="E1456" s="134">
        <f t="shared" ref="E1456:F1456" si="599">SUM(E1457:E1460)</f>
        <v>5501.29</v>
      </c>
      <c r="F1456" s="134">
        <f t="shared" si="599"/>
        <v>0</v>
      </c>
      <c r="G1456" s="185">
        <f t="shared" si="587"/>
        <v>0</v>
      </c>
      <c r="H1456" s="134"/>
      <c r="I1456" s="185">
        <f t="shared" si="588"/>
        <v>0</v>
      </c>
      <c r="J1456" s="185" t="e">
        <f t="shared" si="589"/>
        <v>#DIV/0!</v>
      </c>
      <c r="K1456" s="134">
        <f>SUM(K1457:K1460)</f>
        <v>5501.29</v>
      </c>
      <c r="L1456" s="134"/>
      <c r="M1456" s="344">
        <f t="shared" si="590"/>
        <v>1</v>
      </c>
      <c r="N1456" s="782"/>
      <c r="P1456" s="86"/>
      <c r="Q1456" s="224"/>
      <c r="R1456" s="728">
        <f t="shared" si="564"/>
        <v>0</v>
      </c>
    </row>
    <row r="1457" spans="1:18" s="150" customFormat="1" ht="27.5" x14ac:dyDescent="0.35">
      <c r="A1457" s="1065"/>
      <c r="B1457" s="365" t="s">
        <v>79</v>
      </c>
      <c r="C1457" s="365"/>
      <c r="D1457" s="104"/>
      <c r="E1457" s="104"/>
      <c r="F1457" s="104"/>
      <c r="G1457" s="167" t="e">
        <f t="shared" si="587"/>
        <v>#DIV/0!</v>
      </c>
      <c r="H1457" s="104"/>
      <c r="I1457" s="167" t="e">
        <f t="shared" si="588"/>
        <v>#DIV/0!</v>
      </c>
      <c r="J1457" s="167" t="e">
        <f t="shared" si="589"/>
        <v>#DIV/0!</v>
      </c>
      <c r="K1457" s="104">
        <f t="shared" ref="K1457:K1460" si="600">E1457</f>
        <v>0</v>
      </c>
      <c r="L1457" s="104"/>
      <c r="M1457" s="206" t="e">
        <f t="shared" si="590"/>
        <v>#DIV/0!</v>
      </c>
      <c r="N1457" s="782"/>
      <c r="P1457" s="86"/>
      <c r="Q1457" s="224"/>
      <c r="R1457" s="728">
        <f t="shared" si="564"/>
        <v>0</v>
      </c>
    </row>
    <row r="1458" spans="1:18" s="150" customFormat="1" ht="27.5" x14ac:dyDescent="0.35">
      <c r="A1458" s="1065"/>
      <c r="B1458" s="365" t="s">
        <v>78</v>
      </c>
      <c r="C1458" s="365"/>
      <c r="D1458" s="104"/>
      <c r="E1458" s="104"/>
      <c r="F1458" s="104"/>
      <c r="G1458" s="167" t="e">
        <f t="shared" si="587"/>
        <v>#DIV/0!</v>
      </c>
      <c r="H1458" s="104"/>
      <c r="I1458" s="167" t="e">
        <f t="shared" si="588"/>
        <v>#DIV/0!</v>
      </c>
      <c r="J1458" s="167" t="e">
        <f t="shared" si="589"/>
        <v>#DIV/0!</v>
      </c>
      <c r="K1458" s="104">
        <f t="shared" si="600"/>
        <v>0</v>
      </c>
      <c r="L1458" s="104"/>
      <c r="M1458" s="206" t="e">
        <f t="shared" si="590"/>
        <v>#DIV/0!</v>
      </c>
      <c r="N1458" s="782"/>
      <c r="P1458" s="86"/>
      <c r="Q1458" s="224"/>
      <c r="R1458" s="728">
        <f t="shared" si="564"/>
        <v>0</v>
      </c>
    </row>
    <row r="1459" spans="1:18" s="150" customFormat="1" ht="27.5" x14ac:dyDescent="0.35">
      <c r="A1459" s="1065"/>
      <c r="B1459" s="365" t="s">
        <v>116</v>
      </c>
      <c r="C1459" s="365"/>
      <c r="D1459" s="104">
        <v>5501.29</v>
      </c>
      <c r="E1459" s="104">
        <f>D1459</f>
        <v>5501.29</v>
      </c>
      <c r="F1459" s="104"/>
      <c r="G1459" s="167">
        <f t="shared" si="587"/>
        <v>0</v>
      </c>
      <c r="H1459" s="104"/>
      <c r="I1459" s="167">
        <f t="shared" si="588"/>
        <v>0</v>
      </c>
      <c r="J1459" s="167" t="e">
        <f t="shared" si="589"/>
        <v>#DIV/0!</v>
      </c>
      <c r="K1459" s="104">
        <f t="shared" si="600"/>
        <v>5501.29</v>
      </c>
      <c r="L1459" s="104"/>
      <c r="M1459" s="129">
        <f t="shared" si="590"/>
        <v>1</v>
      </c>
      <c r="N1459" s="782"/>
      <c r="P1459" s="86"/>
      <c r="Q1459" s="224"/>
      <c r="R1459" s="728">
        <f t="shared" si="564"/>
        <v>0</v>
      </c>
    </row>
    <row r="1460" spans="1:18" s="150" customFormat="1" ht="27.5" x14ac:dyDescent="0.35">
      <c r="A1460" s="1066"/>
      <c r="B1460" s="365" t="s">
        <v>80</v>
      </c>
      <c r="C1460" s="365"/>
      <c r="D1460" s="104"/>
      <c r="E1460" s="104"/>
      <c r="F1460" s="104"/>
      <c r="G1460" s="167" t="e">
        <f t="shared" si="587"/>
        <v>#DIV/0!</v>
      </c>
      <c r="H1460" s="104"/>
      <c r="I1460" s="167" t="e">
        <f t="shared" si="588"/>
        <v>#DIV/0!</v>
      </c>
      <c r="J1460" s="167" t="e">
        <f t="shared" si="589"/>
        <v>#DIV/0!</v>
      </c>
      <c r="K1460" s="104">
        <f t="shared" si="600"/>
        <v>0</v>
      </c>
      <c r="L1460" s="104"/>
      <c r="M1460" s="206" t="e">
        <f t="shared" si="590"/>
        <v>#DIV/0!</v>
      </c>
      <c r="N1460" s="782"/>
      <c r="P1460" s="86"/>
      <c r="Q1460" s="224"/>
      <c r="R1460" s="728">
        <f t="shared" si="564"/>
        <v>0</v>
      </c>
    </row>
    <row r="1461" spans="1:18" s="150" customFormat="1" ht="54" customHeight="1" x14ac:dyDescent="0.35">
      <c r="A1461" s="1064" t="s">
        <v>1025</v>
      </c>
      <c r="B1461" s="416" t="s">
        <v>1004</v>
      </c>
      <c r="C1461" s="364" t="s">
        <v>452</v>
      </c>
      <c r="D1461" s="134">
        <f>SUM(D1462:D1465)</f>
        <v>4478.8</v>
      </c>
      <c r="E1461" s="134">
        <f t="shared" ref="E1461:F1461" si="601">SUM(E1462:E1465)</f>
        <v>4478.8</v>
      </c>
      <c r="F1461" s="134">
        <f t="shared" si="601"/>
        <v>0</v>
      </c>
      <c r="G1461" s="185">
        <f t="shared" ref="G1461:G1475" si="602">F1461/E1461</f>
        <v>0</v>
      </c>
      <c r="H1461" s="134">
        <f>SUM(H1462:H1465)</f>
        <v>0</v>
      </c>
      <c r="I1461" s="185">
        <f t="shared" ref="I1461:I1475" si="603">H1461/E1461</f>
        <v>0</v>
      </c>
      <c r="J1461" s="185" t="e">
        <f t="shared" ref="J1461:J1475" si="604">H1461/F1461</f>
        <v>#DIV/0!</v>
      </c>
      <c r="K1461" s="134">
        <f>SUM(K1462:K1465)</f>
        <v>4478.8</v>
      </c>
      <c r="L1461" s="134">
        <f>SUM(L1462:L1465)</f>
        <v>0</v>
      </c>
      <c r="M1461" s="344">
        <f t="shared" ref="M1461:M1475" si="605">K1461/E1461</f>
        <v>1</v>
      </c>
      <c r="N1461" s="782" t="s">
        <v>1446</v>
      </c>
      <c r="P1461" s="86"/>
      <c r="Q1461" s="224"/>
      <c r="R1461" s="728">
        <f t="shared" si="564"/>
        <v>0</v>
      </c>
    </row>
    <row r="1462" spans="1:18" s="150" customFormat="1" ht="39.75" customHeight="1" x14ac:dyDescent="0.35">
      <c r="A1462" s="1065"/>
      <c r="B1462" s="365" t="s">
        <v>79</v>
      </c>
      <c r="C1462" s="365"/>
      <c r="D1462" s="104">
        <f>D1467+D1472</f>
        <v>0</v>
      </c>
      <c r="E1462" s="104">
        <f t="shared" ref="E1462:F1462" si="606">E1467+E1472</f>
        <v>0</v>
      </c>
      <c r="F1462" s="104">
        <f t="shared" si="606"/>
        <v>0</v>
      </c>
      <c r="G1462" s="167" t="e">
        <f t="shared" si="602"/>
        <v>#DIV/0!</v>
      </c>
      <c r="H1462" s="104">
        <f>H1467+H1472</f>
        <v>0</v>
      </c>
      <c r="I1462" s="167" t="e">
        <f t="shared" si="603"/>
        <v>#DIV/0!</v>
      </c>
      <c r="J1462" s="167" t="e">
        <f t="shared" si="604"/>
        <v>#DIV/0!</v>
      </c>
      <c r="K1462" s="104"/>
      <c r="L1462" s="104"/>
      <c r="M1462" s="206" t="e">
        <f t="shared" si="605"/>
        <v>#DIV/0!</v>
      </c>
      <c r="N1462" s="782"/>
      <c r="P1462" s="86"/>
      <c r="Q1462" s="224"/>
      <c r="R1462" s="728">
        <f t="shared" si="564"/>
        <v>0</v>
      </c>
    </row>
    <row r="1463" spans="1:18" s="150" customFormat="1" ht="41.25" customHeight="1" x14ac:dyDescent="0.35">
      <c r="A1463" s="1065"/>
      <c r="B1463" s="365" t="s">
        <v>78</v>
      </c>
      <c r="C1463" s="365"/>
      <c r="D1463" s="104">
        <f>D1468+D1473</f>
        <v>0</v>
      </c>
      <c r="E1463" s="104">
        <f>E1468+E1473</f>
        <v>0</v>
      </c>
      <c r="F1463" s="104">
        <f t="shared" ref="F1463" si="607">F1468+F1473</f>
        <v>0</v>
      </c>
      <c r="G1463" s="167" t="e">
        <f t="shared" si="602"/>
        <v>#DIV/0!</v>
      </c>
      <c r="H1463" s="104">
        <f t="shared" ref="H1463:H1465" si="608">H1468+H1473</f>
        <v>0</v>
      </c>
      <c r="I1463" s="167" t="e">
        <f t="shared" si="603"/>
        <v>#DIV/0!</v>
      </c>
      <c r="J1463" s="167" t="e">
        <f t="shared" si="604"/>
        <v>#DIV/0!</v>
      </c>
      <c r="K1463" s="104"/>
      <c r="L1463" s="104"/>
      <c r="M1463" s="206" t="e">
        <f t="shared" si="605"/>
        <v>#DIV/0!</v>
      </c>
      <c r="N1463" s="782"/>
      <c r="P1463" s="86"/>
      <c r="Q1463" s="224"/>
      <c r="R1463" s="728">
        <f t="shared" si="564"/>
        <v>0</v>
      </c>
    </row>
    <row r="1464" spans="1:18" s="150" customFormat="1" ht="38.25" customHeight="1" x14ac:dyDescent="0.35">
      <c r="A1464" s="1065"/>
      <c r="B1464" s="365" t="s">
        <v>116</v>
      </c>
      <c r="C1464" s="365"/>
      <c r="D1464" s="104">
        <f>D1469+D1474</f>
        <v>4478.8</v>
      </c>
      <c r="E1464" s="104">
        <f>D1464</f>
        <v>4478.8</v>
      </c>
      <c r="F1464" s="104">
        <f t="shared" ref="F1464" si="609">F1469+F1474</f>
        <v>0</v>
      </c>
      <c r="G1464" s="167">
        <f t="shared" si="602"/>
        <v>0</v>
      </c>
      <c r="H1464" s="104">
        <f t="shared" si="608"/>
        <v>0</v>
      </c>
      <c r="I1464" s="167">
        <f t="shared" si="603"/>
        <v>0</v>
      </c>
      <c r="J1464" s="167" t="e">
        <f t="shared" si="604"/>
        <v>#DIV/0!</v>
      </c>
      <c r="K1464" s="104">
        <f>E1464</f>
        <v>4478.8</v>
      </c>
      <c r="L1464" s="104"/>
      <c r="M1464" s="129">
        <f t="shared" si="605"/>
        <v>1</v>
      </c>
      <c r="N1464" s="782"/>
      <c r="P1464" s="86"/>
      <c r="Q1464" s="224"/>
      <c r="R1464" s="728">
        <f t="shared" si="564"/>
        <v>0</v>
      </c>
    </row>
    <row r="1465" spans="1:18" s="150" customFormat="1" ht="63.75" customHeight="1" x14ac:dyDescent="0.35">
      <c r="A1465" s="1066"/>
      <c r="B1465" s="365" t="s">
        <v>80</v>
      </c>
      <c r="C1465" s="365"/>
      <c r="D1465" s="104">
        <f t="shared" ref="D1465:F1465" si="610">D1470+D1475</f>
        <v>0</v>
      </c>
      <c r="E1465" s="104">
        <f t="shared" si="610"/>
        <v>0</v>
      </c>
      <c r="F1465" s="104">
        <f t="shared" si="610"/>
        <v>0</v>
      </c>
      <c r="G1465" s="167" t="e">
        <f t="shared" si="602"/>
        <v>#DIV/0!</v>
      </c>
      <c r="H1465" s="104">
        <f t="shared" si="608"/>
        <v>0</v>
      </c>
      <c r="I1465" s="167" t="e">
        <f t="shared" si="603"/>
        <v>#DIV/0!</v>
      </c>
      <c r="J1465" s="167" t="e">
        <f t="shared" si="604"/>
        <v>#DIV/0!</v>
      </c>
      <c r="K1465" s="104">
        <f t="shared" ref="K1465" si="611">E1465</f>
        <v>0</v>
      </c>
      <c r="L1465" s="104"/>
      <c r="M1465" s="206" t="e">
        <f t="shared" si="605"/>
        <v>#DIV/0!</v>
      </c>
      <c r="N1465" s="782"/>
      <c r="P1465" s="86"/>
      <c r="Q1465" s="224"/>
      <c r="R1465" s="728">
        <f t="shared" si="564"/>
        <v>0</v>
      </c>
    </row>
    <row r="1466" spans="1:18" s="150" customFormat="1" ht="72" x14ac:dyDescent="0.35">
      <c r="A1466" s="1064" t="s">
        <v>1026</v>
      </c>
      <c r="B1466" s="366" t="s">
        <v>366</v>
      </c>
      <c r="C1466" s="364" t="s">
        <v>452</v>
      </c>
      <c r="D1466" s="134">
        <f>SUM(D1467:D1470)</f>
        <v>2447.25</v>
      </c>
      <c r="E1466" s="134">
        <f t="shared" ref="E1466:F1466" si="612">SUM(E1467:E1470)</f>
        <v>2447.25</v>
      </c>
      <c r="F1466" s="134">
        <f t="shared" si="612"/>
        <v>0</v>
      </c>
      <c r="G1466" s="185">
        <f t="shared" si="602"/>
        <v>0</v>
      </c>
      <c r="H1466" s="134"/>
      <c r="I1466" s="185">
        <f t="shared" si="603"/>
        <v>0</v>
      </c>
      <c r="J1466" s="185" t="e">
        <f t="shared" si="604"/>
        <v>#DIV/0!</v>
      </c>
      <c r="K1466" s="134">
        <f>SUM(K1467:K1470)</f>
        <v>2447.25</v>
      </c>
      <c r="L1466" s="134"/>
      <c r="M1466" s="344">
        <f t="shared" si="605"/>
        <v>1</v>
      </c>
      <c r="N1466" s="782"/>
      <c r="P1466" s="86"/>
      <c r="Q1466" s="224"/>
      <c r="R1466" s="728">
        <f t="shared" si="564"/>
        <v>0</v>
      </c>
    </row>
    <row r="1467" spans="1:18" s="150" customFormat="1" ht="27.5" x14ac:dyDescent="0.35">
      <c r="A1467" s="1065"/>
      <c r="B1467" s="365" t="s">
        <v>79</v>
      </c>
      <c r="C1467" s="365"/>
      <c r="D1467" s="104"/>
      <c r="E1467" s="104"/>
      <c r="F1467" s="104"/>
      <c r="G1467" s="167" t="e">
        <f t="shared" si="602"/>
        <v>#DIV/0!</v>
      </c>
      <c r="H1467" s="104"/>
      <c r="I1467" s="167" t="e">
        <f t="shared" si="603"/>
        <v>#DIV/0!</v>
      </c>
      <c r="J1467" s="167" t="e">
        <f t="shared" si="604"/>
        <v>#DIV/0!</v>
      </c>
      <c r="K1467" s="104">
        <f t="shared" ref="K1467:K1470" si="613">E1467</f>
        <v>0</v>
      </c>
      <c r="L1467" s="104"/>
      <c r="M1467" s="206" t="e">
        <f t="shared" si="605"/>
        <v>#DIV/0!</v>
      </c>
      <c r="N1467" s="782"/>
      <c r="P1467" s="86"/>
      <c r="Q1467" s="224"/>
      <c r="R1467" s="728">
        <f t="shared" si="564"/>
        <v>0</v>
      </c>
    </row>
    <row r="1468" spans="1:18" s="150" customFormat="1" ht="27.5" x14ac:dyDescent="0.35">
      <c r="A1468" s="1065"/>
      <c r="B1468" s="365" t="s">
        <v>78</v>
      </c>
      <c r="C1468" s="365"/>
      <c r="D1468" s="104"/>
      <c r="E1468" s="104"/>
      <c r="F1468" s="104"/>
      <c r="G1468" s="167" t="e">
        <f t="shared" si="602"/>
        <v>#DIV/0!</v>
      </c>
      <c r="H1468" s="104"/>
      <c r="I1468" s="167" t="e">
        <f t="shared" si="603"/>
        <v>#DIV/0!</v>
      </c>
      <c r="J1468" s="167" t="e">
        <f t="shared" si="604"/>
        <v>#DIV/0!</v>
      </c>
      <c r="K1468" s="104">
        <f t="shared" si="613"/>
        <v>0</v>
      </c>
      <c r="L1468" s="104"/>
      <c r="M1468" s="206" t="e">
        <f t="shared" si="605"/>
        <v>#DIV/0!</v>
      </c>
      <c r="N1468" s="782"/>
      <c r="P1468" s="86"/>
      <c r="Q1468" s="224"/>
      <c r="R1468" s="728">
        <f t="shared" si="564"/>
        <v>0</v>
      </c>
    </row>
    <row r="1469" spans="1:18" s="150" customFormat="1" ht="27.5" x14ac:dyDescent="0.35">
      <c r="A1469" s="1065"/>
      <c r="B1469" s="365" t="s">
        <v>116</v>
      </c>
      <c r="C1469" s="365"/>
      <c r="D1469" s="104">
        <v>2447.25</v>
      </c>
      <c r="E1469" s="104">
        <f>D1469</f>
        <v>2447.25</v>
      </c>
      <c r="F1469" s="104"/>
      <c r="G1469" s="167">
        <f t="shared" si="602"/>
        <v>0</v>
      </c>
      <c r="H1469" s="104"/>
      <c r="I1469" s="167">
        <f t="shared" si="603"/>
        <v>0</v>
      </c>
      <c r="J1469" s="167" t="e">
        <f t="shared" si="604"/>
        <v>#DIV/0!</v>
      </c>
      <c r="K1469" s="104">
        <f t="shared" si="613"/>
        <v>2447.25</v>
      </c>
      <c r="L1469" s="104"/>
      <c r="M1469" s="129">
        <f t="shared" si="605"/>
        <v>1</v>
      </c>
      <c r="N1469" s="782"/>
      <c r="P1469" s="86"/>
      <c r="Q1469" s="224"/>
      <c r="R1469" s="728">
        <f t="shared" si="564"/>
        <v>0</v>
      </c>
    </row>
    <row r="1470" spans="1:18" s="150" customFormat="1" ht="27.5" x14ac:dyDescent="0.35">
      <c r="A1470" s="1066"/>
      <c r="B1470" s="365" t="s">
        <v>80</v>
      </c>
      <c r="C1470" s="365"/>
      <c r="D1470" s="104"/>
      <c r="E1470" s="104"/>
      <c r="F1470" s="104"/>
      <c r="G1470" s="167" t="e">
        <f t="shared" si="602"/>
        <v>#DIV/0!</v>
      </c>
      <c r="H1470" s="104"/>
      <c r="I1470" s="167" t="e">
        <f t="shared" si="603"/>
        <v>#DIV/0!</v>
      </c>
      <c r="J1470" s="167" t="e">
        <f t="shared" si="604"/>
        <v>#DIV/0!</v>
      </c>
      <c r="K1470" s="104">
        <f t="shared" si="613"/>
        <v>0</v>
      </c>
      <c r="L1470" s="104"/>
      <c r="M1470" s="206" t="e">
        <f t="shared" si="605"/>
        <v>#DIV/0!</v>
      </c>
      <c r="N1470" s="782"/>
      <c r="P1470" s="86"/>
      <c r="Q1470" s="224"/>
      <c r="R1470" s="728">
        <f t="shared" si="564"/>
        <v>0</v>
      </c>
    </row>
    <row r="1471" spans="1:18" s="150" customFormat="1" ht="85.5" customHeight="1" x14ac:dyDescent="0.35">
      <c r="A1471" s="1064" t="s">
        <v>1027</v>
      </c>
      <c r="B1471" s="366" t="s">
        <v>998</v>
      </c>
      <c r="C1471" s="364" t="s">
        <v>452</v>
      </c>
      <c r="D1471" s="134">
        <f>SUM(D1472:D1475)</f>
        <v>2031.55</v>
      </c>
      <c r="E1471" s="134">
        <f t="shared" ref="E1471:F1471" si="614">SUM(E1472:E1475)</f>
        <v>2031.55</v>
      </c>
      <c r="F1471" s="134">
        <f t="shared" si="614"/>
        <v>0</v>
      </c>
      <c r="G1471" s="185">
        <f t="shared" si="602"/>
        <v>0</v>
      </c>
      <c r="H1471" s="134"/>
      <c r="I1471" s="185">
        <f t="shared" si="603"/>
        <v>0</v>
      </c>
      <c r="J1471" s="185" t="e">
        <f t="shared" si="604"/>
        <v>#DIV/0!</v>
      </c>
      <c r="K1471" s="134">
        <f>SUM(K1472:K1475)</f>
        <v>2031.55</v>
      </c>
      <c r="L1471" s="134"/>
      <c r="M1471" s="344">
        <f t="shared" si="605"/>
        <v>1</v>
      </c>
      <c r="N1471" s="782"/>
      <c r="P1471" s="86"/>
      <c r="Q1471" s="224"/>
      <c r="R1471" s="728">
        <f t="shared" si="564"/>
        <v>0</v>
      </c>
    </row>
    <row r="1472" spans="1:18" s="150" customFormat="1" ht="27.5" x14ac:dyDescent="0.35">
      <c r="A1472" s="1065"/>
      <c r="B1472" s="365" t="s">
        <v>79</v>
      </c>
      <c r="C1472" s="365"/>
      <c r="D1472" s="104"/>
      <c r="E1472" s="104"/>
      <c r="F1472" s="104"/>
      <c r="G1472" s="167" t="e">
        <f t="shared" si="602"/>
        <v>#DIV/0!</v>
      </c>
      <c r="H1472" s="104"/>
      <c r="I1472" s="167" t="e">
        <f t="shared" si="603"/>
        <v>#DIV/0!</v>
      </c>
      <c r="J1472" s="167" t="e">
        <f t="shared" si="604"/>
        <v>#DIV/0!</v>
      </c>
      <c r="K1472" s="104">
        <f t="shared" ref="K1472:K1475" si="615">E1472</f>
        <v>0</v>
      </c>
      <c r="L1472" s="104"/>
      <c r="M1472" s="206" t="e">
        <f t="shared" si="605"/>
        <v>#DIV/0!</v>
      </c>
      <c r="N1472" s="782"/>
      <c r="P1472" s="86"/>
      <c r="Q1472" s="224"/>
      <c r="R1472" s="728">
        <f t="shared" si="564"/>
        <v>0</v>
      </c>
    </row>
    <row r="1473" spans="1:18" s="150" customFormat="1" ht="27.5" x14ac:dyDescent="0.35">
      <c r="A1473" s="1065"/>
      <c r="B1473" s="365" t="s">
        <v>78</v>
      </c>
      <c r="C1473" s="365"/>
      <c r="D1473" s="104"/>
      <c r="E1473" s="104"/>
      <c r="F1473" s="104"/>
      <c r="G1473" s="167" t="e">
        <f t="shared" si="602"/>
        <v>#DIV/0!</v>
      </c>
      <c r="H1473" s="104"/>
      <c r="I1473" s="167" t="e">
        <f t="shared" si="603"/>
        <v>#DIV/0!</v>
      </c>
      <c r="J1473" s="167" t="e">
        <f t="shared" si="604"/>
        <v>#DIV/0!</v>
      </c>
      <c r="K1473" s="104">
        <f t="shared" si="615"/>
        <v>0</v>
      </c>
      <c r="L1473" s="104"/>
      <c r="M1473" s="206" t="e">
        <f t="shared" si="605"/>
        <v>#DIV/0!</v>
      </c>
      <c r="N1473" s="782"/>
      <c r="P1473" s="86"/>
      <c r="Q1473" s="224"/>
      <c r="R1473" s="728">
        <f t="shared" si="564"/>
        <v>0</v>
      </c>
    </row>
    <row r="1474" spans="1:18" s="150" customFormat="1" ht="27.5" x14ac:dyDescent="0.35">
      <c r="A1474" s="1065"/>
      <c r="B1474" s="365" t="s">
        <v>116</v>
      </c>
      <c r="C1474" s="365"/>
      <c r="D1474" s="104">
        <v>2031.55</v>
      </c>
      <c r="E1474" s="104">
        <f>D1474</f>
        <v>2031.55</v>
      </c>
      <c r="F1474" s="104"/>
      <c r="G1474" s="167">
        <f t="shared" si="602"/>
        <v>0</v>
      </c>
      <c r="H1474" s="104"/>
      <c r="I1474" s="167">
        <f t="shared" si="603"/>
        <v>0</v>
      </c>
      <c r="J1474" s="167" t="e">
        <f t="shared" si="604"/>
        <v>#DIV/0!</v>
      </c>
      <c r="K1474" s="104">
        <f t="shared" si="615"/>
        <v>2031.55</v>
      </c>
      <c r="L1474" s="104"/>
      <c r="M1474" s="129">
        <f t="shared" si="605"/>
        <v>1</v>
      </c>
      <c r="N1474" s="782"/>
      <c r="P1474" s="86"/>
      <c r="Q1474" s="224"/>
      <c r="R1474" s="728">
        <f t="shared" si="564"/>
        <v>0</v>
      </c>
    </row>
    <row r="1475" spans="1:18" s="150" customFormat="1" ht="27.5" x14ac:dyDescent="0.35">
      <c r="A1475" s="1066"/>
      <c r="B1475" s="365" t="s">
        <v>80</v>
      </c>
      <c r="C1475" s="365"/>
      <c r="D1475" s="104"/>
      <c r="E1475" s="104"/>
      <c r="F1475" s="104"/>
      <c r="G1475" s="167" t="e">
        <f t="shared" si="602"/>
        <v>#DIV/0!</v>
      </c>
      <c r="H1475" s="104"/>
      <c r="I1475" s="167" t="e">
        <f t="shared" si="603"/>
        <v>#DIV/0!</v>
      </c>
      <c r="J1475" s="167" t="e">
        <f t="shared" si="604"/>
        <v>#DIV/0!</v>
      </c>
      <c r="K1475" s="104">
        <f t="shared" si="615"/>
        <v>0</v>
      </c>
      <c r="L1475" s="104"/>
      <c r="M1475" s="206" t="e">
        <f t="shared" si="605"/>
        <v>#DIV/0!</v>
      </c>
      <c r="N1475" s="782"/>
      <c r="P1475" s="86"/>
      <c r="Q1475" s="224"/>
      <c r="R1475" s="728">
        <f t="shared" si="564"/>
        <v>0</v>
      </c>
    </row>
    <row r="1476" spans="1:18" s="150" customFormat="1" ht="36" x14ac:dyDescent="0.35">
      <c r="A1476" s="1064" t="s">
        <v>1028</v>
      </c>
      <c r="B1476" s="416" t="s">
        <v>1005</v>
      </c>
      <c r="C1476" s="364" t="s">
        <v>452</v>
      </c>
      <c r="D1476" s="134">
        <f>SUM(D1477:D1480)</f>
        <v>2705.38</v>
      </c>
      <c r="E1476" s="134">
        <f t="shared" ref="E1476:F1476" si="616">SUM(E1477:E1480)</f>
        <v>2705.38</v>
      </c>
      <c r="F1476" s="134">
        <f t="shared" si="616"/>
        <v>0</v>
      </c>
      <c r="G1476" s="185">
        <f t="shared" ref="G1476:G1490" si="617">F1476/E1476</f>
        <v>0</v>
      </c>
      <c r="H1476" s="134">
        <f>SUM(H1477:H1480)</f>
        <v>0</v>
      </c>
      <c r="I1476" s="185">
        <f t="shared" ref="I1476:I1490" si="618">H1476/E1476</f>
        <v>0</v>
      </c>
      <c r="J1476" s="185" t="e">
        <f t="shared" ref="J1476:J1490" si="619">H1476/F1476</f>
        <v>#DIV/0!</v>
      </c>
      <c r="K1476" s="134">
        <f>SUM(K1477:K1480)</f>
        <v>2705.38</v>
      </c>
      <c r="L1476" s="134">
        <f>SUM(L1477:L1480)</f>
        <v>0</v>
      </c>
      <c r="M1476" s="344">
        <f t="shared" ref="M1476:M1490" si="620">K1476/E1476</f>
        <v>1</v>
      </c>
      <c r="N1476" s="782"/>
      <c r="P1476" s="86"/>
      <c r="Q1476" s="224"/>
      <c r="R1476" s="728">
        <f t="shared" si="564"/>
        <v>0</v>
      </c>
    </row>
    <row r="1477" spans="1:18" s="150" customFormat="1" ht="27.5" x14ac:dyDescent="0.35">
      <c r="A1477" s="1065"/>
      <c r="B1477" s="365" t="s">
        <v>79</v>
      </c>
      <c r="C1477" s="365"/>
      <c r="D1477" s="104">
        <f>D1482+D1487</f>
        <v>0</v>
      </c>
      <c r="E1477" s="104">
        <f t="shared" ref="E1477:F1477" si="621">E1482+E1487</f>
        <v>0</v>
      </c>
      <c r="F1477" s="104">
        <f t="shared" si="621"/>
        <v>0</v>
      </c>
      <c r="G1477" s="167" t="e">
        <f t="shared" si="617"/>
        <v>#DIV/0!</v>
      </c>
      <c r="H1477" s="104">
        <f>H1482+H1487</f>
        <v>0</v>
      </c>
      <c r="I1477" s="167" t="e">
        <f t="shared" si="618"/>
        <v>#DIV/0!</v>
      </c>
      <c r="J1477" s="167" t="e">
        <f t="shared" si="619"/>
        <v>#DIV/0!</v>
      </c>
      <c r="K1477" s="104"/>
      <c r="L1477" s="104"/>
      <c r="M1477" s="206" t="e">
        <f t="shared" si="620"/>
        <v>#DIV/0!</v>
      </c>
      <c r="N1477" s="782"/>
      <c r="P1477" s="86"/>
      <c r="Q1477" s="224"/>
      <c r="R1477" s="728">
        <f t="shared" si="564"/>
        <v>0</v>
      </c>
    </row>
    <row r="1478" spans="1:18" s="150" customFormat="1" ht="27.5" x14ac:dyDescent="0.35">
      <c r="A1478" s="1065"/>
      <c r="B1478" s="365" t="s">
        <v>78</v>
      </c>
      <c r="C1478" s="365"/>
      <c r="D1478" s="104">
        <f>D1483+D1488</f>
        <v>0</v>
      </c>
      <c r="E1478" s="104">
        <f>E1483+E1488</f>
        <v>0</v>
      </c>
      <c r="F1478" s="104">
        <f t="shared" ref="F1478" si="622">F1483+F1488</f>
        <v>0</v>
      </c>
      <c r="G1478" s="167" t="e">
        <f t="shared" si="617"/>
        <v>#DIV/0!</v>
      </c>
      <c r="H1478" s="104">
        <f t="shared" ref="H1478:H1480" si="623">H1483+H1488</f>
        <v>0</v>
      </c>
      <c r="I1478" s="167" t="e">
        <f t="shared" si="618"/>
        <v>#DIV/0!</v>
      </c>
      <c r="J1478" s="167" t="e">
        <f t="shared" si="619"/>
        <v>#DIV/0!</v>
      </c>
      <c r="K1478" s="104"/>
      <c r="L1478" s="104"/>
      <c r="M1478" s="206" t="e">
        <f t="shared" si="620"/>
        <v>#DIV/0!</v>
      </c>
      <c r="N1478" s="782"/>
      <c r="P1478" s="86"/>
      <c r="Q1478" s="224"/>
      <c r="R1478" s="728">
        <f t="shared" si="564"/>
        <v>0</v>
      </c>
    </row>
    <row r="1479" spans="1:18" s="150" customFormat="1" ht="27.5" x14ac:dyDescent="0.35">
      <c r="A1479" s="1065"/>
      <c r="B1479" s="365" t="s">
        <v>116</v>
      </c>
      <c r="C1479" s="365"/>
      <c r="D1479" s="104">
        <f>D1484+D1489</f>
        <v>2705.38</v>
      </c>
      <c r="E1479" s="104">
        <f>D1479</f>
        <v>2705.38</v>
      </c>
      <c r="F1479" s="104">
        <f t="shared" ref="F1479" si="624">F1484+F1489</f>
        <v>0</v>
      </c>
      <c r="G1479" s="167">
        <f t="shared" si="617"/>
        <v>0</v>
      </c>
      <c r="H1479" s="104">
        <f t="shared" si="623"/>
        <v>0</v>
      </c>
      <c r="I1479" s="167">
        <f t="shared" si="618"/>
        <v>0</v>
      </c>
      <c r="J1479" s="167" t="e">
        <f t="shared" si="619"/>
        <v>#DIV/0!</v>
      </c>
      <c r="K1479" s="104">
        <f>E1479</f>
        <v>2705.38</v>
      </c>
      <c r="L1479" s="104"/>
      <c r="M1479" s="129">
        <f t="shared" si="620"/>
        <v>1</v>
      </c>
      <c r="N1479" s="782"/>
      <c r="P1479" s="86"/>
      <c r="Q1479" s="224"/>
      <c r="R1479" s="728">
        <f t="shared" si="564"/>
        <v>0</v>
      </c>
    </row>
    <row r="1480" spans="1:18" s="150" customFormat="1" ht="27.5" x14ac:dyDescent="0.35">
      <c r="A1480" s="1066"/>
      <c r="B1480" s="365" t="s">
        <v>80</v>
      </c>
      <c r="C1480" s="365"/>
      <c r="D1480" s="104">
        <f t="shared" ref="D1480:F1480" si="625">D1485+D1490</f>
        <v>0</v>
      </c>
      <c r="E1480" s="104">
        <f t="shared" si="625"/>
        <v>0</v>
      </c>
      <c r="F1480" s="104">
        <f t="shared" si="625"/>
        <v>0</v>
      </c>
      <c r="G1480" s="167" t="e">
        <f t="shared" si="617"/>
        <v>#DIV/0!</v>
      </c>
      <c r="H1480" s="104">
        <f t="shared" si="623"/>
        <v>0</v>
      </c>
      <c r="I1480" s="167" t="e">
        <f t="shared" si="618"/>
        <v>#DIV/0!</v>
      </c>
      <c r="J1480" s="167" t="e">
        <f t="shared" si="619"/>
        <v>#DIV/0!</v>
      </c>
      <c r="K1480" s="104">
        <f t="shared" ref="K1480" si="626">E1480</f>
        <v>0</v>
      </c>
      <c r="L1480" s="104"/>
      <c r="M1480" s="206" t="e">
        <f t="shared" si="620"/>
        <v>#DIV/0!</v>
      </c>
      <c r="N1480" s="782"/>
      <c r="P1480" s="86"/>
      <c r="Q1480" s="224"/>
      <c r="R1480" s="728">
        <f t="shared" si="564"/>
        <v>0</v>
      </c>
    </row>
    <row r="1481" spans="1:18" s="150" customFormat="1" ht="72" x14ac:dyDescent="0.35">
      <c r="A1481" s="1064" t="s">
        <v>1029</v>
      </c>
      <c r="B1481" s="366" t="s">
        <v>366</v>
      </c>
      <c r="C1481" s="364" t="s">
        <v>452</v>
      </c>
      <c r="D1481" s="134">
        <f>SUM(D1482:D1485)</f>
        <v>1709.72</v>
      </c>
      <c r="E1481" s="134">
        <f t="shared" ref="E1481:F1481" si="627">SUM(E1482:E1485)</f>
        <v>1709.72</v>
      </c>
      <c r="F1481" s="134">
        <f t="shared" si="627"/>
        <v>0</v>
      </c>
      <c r="G1481" s="185">
        <f t="shared" si="617"/>
        <v>0</v>
      </c>
      <c r="H1481" s="134"/>
      <c r="I1481" s="185">
        <f t="shared" si="618"/>
        <v>0</v>
      </c>
      <c r="J1481" s="185" t="e">
        <f t="shared" si="619"/>
        <v>#DIV/0!</v>
      </c>
      <c r="K1481" s="134">
        <f>SUM(K1482:K1485)</f>
        <v>1709.72</v>
      </c>
      <c r="L1481" s="134"/>
      <c r="M1481" s="344">
        <f t="shared" si="620"/>
        <v>1</v>
      </c>
      <c r="N1481" s="782"/>
      <c r="P1481" s="86"/>
      <c r="Q1481" s="224"/>
      <c r="R1481" s="728">
        <f t="shared" si="564"/>
        <v>0</v>
      </c>
    </row>
    <row r="1482" spans="1:18" s="150" customFormat="1" ht="27.5" x14ac:dyDescent="0.35">
      <c r="A1482" s="1065"/>
      <c r="B1482" s="365" t="s">
        <v>79</v>
      </c>
      <c r="C1482" s="365"/>
      <c r="D1482" s="104"/>
      <c r="E1482" s="104"/>
      <c r="F1482" s="104"/>
      <c r="G1482" s="167" t="e">
        <f t="shared" si="617"/>
        <v>#DIV/0!</v>
      </c>
      <c r="H1482" s="104"/>
      <c r="I1482" s="167" t="e">
        <f t="shared" si="618"/>
        <v>#DIV/0!</v>
      </c>
      <c r="J1482" s="167" t="e">
        <f t="shared" si="619"/>
        <v>#DIV/0!</v>
      </c>
      <c r="K1482" s="104">
        <f t="shared" ref="K1482:K1485" si="628">E1482</f>
        <v>0</v>
      </c>
      <c r="L1482" s="104"/>
      <c r="M1482" s="206" t="e">
        <f t="shared" si="620"/>
        <v>#DIV/0!</v>
      </c>
      <c r="N1482" s="782"/>
      <c r="P1482" s="86"/>
      <c r="Q1482" s="224"/>
      <c r="R1482" s="728">
        <f t="shared" si="564"/>
        <v>0</v>
      </c>
    </row>
    <row r="1483" spans="1:18" s="150" customFormat="1" ht="27.5" x14ac:dyDescent="0.35">
      <c r="A1483" s="1065"/>
      <c r="B1483" s="365" t="s">
        <v>78</v>
      </c>
      <c r="C1483" s="365"/>
      <c r="D1483" s="104"/>
      <c r="E1483" s="104"/>
      <c r="F1483" s="104"/>
      <c r="G1483" s="167" t="e">
        <f t="shared" si="617"/>
        <v>#DIV/0!</v>
      </c>
      <c r="H1483" s="104"/>
      <c r="I1483" s="167" t="e">
        <f t="shared" si="618"/>
        <v>#DIV/0!</v>
      </c>
      <c r="J1483" s="167" t="e">
        <f t="shared" si="619"/>
        <v>#DIV/0!</v>
      </c>
      <c r="K1483" s="104">
        <f t="shared" si="628"/>
        <v>0</v>
      </c>
      <c r="L1483" s="104"/>
      <c r="M1483" s="206" t="e">
        <f t="shared" si="620"/>
        <v>#DIV/0!</v>
      </c>
      <c r="N1483" s="782"/>
      <c r="P1483" s="86"/>
      <c r="Q1483" s="224"/>
      <c r="R1483" s="728">
        <f t="shared" ref="R1483:R1546" si="629">E1483-K1483-L1483</f>
        <v>0</v>
      </c>
    </row>
    <row r="1484" spans="1:18" s="150" customFormat="1" ht="27.5" x14ac:dyDescent="0.35">
      <c r="A1484" s="1065"/>
      <c r="B1484" s="365" t="s">
        <v>116</v>
      </c>
      <c r="C1484" s="365"/>
      <c r="D1484" s="104">
        <v>1709.72</v>
      </c>
      <c r="E1484" s="104">
        <f>D1484</f>
        <v>1709.72</v>
      </c>
      <c r="F1484" s="104"/>
      <c r="G1484" s="167">
        <f t="shared" si="617"/>
        <v>0</v>
      </c>
      <c r="H1484" s="104"/>
      <c r="I1484" s="167">
        <f t="shared" si="618"/>
        <v>0</v>
      </c>
      <c r="J1484" s="167" t="e">
        <f t="shared" si="619"/>
        <v>#DIV/0!</v>
      </c>
      <c r="K1484" s="104">
        <f t="shared" si="628"/>
        <v>1709.72</v>
      </c>
      <c r="L1484" s="104"/>
      <c r="M1484" s="129">
        <f t="shared" si="620"/>
        <v>1</v>
      </c>
      <c r="N1484" s="782"/>
      <c r="P1484" s="86"/>
      <c r="Q1484" s="224"/>
      <c r="R1484" s="728">
        <f t="shared" si="629"/>
        <v>0</v>
      </c>
    </row>
    <row r="1485" spans="1:18" s="150" customFormat="1" ht="27.5" x14ac:dyDescent="0.35">
      <c r="A1485" s="1066"/>
      <c r="B1485" s="365" t="s">
        <v>80</v>
      </c>
      <c r="C1485" s="365"/>
      <c r="D1485" s="104"/>
      <c r="E1485" s="104"/>
      <c r="F1485" s="104"/>
      <c r="G1485" s="167" t="e">
        <f t="shared" si="617"/>
        <v>#DIV/0!</v>
      </c>
      <c r="H1485" s="104"/>
      <c r="I1485" s="167" t="e">
        <f t="shared" si="618"/>
        <v>#DIV/0!</v>
      </c>
      <c r="J1485" s="167" t="e">
        <f t="shared" si="619"/>
        <v>#DIV/0!</v>
      </c>
      <c r="K1485" s="104">
        <f t="shared" si="628"/>
        <v>0</v>
      </c>
      <c r="L1485" s="104"/>
      <c r="M1485" s="206" t="e">
        <f t="shared" si="620"/>
        <v>#DIV/0!</v>
      </c>
      <c r="N1485" s="782"/>
      <c r="P1485" s="86"/>
      <c r="Q1485" s="224"/>
      <c r="R1485" s="728">
        <f t="shared" si="629"/>
        <v>0</v>
      </c>
    </row>
    <row r="1486" spans="1:18" s="150" customFormat="1" ht="85.5" customHeight="1" x14ac:dyDescent="0.35">
      <c r="A1486" s="1064" t="s">
        <v>1030</v>
      </c>
      <c r="B1486" s="366" t="s">
        <v>998</v>
      </c>
      <c r="C1486" s="364" t="s">
        <v>452</v>
      </c>
      <c r="D1486" s="134">
        <f>SUM(D1487:D1490)</f>
        <v>995.66</v>
      </c>
      <c r="E1486" s="134">
        <f t="shared" ref="E1486:F1486" si="630">SUM(E1487:E1490)</f>
        <v>995.66</v>
      </c>
      <c r="F1486" s="134">
        <f t="shared" si="630"/>
        <v>0</v>
      </c>
      <c r="G1486" s="185">
        <f t="shared" si="617"/>
        <v>0</v>
      </c>
      <c r="H1486" s="134"/>
      <c r="I1486" s="185">
        <f t="shared" si="618"/>
        <v>0</v>
      </c>
      <c r="J1486" s="185" t="e">
        <f t="shared" si="619"/>
        <v>#DIV/0!</v>
      </c>
      <c r="K1486" s="134">
        <f>SUM(K1487:K1490)</f>
        <v>995.66</v>
      </c>
      <c r="L1486" s="134"/>
      <c r="M1486" s="344">
        <f t="shared" si="620"/>
        <v>1</v>
      </c>
      <c r="N1486" s="782"/>
      <c r="P1486" s="86"/>
      <c r="Q1486" s="224"/>
      <c r="R1486" s="728">
        <f t="shared" si="629"/>
        <v>0</v>
      </c>
    </row>
    <row r="1487" spans="1:18" s="150" customFormat="1" ht="27.5" x14ac:dyDescent="0.35">
      <c r="A1487" s="1065"/>
      <c r="B1487" s="365" t="s">
        <v>79</v>
      </c>
      <c r="C1487" s="365"/>
      <c r="D1487" s="104"/>
      <c r="E1487" s="104"/>
      <c r="F1487" s="104"/>
      <c r="G1487" s="167" t="e">
        <f t="shared" si="617"/>
        <v>#DIV/0!</v>
      </c>
      <c r="H1487" s="104"/>
      <c r="I1487" s="167" t="e">
        <f t="shared" si="618"/>
        <v>#DIV/0!</v>
      </c>
      <c r="J1487" s="167" t="e">
        <f t="shared" si="619"/>
        <v>#DIV/0!</v>
      </c>
      <c r="K1487" s="104">
        <f t="shared" ref="K1487:K1490" si="631">E1487</f>
        <v>0</v>
      </c>
      <c r="L1487" s="104"/>
      <c r="M1487" s="206" t="e">
        <f t="shared" si="620"/>
        <v>#DIV/0!</v>
      </c>
      <c r="N1487" s="782"/>
      <c r="P1487" s="86"/>
      <c r="Q1487" s="224"/>
      <c r="R1487" s="728">
        <f t="shared" si="629"/>
        <v>0</v>
      </c>
    </row>
    <row r="1488" spans="1:18" s="150" customFormat="1" ht="27.5" x14ac:dyDescent="0.35">
      <c r="A1488" s="1065"/>
      <c r="B1488" s="365" t="s">
        <v>78</v>
      </c>
      <c r="C1488" s="365"/>
      <c r="D1488" s="104"/>
      <c r="E1488" s="104"/>
      <c r="F1488" s="104"/>
      <c r="G1488" s="167" t="e">
        <f t="shared" si="617"/>
        <v>#DIV/0!</v>
      </c>
      <c r="H1488" s="104"/>
      <c r="I1488" s="167" t="e">
        <f t="shared" si="618"/>
        <v>#DIV/0!</v>
      </c>
      <c r="J1488" s="167" t="e">
        <f t="shared" si="619"/>
        <v>#DIV/0!</v>
      </c>
      <c r="K1488" s="104">
        <f t="shared" si="631"/>
        <v>0</v>
      </c>
      <c r="L1488" s="104"/>
      <c r="M1488" s="206" t="e">
        <f t="shared" si="620"/>
        <v>#DIV/0!</v>
      </c>
      <c r="N1488" s="782"/>
      <c r="P1488" s="86"/>
      <c r="Q1488" s="224"/>
      <c r="R1488" s="728">
        <f t="shared" si="629"/>
        <v>0</v>
      </c>
    </row>
    <row r="1489" spans="1:18" s="150" customFormat="1" ht="27.5" x14ac:dyDescent="0.35">
      <c r="A1489" s="1065"/>
      <c r="B1489" s="365" t="s">
        <v>116</v>
      </c>
      <c r="C1489" s="365"/>
      <c r="D1489" s="104">
        <v>995.66</v>
      </c>
      <c r="E1489" s="104">
        <f>D1489</f>
        <v>995.66</v>
      </c>
      <c r="F1489" s="104"/>
      <c r="G1489" s="167">
        <f t="shared" si="617"/>
        <v>0</v>
      </c>
      <c r="H1489" s="104"/>
      <c r="I1489" s="167">
        <f t="shared" si="618"/>
        <v>0</v>
      </c>
      <c r="J1489" s="167" t="e">
        <f t="shared" si="619"/>
        <v>#DIV/0!</v>
      </c>
      <c r="K1489" s="104">
        <f t="shared" si="631"/>
        <v>995.66</v>
      </c>
      <c r="L1489" s="104"/>
      <c r="M1489" s="129">
        <f t="shared" si="620"/>
        <v>1</v>
      </c>
      <c r="N1489" s="782"/>
      <c r="P1489" s="86"/>
      <c r="Q1489" s="224"/>
      <c r="R1489" s="728">
        <f t="shared" si="629"/>
        <v>0</v>
      </c>
    </row>
    <row r="1490" spans="1:18" s="150" customFormat="1" ht="16.5" customHeight="1" x14ac:dyDescent="0.35">
      <c r="A1490" s="1066"/>
      <c r="B1490" s="365" t="s">
        <v>80</v>
      </c>
      <c r="C1490" s="365"/>
      <c r="D1490" s="104"/>
      <c r="E1490" s="104"/>
      <c r="F1490" s="104"/>
      <c r="G1490" s="167" t="e">
        <f t="shared" si="617"/>
        <v>#DIV/0!</v>
      </c>
      <c r="H1490" s="104"/>
      <c r="I1490" s="167" t="e">
        <f t="shared" si="618"/>
        <v>#DIV/0!</v>
      </c>
      <c r="J1490" s="167" t="e">
        <f t="shared" si="619"/>
        <v>#DIV/0!</v>
      </c>
      <c r="K1490" s="104">
        <f t="shared" si="631"/>
        <v>0</v>
      </c>
      <c r="L1490" s="104"/>
      <c r="M1490" s="206" t="e">
        <f t="shared" si="620"/>
        <v>#DIV/0!</v>
      </c>
      <c r="N1490" s="782"/>
      <c r="P1490" s="86"/>
      <c r="Q1490" s="224"/>
      <c r="R1490" s="728">
        <f t="shared" si="629"/>
        <v>0</v>
      </c>
    </row>
    <row r="1491" spans="1:18" s="150" customFormat="1" ht="116.25" customHeight="1" x14ac:dyDescent="0.35">
      <c r="A1491" s="1072" t="s">
        <v>774</v>
      </c>
      <c r="B1491" s="372" t="s">
        <v>1006</v>
      </c>
      <c r="C1491" s="372" t="s">
        <v>775</v>
      </c>
      <c r="D1491" s="142">
        <f>SUM(D1492:D1495)</f>
        <v>0</v>
      </c>
      <c r="E1491" s="142">
        <f t="shared" ref="E1491:F1491" si="632">SUM(E1492:E1495)</f>
        <v>0</v>
      </c>
      <c r="F1491" s="142">
        <f t="shared" si="632"/>
        <v>0</v>
      </c>
      <c r="G1491" s="183" t="e">
        <f t="shared" si="517"/>
        <v>#DIV/0!</v>
      </c>
      <c r="H1491" s="142">
        <f>SUM(H1492:H1495)</f>
        <v>0</v>
      </c>
      <c r="I1491" s="186" t="e">
        <f t="shared" si="518"/>
        <v>#DIV/0!</v>
      </c>
      <c r="J1491" s="192"/>
      <c r="K1491" s="142">
        <f>E1491</f>
        <v>0</v>
      </c>
      <c r="L1491" s="142">
        <f>SUM(L1492:L1495)</f>
        <v>0</v>
      </c>
      <c r="M1491" s="140" t="e">
        <f t="shared" ref="M1491:M1549" si="633">K1491/E1491</f>
        <v>#DIV/0!</v>
      </c>
      <c r="N1491" s="873"/>
      <c r="P1491" s="86" t="e">
        <f>#REF!=#REF!</f>
        <v>#REF!</v>
      </c>
      <c r="Q1491" s="224" t="e">
        <f>IF(#REF!=#REF!,TRUE,FALSE)</f>
        <v>#REF!</v>
      </c>
      <c r="R1491" s="728">
        <f t="shared" si="629"/>
        <v>0</v>
      </c>
    </row>
    <row r="1492" spans="1:18" s="150" customFormat="1" ht="24.75" customHeight="1" x14ac:dyDescent="0.35">
      <c r="A1492" s="1072"/>
      <c r="B1492" s="365" t="s">
        <v>79</v>
      </c>
      <c r="C1492" s="365"/>
      <c r="D1492" s="104"/>
      <c r="E1492" s="104"/>
      <c r="F1492" s="104">
        <f t="shared" ref="F1492" si="634">F1497</f>
        <v>0</v>
      </c>
      <c r="G1492" s="167" t="e">
        <f t="shared" si="517"/>
        <v>#DIV/0!</v>
      </c>
      <c r="H1492" s="104"/>
      <c r="I1492" s="167" t="e">
        <f t="shared" si="518"/>
        <v>#DIV/0!</v>
      </c>
      <c r="J1492" s="167"/>
      <c r="K1492" s="104">
        <f t="shared" ref="K1492:K1495" si="635">E1492</f>
        <v>0</v>
      </c>
      <c r="L1492" s="104"/>
      <c r="M1492" s="206" t="e">
        <f t="shared" si="633"/>
        <v>#DIV/0!</v>
      </c>
      <c r="N1492" s="873"/>
      <c r="P1492" s="86" t="e">
        <f>#REF!=#REF!</f>
        <v>#REF!</v>
      </c>
      <c r="Q1492" s="224" t="e">
        <f>IF(#REF!=#REF!,TRUE,FALSE)</f>
        <v>#REF!</v>
      </c>
      <c r="R1492" s="728">
        <f t="shared" si="629"/>
        <v>0</v>
      </c>
    </row>
    <row r="1493" spans="1:18" s="150" customFormat="1" ht="24.75" customHeight="1" x14ac:dyDescent="0.35">
      <c r="A1493" s="1072"/>
      <c r="B1493" s="365" t="s">
        <v>78</v>
      </c>
      <c r="C1493" s="365"/>
      <c r="D1493" s="104"/>
      <c r="E1493" s="104"/>
      <c r="F1493" s="104"/>
      <c r="G1493" s="186" t="e">
        <f t="shared" si="517"/>
        <v>#DIV/0!</v>
      </c>
      <c r="H1493" s="104"/>
      <c r="I1493" s="186" t="e">
        <f t="shared" si="518"/>
        <v>#DIV/0!</v>
      </c>
      <c r="J1493" s="167"/>
      <c r="K1493" s="104">
        <f t="shared" si="635"/>
        <v>0</v>
      </c>
      <c r="L1493" s="104"/>
      <c r="M1493" s="129" t="e">
        <f t="shared" si="633"/>
        <v>#DIV/0!</v>
      </c>
      <c r="N1493" s="873"/>
      <c r="P1493" s="86" t="e">
        <f>#REF!=#REF!</f>
        <v>#REF!</v>
      </c>
      <c r="Q1493" s="224" t="e">
        <f>IF(#REF!=#REF!,TRUE,FALSE)</f>
        <v>#REF!</v>
      </c>
      <c r="R1493" s="728">
        <f t="shared" si="629"/>
        <v>0</v>
      </c>
    </row>
    <row r="1494" spans="1:18" s="150" customFormat="1" ht="24.75" customHeight="1" x14ac:dyDescent="0.35">
      <c r="A1494" s="1072"/>
      <c r="B1494" s="365" t="s">
        <v>116</v>
      </c>
      <c r="C1494" s="365"/>
      <c r="D1494" s="104"/>
      <c r="E1494" s="104"/>
      <c r="F1494" s="104"/>
      <c r="G1494" s="167" t="e">
        <f t="shared" si="517"/>
        <v>#DIV/0!</v>
      </c>
      <c r="H1494" s="104"/>
      <c r="I1494" s="186" t="e">
        <f t="shared" si="518"/>
        <v>#DIV/0!</v>
      </c>
      <c r="J1494" s="167"/>
      <c r="K1494" s="104">
        <f t="shared" si="635"/>
        <v>0</v>
      </c>
      <c r="L1494" s="104"/>
      <c r="M1494" s="129" t="e">
        <f t="shared" si="633"/>
        <v>#DIV/0!</v>
      </c>
      <c r="N1494" s="873"/>
      <c r="P1494" s="86" t="e">
        <f>#REF!=#REF!</f>
        <v>#REF!</v>
      </c>
      <c r="Q1494" s="224" t="e">
        <f>IF(#REF!=#REF!,TRUE,FALSE)</f>
        <v>#REF!</v>
      </c>
      <c r="R1494" s="728">
        <f t="shared" si="629"/>
        <v>0</v>
      </c>
    </row>
    <row r="1495" spans="1:18" s="150" customFormat="1" ht="24.75" customHeight="1" x14ac:dyDescent="0.35">
      <c r="A1495" s="1072"/>
      <c r="B1495" s="365" t="s">
        <v>80</v>
      </c>
      <c r="C1495" s="365"/>
      <c r="D1495" s="104">
        <f t="shared" ref="D1495:E1495" si="636">D1500</f>
        <v>0</v>
      </c>
      <c r="E1495" s="104">
        <f t="shared" si="636"/>
        <v>0</v>
      </c>
      <c r="F1495" s="104"/>
      <c r="G1495" s="167" t="e">
        <f t="shared" si="517"/>
        <v>#DIV/0!</v>
      </c>
      <c r="H1495" s="104"/>
      <c r="I1495" s="167" t="e">
        <f t="shared" si="518"/>
        <v>#DIV/0!</v>
      </c>
      <c r="J1495" s="167"/>
      <c r="K1495" s="142">
        <f t="shared" si="635"/>
        <v>0</v>
      </c>
      <c r="L1495" s="104"/>
      <c r="M1495" s="206" t="e">
        <f t="shared" si="633"/>
        <v>#DIV/0!</v>
      </c>
      <c r="N1495" s="873"/>
      <c r="P1495" s="86" t="e">
        <f>#REF!=#REF!</f>
        <v>#REF!</v>
      </c>
      <c r="Q1495" s="224" t="e">
        <f>IF(#REF!=#REF!,TRUE,FALSE)</f>
        <v>#REF!</v>
      </c>
      <c r="R1495" s="728">
        <f t="shared" si="629"/>
        <v>0</v>
      </c>
    </row>
    <row r="1496" spans="1:18" s="404" customFormat="1" ht="201" customHeight="1" x14ac:dyDescent="0.35">
      <c r="A1496" s="1139" t="s">
        <v>800</v>
      </c>
      <c r="B1496" s="366" t="s">
        <v>799</v>
      </c>
      <c r="C1496" s="366" t="s">
        <v>285</v>
      </c>
      <c r="D1496" s="134">
        <f>SUM(D1497:D1499)</f>
        <v>0</v>
      </c>
      <c r="E1496" s="134">
        <f>SUM(E1497:E1499)</f>
        <v>0</v>
      </c>
      <c r="F1496" s="381">
        <v>0</v>
      </c>
      <c r="G1496" s="381">
        <v>0</v>
      </c>
      <c r="H1496" s="381">
        <v>0</v>
      </c>
      <c r="I1496" s="381">
        <v>0</v>
      </c>
      <c r="J1496" s="381">
        <v>0</v>
      </c>
      <c r="K1496" s="360">
        <f>E1496</f>
        <v>0</v>
      </c>
      <c r="L1496" s="381">
        <v>0</v>
      </c>
      <c r="M1496" s="344" t="e">
        <f t="shared" si="633"/>
        <v>#DIV/0!</v>
      </c>
      <c r="N1496" s="873"/>
      <c r="R1496" s="728">
        <f t="shared" si="629"/>
        <v>0</v>
      </c>
    </row>
    <row r="1497" spans="1:18" s="405" customFormat="1" ht="27" customHeight="1" x14ac:dyDescent="0.35">
      <c r="A1497" s="1139"/>
      <c r="B1497" s="365" t="s">
        <v>79</v>
      </c>
      <c r="C1497" s="365"/>
      <c r="D1497" s="104"/>
      <c r="E1497" s="104"/>
      <c r="F1497" s="584">
        <v>0</v>
      </c>
      <c r="G1497" s="585">
        <v>0</v>
      </c>
      <c r="H1497" s="586">
        <v>0</v>
      </c>
      <c r="I1497" s="585">
        <v>0</v>
      </c>
      <c r="J1497" s="585">
        <v>0</v>
      </c>
      <c r="K1497" s="360">
        <f t="shared" ref="K1497:K1500" si="637">E1497</f>
        <v>0</v>
      </c>
      <c r="L1497" s="586">
        <v>0</v>
      </c>
      <c r="M1497" s="206" t="e">
        <f t="shared" si="633"/>
        <v>#DIV/0!</v>
      </c>
      <c r="N1497" s="873"/>
      <c r="R1497" s="728">
        <f t="shared" si="629"/>
        <v>0</v>
      </c>
    </row>
    <row r="1498" spans="1:18" s="405" customFormat="1" ht="27" customHeight="1" x14ac:dyDescent="0.35">
      <c r="A1498" s="1139"/>
      <c r="B1498" s="365" t="s">
        <v>78</v>
      </c>
      <c r="C1498" s="365"/>
      <c r="D1498" s="104"/>
      <c r="E1498" s="104"/>
      <c r="F1498" s="584">
        <v>0</v>
      </c>
      <c r="G1498" s="585">
        <v>0</v>
      </c>
      <c r="H1498" s="586">
        <v>0</v>
      </c>
      <c r="I1498" s="585">
        <v>0</v>
      </c>
      <c r="J1498" s="585">
        <v>0</v>
      </c>
      <c r="K1498" s="358">
        <f t="shared" si="637"/>
        <v>0</v>
      </c>
      <c r="L1498" s="586">
        <v>0</v>
      </c>
      <c r="M1498" s="129" t="e">
        <f t="shared" si="633"/>
        <v>#DIV/0!</v>
      </c>
      <c r="N1498" s="873"/>
      <c r="R1498" s="728">
        <f t="shared" si="629"/>
        <v>0</v>
      </c>
    </row>
    <row r="1499" spans="1:18" s="405" customFormat="1" ht="27" customHeight="1" x14ac:dyDescent="0.35">
      <c r="A1499" s="1139"/>
      <c r="B1499" s="365" t="s">
        <v>116</v>
      </c>
      <c r="C1499" s="365"/>
      <c r="D1499" s="104"/>
      <c r="E1499" s="104"/>
      <c r="F1499" s="584">
        <v>0</v>
      </c>
      <c r="G1499" s="585">
        <v>0</v>
      </c>
      <c r="H1499" s="586">
        <v>0</v>
      </c>
      <c r="I1499" s="585">
        <v>0</v>
      </c>
      <c r="J1499" s="585">
        <v>0</v>
      </c>
      <c r="K1499" s="358">
        <f t="shared" si="637"/>
        <v>0</v>
      </c>
      <c r="L1499" s="586">
        <v>0</v>
      </c>
      <c r="M1499" s="129" t="e">
        <f>K1499/E1499</f>
        <v>#DIV/0!</v>
      </c>
      <c r="N1499" s="873"/>
      <c r="R1499" s="728">
        <f t="shared" si="629"/>
        <v>0</v>
      </c>
    </row>
    <row r="1500" spans="1:18" s="405" customFormat="1" ht="27" customHeight="1" collapsed="1" x14ac:dyDescent="0.35">
      <c r="A1500" s="1139"/>
      <c r="B1500" s="365" t="s">
        <v>80</v>
      </c>
      <c r="C1500" s="365"/>
      <c r="D1500" s="583"/>
      <c r="E1500" s="583"/>
      <c r="F1500" s="587"/>
      <c r="G1500" s="588"/>
      <c r="H1500" s="589"/>
      <c r="I1500" s="588"/>
      <c r="J1500" s="588"/>
      <c r="K1500" s="360">
        <f t="shared" si="637"/>
        <v>0</v>
      </c>
      <c r="L1500" s="590"/>
      <c r="M1500" s="206" t="e">
        <f t="shared" si="633"/>
        <v>#DIV/0!</v>
      </c>
      <c r="N1500" s="873"/>
      <c r="R1500" s="728">
        <f t="shared" si="629"/>
        <v>0</v>
      </c>
    </row>
    <row r="1501" spans="1:18" s="150" customFormat="1" ht="65.25" customHeight="1" x14ac:dyDescent="0.35">
      <c r="A1501" s="1110" t="s">
        <v>121</v>
      </c>
      <c r="B1501" s="378" t="s">
        <v>904</v>
      </c>
      <c r="C1501" s="367" t="s">
        <v>450</v>
      </c>
      <c r="D1501" s="111">
        <f>SUM(D1502:D1505)</f>
        <v>54651.44</v>
      </c>
      <c r="E1501" s="111">
        <f>SUM(E1502:E1505)</f>
        <v>54651.44</v>
      </c>
      <c r="F1501" s="111">
        <f>SUM(F1502:F1505)</f>
        <v>3826.34</v>
      </c>
      <c r="G1501" s="187">
        <f t="shared" ref="G1501:G1506" si="638">F1501/E1501</f>
        <v>7.0000000000000007E-2</v>
      </c>
      <c r="H1501" s="111">
        <f>SUM(H1502:H1505)</f>
        <v>3129.34</v>
      </c>
      <c r="I1501" s="187">
        <f t="shared" ref="I1501:I1560" si="639">H1501/E1501</f>
        <v>5.7000000000000002E-2</v>
      </c>
      <c r="J1501" s="379">
        <f>H1501/E1501</f>
        <v>0.06</v>
      </c>
      <c r="K1501" s="111">
        <f>SUM(K1502:K1505)</f>
        <v>53651.839999999997</v>
      </c>
      <c r="L1501" s="111">
        <f>SUM(L1502:L1505)</f>
        <v>999.6</v>
      </c>
      <c r="M1501" s="112">
        <f t="shared" si="633"/>
        <v>0.98</v>
      </c>
      <c r="N1501" s="874"/>
      <c r="P1501" s="86" t="e">
        <f>#REF!=#REF!</f>
        <v>#REF!</v>
      </c>
      <c r="Q1501" s="224" t="e">
        <f>IF(#REF!=#REF!,TRUE,FALSE)</f>
        <v>#REF!</v>
      </c>
      <c r="R1501" s="728">
        <f t="shared" si="629"/>
        <v>0</v>
      </c>
    </row>
    <row r="1502" spans="1:18" s="150" customFormat="1" ht="23.25" customHeight="1" x14ac:dyDescent="0.35">
      <c r="A1502" s="1110"/>
      <c r="B1502" s="368" t="s">
        <v>79</v>
      </c>
      <c r="C1502" s="368"/>
      <c r="D1502" s="113">
        <f t="shared" ref="D1502:L1502" si="640">D1507+D1567+D1552</f>
        <v>0</v>
      </c>
      <c r="E1502" s="113">
        <f t="shared" si="640"/>
        <v>0</v>
      </c>
      <c r="F1502" s="113">
        <f t="shared" si="640"/>
        <v>0</v>
      </c>
      <c r="G1502" s="189" t="e">
        <f t="shared" si="638"/>
        <v>#DIV/0!</v>
      </c>
      <c r="H1502" s="113">
        <f t="shared" si="640"/>
        <v>0</v>
      </c>
      <c r="I1502" s="189" t="e">
        <f t="shared" si="639"/>
        <v>#DIV/0!</v>
      </c>
      <c r="J1502" s="602" t="e">
        <f t="shared" ref="J1502:J1559" si="641">H1502/E1502</f>
        <v>#DIV/0!</v>
      </c>
      <c r="K1502" s="113">
        <f t="shared" si="640"/>
        <v>0</v>
      </c>
      <c r="L1502" s="113">
        <f t="shared" si="640"/>
        <v>0</v>
      </c>
      <c r="M1502" s="203" t="e">
        <f t="shared" si="633"/>
        <v>#DIV/0!</v>
      </c>
      <c r="N1502" s="874"/>
      <c r="P1502" s="86" t="e">
        <f>#REF!=#REF!</f>
        <v>#REF!</v>
      </c>
      <c r="Q1502" s="224" t="e">
        <f>IF(#REF!=#REF!,TRUE,FALSE)</f>
        <v>#REF!</v>
      </c>
      <c r="R1502" s="728">
        <f t="shared" si="629"/>
        <v>0</v>
      </c>
    </row>
    <row r="1503" spans="1:18" s="150" customFormat="1" ht="23.25" customHeight="1" x14ac:dyDescent="0.35">
      <c r="A1503" s="1110"/>
      <c r="B1503" s="368" t="s">
        <v>78</v>
      </c>
      <c r="C1503" s="368"/>
      <c r="D1503" s="113">
        <f t="shared" ref="D1503:E1503" si="642">D1508+D1568+D1553</f>
        <v>947.2</v>
      </c>
      <c r="E1503" s="113">
        <f t="shared" si="642"/>
        <v>947.2</v>
      </c>
      <c r="F1503" s="113">
        <f>F1508+F1568+F1553</f>
        <v>947</v>
      </c>
      <c r="G1503" s="190">
        <f t="shared" si="638"/>
        <v>1</v>
      </c>
      <c r="H1503" s="113">
        <f>H1508+H1553+H1568</f>
        <v>250</v>
      </c>
      <c r="I1503" s="190">
        <f t="shared" si="639"/>
        <v>0.26400000000000001</v>
      </c>
      <c r="J1503" s="380">
        <f t="shared" si="641"/>
        <v>0.26</v>
      </c>
      <c r="K1503" s="113">
        <f t="shared" ref="K1503:L1503" si="643">K1508+K1568+K1553</f>
        <v>947.2</v>
      </c>
      <c r="L1503" s="113">
        <f t="shared" si="643"/>
        <v>0</v>
      </c>
      <c r="M1503" s="202">
        <f t="shared" si="633"/>
        <v>1</v>
      </c>
      <c r="N1503" s="874"/>
      <c r="P1503" s="86" t="e">
        <f>#REF!=#REF!</f>
        <v>#REF!</v>
      </c>
      <c r="Q1503" s="224" t="e">
        <f>IF(#REF!=#REF!,TRUE,FALSE)</f>
        <v>#REF!</v>
      </c>
      <c r="R1503" s="728">
        <f t="shared" si="629"/>
        <v>0</v>
      </c>
    </row>
    <row r="1504" spans="1:18" s="150" customFormat="1" ht="23.25" customHeight="1" x14ac:dyDescent="0.35">
      <c r="A1504" s="1110"/>
      <c r="B1504" s="368" t="s">
        <v>116</v>
      </c>
      <c r="C1504" s="368"/>
      <c r="D1504" s="113">
        <f t="shared" ref="D1504:H1504" si="644">D1509+D1569+D1554</f>
        <v>53704.24</v>
      </c>
      <c r="E1504" s="113">
        <f t="shared" si="644"/>
        <v>53704.24</v>
      </c>
      <c r="F1504" s="113">
        <f t="shared" si="644"/>
        <v>2879.34</v>
      </c>
      <c r="G1504" s="190">
        <f t="shared" si="638"/>
        <v>5.3999999999999999E-2</v>
      </c>
      <c r="H1504" s="113">
        <f t="shared" si="644"/>
        <v>2879.34</v>
      </c>
      <c r="I1504" s="190">
        <f t="shared" si="639"/>
        <v>5.3999999999999999E-2</v>
      </c>
      <c r="J1504" s="380">
        <f t="shared" si="641"/>
        <v>0.05</v>
      </c>
      <c r="K1504" s="113">
        <f t="shared" ref="K1504:L1504" si="645">K1509+K1569+K1554</f>
        <v>52704.639999999999</v>
      </c>
      <c r="L1504" s="113">
        <f t="shared" si="645"/>
        <v>999.6</v>
      </c>
      <c r="M1504" s="217">
        <f t="shared" si="633"/>
        <v>0.98099999999999998</v>
      </c>
      <c r="N1504" s="874"/>
      <c r="P1504" s="86" t="e">
        <f>#REF!=#REF!</f>
        <v>#REF!</v>
      </c>
      <c r="Q1504" s="224" t="e">
        <f>IF(#REF!=#REF!,TRUE,FALSE)</f>
        <v>#REF!</v>
      </c>
      <c r="R1504" s="728">
        <f t="shared" si="629"/>
        <v>0</v>
      </c>
    </row>
    <row r="1505" spans="1:18" s="150" customFormat="1" ht="23.25" customHeight="1" x14ac:dyDescent="0.35">
      <c r="A1505" s="1110"/>
      <c r="B1505" s="368" t="s">
        <v>80</v>
      </c>
      <c r="C1505" s="368"/>
      <c r="D1505" s="113">
        <f t="shared" ref="D1505:F1505" si="646">D1510+D1570+D1555</f>
        <v>0</v>
      </c>
      <c r="E1505" s="113">
        <f t="shared" si="646"/>
        <v>0</v>
      </c>
      <c r="F1505" s="113">
        <f t="shared" si="646"/>
        <v>0</v>
      </c>
      <c r="G1505" s="189" t="e">
        <f t="shared" si="638"/>
        <v>#DIV/0!</v>
      </c>
      <c r="H1505" s="113">
        <f t="shared" ref="H1505" si="647">H1510+H1570+H1555</f>
        <v>0</v>
      </c>
      <c r="I1505" s="189" t="e">
        <f t="shared" si="639"/>
        <v>#DIV/0!</v>
      </c>
      <c r="J1505" s="602" t="e">
        <f t="shared" si="641"/>
        <v>#DIV/0!</v>
      </c>
      <c r="K1505" s="113">
        <f t="shared" ref="K1505:L1505" si="648">K1510+K1570+K1555</f>
        <v>0</v>
      </c>
      <c r="L1505" s="113">
        <f t="shared" si="648"/>
        <v>0</v>
      </c>
      <c r="M1505" s="203" t="e">
        <f t="shared" si="633"/>
        <v>#DIV/0!</v>
      </c>
      <c r="N1505" s="874"/>
      <c r="P1505" s="86" t="e">
        <f>#REF!=#REF!</f>
        <v>#REF!</v>
      </c>
      <c r="Q1505" s="224" t="e">
        <f>IF(#REF!=#REF!,TRUE,FALSE)</f>
        <v>#REF!</v>
      </c>
      <c r="R1505" s="728">
        <f t="shared" si="629"/>
        <v>0</v>
      </c>
    </row>
    <row r="1506" spans="1:18" s="150" customFormat="1" ht="35.25" customHeight="1" x14ac:dyDescent="0.35">
      <c r="A1506" s="792" t="s">
        <v>367</v>
      </c>
      <c r="B1506" s="372" t="s">
        <v>468</v>
      </c>
      <c r="C1506" s="362" t="s">
        <v>451</v>
      </c>
      <c r="D1506" s="142">
        <f>SUM(D1507:D1510)</f>
        <v>25458.09</v>
      </c>
      <c r="E1506" s="142">
        <f>SUM(E1507:E1510)</f>
        <v>25458.09</v>
      </c>
      <c r="F1506" s="142">
        <f>SUM(F1507:F1510)</f>
        <v>1933.8</v>
      </c>
      <c r="G1506" s="182">
        <f t="shared" si="638"/>
        <v>7.5999999999999998E-2</v>
      </c>
      <c r="H1506" s="142">
        <f>H1509</f>
        <v>1933.8</v>
      </c>
      <c r="I1506" s="182">
        <f t="shared" si="639"/>
        <v>7.5999999999999998E-2</v>
      </c>
      <c r="J1506" s="375">
        <f t="shared" si="641"/>
        <v>0.08</v>
      </c>
      <c r="K1506" s="142">
        <f>SUM(K1507:K1510)</f>
        <v>25458.09</v>
      </c>
      <c r="L1506" s="142">
        <f>SUM(L1507:L1510)</f>
        <v>0</v>
      </c>
      <c r="M1506" s="140">
        <f t="shared" si="633"/>
        <v>1</v>
      </c>
      <c r="N1506" s="874"/>
      <c r="P1506" s="86"/>
      <c r="Q1506" s="224" t="b">
        <f>IF(F1481=H1481,TRUE,FALSE)</f>
        <v>1</v>
      </c>
      <c r="R1506" s="728">
        <f t="shared" si="629"/>
        <v>0</v>
      </c>
    </row>
    <row r="1507" spans="1:18" s="150" customFormat="1" ht="23.25" customHeight="1" x14ac:dyDescent="0.35">
      <c r="A1507" s="792"/>
      <c r="B1507" s="363" t="s">
        <v>79</v>
      </c>
      <c r="C1507" s="363"/>
      <c r="D1507" s="104"/>
      <c r="E1507" s="104"/>
      <c r="F1507" s="104"/>
      <c r="G1507" s="186"/>
      <c r="H1507" s="104"/>
      <c r="I1507" s="167" t="e">
        <f t="shared" si="639"/>
        <v>#DIV/0!</v>
      </c>
      <c r="J1507" s="373"/>
      <c r="K1507" s="104">
        <f t="shared" ref="K1507:L1507" si="649">K1512+K1517+K1522+K1527+K1532+K1542+K1547+K1537</f>
        <v>0</v>
      </c>
      <c r="L1507" s="104">
        <f t="shared" si="649"/>
        <v>0</v>
      </c>
      <c r="M1507" s="206" t="e">
        <f t="shared" si="633"/>
        <v>#DIV/0!</v>
      </c>
      <c r="N1507" s="874"/>
      <c r="P1507" s="86"/>
      <c r="Q1507" s="224" t="b">
        <f>IF(F1482=H1482,TRUE,FALSE)</f>
        <v>1</v>
      </c>
      <c r="R1507" s="728">
        <f t="shared" si="629"/>
        <v>0</v>
      </c>
    </row>
    <row r="1508" spans="1:18" s="150" customFormat="1" ht="22.5" customHeight="1" x14ac:dyDescent="0.35">
      <c r="A1508" s="792"/>
      <c r="B1508" s="363" t="s">
        <v>78</v>
      </c>
      <c r="C1508" s="363"/>
      <c r="D1508" s="104"/>
      <c r="E1508" s="104"/>
      <c r="F1508" s="104"/>
      <c r="G1508" s="186"/>
      <c r="H1508" s="104"/>
      <c r="I1508" s="167" t="e">
        <f t="shared" si="639"/>
        <v>#DIV/0!</v>
      </c>
      <c r="J1508" s="373"/>
      <c r="K1508" s="104">
        <f t="shared" ref="K1508:L1508" si="650">K1513+K1518+K1523+K1528+K1533+K1543+K1548+K1538</f>
        <v>0</v>
      </c>
      <c r="L1508" s="104">
        <f t="shared" si="650"/>
        <v>0</v>
      </c>
      <c r="M1508" s="206" t="e">
        <f t="shared" si="633"/>
        <v>#DIV/0!</v>
      </c>
      <c r="N1508" s="874"/>
      <c r="P1508" s="86"/>
      <c r="Q1508" s="224" t="b">
        <f>IF(F1483=H1483,TRUE,FALSE)</f>
        <v>1</v>
      </c>
      <c r="R1508" s="728">
        <f t="shared" si="629"/>
        <v>0</v>
      </c>
    </row>
    <row r="1509" spans="1:18" s="150" customFormat="1" ht="24" customHeight="1" x14ac:dyDescent="0.35">
      <c r="A1509" s="792"/>
      <c r="B1509" s="363" t="s">
        <v>116</v>
      </c>
      <c r="C1509" s="363"/>
      <c r="D1509" s="104">
        <f t="shared" ref="D1509:H1509" si="651">D1514+D1519+D1524+D1529+D1534+D1544+D1549+D1539</f>
        <v>25458.09</v>
      </c>
      <c r="E1509" s="104">
        <f t="shared" si="651"/>
        <v>25458.09</v>
      </c>
      <c r="F1509" s="104">
        <f t="shared" si="651"/>
        <v>1933.8</v>
      </c>
      <c r="G1509" s="186">
        <f t="shared" ref="G1509" si="652">F1509/E1509</f>
        <v>7.5999999999999998E-2</v>
      </c>
      <c r="H1509" s="104">
        <f t="shared" si="651"/>
        <v>1933.8</v>
      </c>
      <c r="I1509" s="186">
        <f t="shared" si="639"/>
        <v>7.5999999999999998E-2</v>
      </c>
      <c r="J1509" s="373">
        <f t="shared" si="641"/>
        <v>0.08</v>
      </c>
      <c r="K1509" s="104">
        <f t="shared" ref="K1509:L1510" si="653">K1514+K1519+K1524+K1529+K1534+K1544+K1549+K1539</f>
        <v>25458.09</v>
      </c>
      <c r="L1509" s="104">
        <f t="shared" si="653"/>
        <v>0</v>
      </c>
      <c r="M1509" s="129">
        <f t="shared" si="633"/>
        <v>1</v>
      </c>
      <c r="N1509" s="874"/>
      <c r="P1509" s="86"/>
      <c r="Q1509" s="224" t="b">
        <f>IF(F1484=H1484,TRUE,FALSE)</f>
        <v>1</v>
      </c>
      <c r="R1509" s="728">
        <f t="shared" si="629"/>
        <v>0</v>
      </c>
    </row>
    <row r="1510" spans="1:18" s="150" customFormat="1" ht="25.5" customHeight="1" x14ac:dyDescent="0.35">
      <c r="A1510" s="792"/>
      <c r="B1510" s="363" t="s">
        <v>80</v>
      </c>
      <c r="C1510" s="363"/>
      <c r="D1510" s="104"/>
      <c r="E1510" s="104"/>
      <c r="F1510" s="104"/>
      <c r="G1510" s="186"/>
      <c r="H1510" s="104"/>
      <c r="I1510" s="167" t="e">
        <f t="shared" si="639"/>
        <v>#DIV/0!</v>
      </c>
      <c r="J1510" s="373"/>
      <c r="K1510" s="104">
        <f t="shared" si="653"/>
        <v>0</v>
      </c>
      <c r="L1510" s="104">
        <f t="shared" si="653"/>
        <v>0</v>
      </c>
      <c r="M1510" s="206" t="e">
        <f t="shared" si="633"/>
        <v>#DIV/0!</v>
      </c>
      <c r="N1510" s="874"/>
      <c r="P1510" s="86"/>
      <c r="Q1510" s="224" t="b">
        <f>IF(F1485=H1485,TRUE,FALSE)</f>
        <v>1</v>
      </c>
      <c r="R1510" s="728">
        <f t="shared" si="629"/>
        <v>0</v>
      </c>
    </row>
    <row r="1511" spans="1:18" s="126" customFormat="1" ht="108.75" customHeight="1" x14ac:dyDescent="0.35">
      <c r="A1511" s="967" t="s">
        <v>368</v>
      </c>
      <c r="B1511" s="366" t="s">
        <v>469</v>
      </c>
      <c r="C1511" s="364" t="s">
        <v>452</v>
      </c>
      <c r="D1511" s="134">
        <f>SUM(D1512:D1515)</f>
        <v>660.76</v>
      </c>
      <c r="E1511" s="134">
        <f>SUM(E1512:E1515)</f>
        <v>660.76</v>
      </c>
      <c r="F1511" s="134">
        <f>SUM(F1512:F1515)</f>
        <v>0</v>
      </c>
      <c r="G1511" s="191">
        <f>F1511/E1511</f>
        <v>0</v>
      </c>
      <c r="H1511" s="134">
        <f>SUM(H1512:H1515)</f>
        <v>0</v>
      </c>
      <c r="I1511" s="186">
        <f t="shared" si="639"/>
        <v>0</v>
      </c>
      <c r="J1511" s="374">
        <f t="shared" si="641"/>
        <v>0</v>
      </c>
      <c r="K1511" s="104">
        <f>SUM(K1512:K1515)</f>
        <v>660.76</v>
      </c>
      <c r="L1511" s="104">
        <f>SUM(L1512:L1515)</f>
        <v>0</v>
      </c>
      <c r="M1511" s="129">
        <f t="shared" si="633"/>
        <v>1</v>
      </c>
      <c r="N1511" s="782" t="s">
        <v>1073</v>
      </c>
      <c r="P1511" s="86" t="b">
        <f t="shared" ref="P1511:P1540" si="654">E1501=D1501</f>
        <v>1</v>
      </c>
      <c r="Q1511" s="224" t="b">
        <f t="shared" ref="Q1511:Q1540" si="655">IF(F1501=H1501,TRUE,FALSE)</f>
        <v>0</v>
      </c>
      <c r="R1511" s="728">
        <f t="shared" si="629"/>
        <v>0</v>
      </c>
    </row>
    <row r="1512" spans="1:18" s="125" customFormat="1" ht="25.5" customHeight="1" x14ac:dyDescent="0.35">
      <c r="A1512" s="967"/>
      <c r="B1512" s="365" t="s">
        <v>79</v>
      </c>
      <c r="C1512" s="365"/>
      <c r="D1512" s="104"/>
      <c r="E1512" s="104"/>
      <c r="F1512" s="104"/>
      <c r="G1512" s="186"/>
      <c r="H1512" s="104"/>
      <c r="I1512" s="167" t="e">
        <f t="shared" si="639"/>
        <v>#DIV/0!</v>
      </c>
      <c r="J1512" s="373"/>
      <c r="K1512" s="104">
        <f t="shared" ref="K1512:K1560" si="656">E1512</f>
        <v>0</v>
      </c>
      <c r="L1512" s="104">
        <f t="shared" ref="L1512:L1560" si="657">E1512-K1512</f>
        <v>0</v>
      </c>
      <c r="M1512" s="206" t="e">
        <f t="shared" si="633"/>
        <v>#DIV/0!</v>
      </c>
      <c r="N1512" s="782"/>
      <c r="P1512" s="86" t="b">
        <f t="shared" si="654"/>
        <v>1</v>
      </c>
      <c r="Q1512" s="224" t="b">
        <f t="shared" si="655"/>
        <v>1</v>
      </c>
      <c r="R1512" s="728">
        <f t="shared" si="629"/>
        <v>0</v>
      </c>
    </row>
    <row r="1513" spans="1:18" s="125" customFormat="1" ht="20.25" customHeight="1" x14ac:dyDescent="0.35">
      <c r="A1513" s="967"/>
      <c r="B1513" s="365" t="s">
        <v>78</v>
      </c>
      <c r="C1513" s="365"/>
      <c r="D1513" s="104"/>
      <c r="E1513" s="104"/>
      <c r="F1513" s="104"/>
      <c r="G1513" s="186"/>
      <c r="H1513" s="104"/>
      <c r="I1513" s="167" t="e">
        <f t="shared" si="639"/>
        <v>#DIV/0!</v>
      </c>
      <c r="J1513" s="373"/>
      <c r="K1513" s="104">
        <f t="shared" si="656"/>
        <v>0</v>
      </c>
      <c r="L1513" s="104">
        <f t="shared" si="657"/>
        <v>0</v>
      </c>
      <c r="M1513" s="206" t="e">
        <f t="shared" si="633"/>
        <v>#DIV/0!</v>
      </c>
      <c r="N1513" s="782"/>
      <c r="P1513" s="86" t="b">
        <f t="shared" si="654"/>
        <v>1</v>
      </c>
      <c r="Q1513" s="224" t="b">
        <f t="shared" si="655"/>
        <v>0</v>
      </c>
      <c r="R1513" s="728">
        <f t="shared" si="629"/>
        <v>0</v>
      </c>
    </row>
    <row r="1514" spans="1:18" s="125" customFormat="1" ht="24" customHeight="1" x14ac:dyDescent="0.35">
      <c r="A1514" s="967"/>
      <c r="B1514" s="365" t="s">
        <v>116</v>
      </c>
      <c r="C1514" s="365"/>
      <c r="D1514" s="104">
        <v>660.76</v>
      </c>
      <c r="E1514" s="104">
        <v>660.76</v>
      </c>
      <c r="F1514" s="104">
        <v>0</v>
      </c>
      <c r="G1514" s="186">
        <f>F1514/E1514</f>
        <v>0</v>
      </c>
      <c r="H1514" s="104">
        <v>0</v>
      </c>
      <c r="I1514" s="186">
        <f t="shared" si="639"/>
        <v>0</v>
      </c>
      <c r="J1514" s="374">
        <f t="shared" si="641"/>
        <v>0</v>
      </c>
      <c r="K1514" s="104">
        <f>E1514</f>
        <v>660.76</v>
      </c>
      <c r="L1514" s="104">
        <f t="shared" si="657"/>
        <v>0</v>
      </c>
      <c r="M1514" s="129">
        <f t="shared" si="633"/>
        <v>1</v>
      </c>
      <c r="N1514" s="782"/>
      <c r="P1514" s="86" t="b">
        <f t="shared" si="654"/>
        <v>1</v>
      </c>
      <c r="Q1514" s="224" t="b">
        <f t="shared" si="655"/>
        <v>1</v>
      </c>
      <c r="R1514" s="728">
        <f t="shared" si="629"/>
        <v>0</v>
      </c>
    </row>
    <row r="1515" spans="1:18" s="125" customFormat="1" ht="27.5" x14ac:dyDescent="0.35">
      <c r="A1515" s="967"/>
      <c r="B1515" s="365" t="s">
        <v>80</v>
      </c>
      <c r="C1515" s="365"/>
      <c r="D1515" s="104"/>
      <c r="E1515" s="104"/>
      <c r="F1515" s="104"/>
      <c r="G1515" s="186"/>
      <c r="H1515" s="104"/>
      <c r="I1515" s="167" t="e">
        <f t="shared" si="639"/>
        <v>#DIV/0!</v>
      </c>
      <c r="J1515" s="373"/>
      <c r="K1515" s="104">
        <f t="shared" si="656"/>
        <v>0</v>
      </c>
      <c r="L1515" s="104">
        <f t="shared" si="657"/>
        <v>0</v>
      </c>
      <c r="M1515" s="206" t="e">
        <f t="shared" si="633"/>
        <v>#DIV/0!</v>
      </c>
      <c r="N1515" s="782"/>
      <c r="P1515" s="86" t="b">
        <f t="shared" si="654"/>
        <v>1</v>
      </c>
      <c r="Q1515" s="224" t="b">
        <f t="shared" si="655"/>
        <v>1</v>
      </c>
      <c r="R1515" s="728">
        <f t="shared" si="629"/>
        <v>0</v>
      </c>
    </row>
    <row r="1516" spans="1:18" s="149" customFormat="1" ht="88.5" customHeight="1" x14ac:dyDescent="0.35">
      <c r="A1516" s="967" t="s">
        <v>369</v>
      </c>
      <c r="B1516" s="366" t="s">
        <v>470</v>
      </c>
      <c r="C1516" s="364" t="s">
        <v>452</v>
      </c>
      <c r="D1516" s="134">
        <f>SUM(D1517:D1520)</f>
        <v>2366.1999999999998</v>
      </c>
      <c r="E1516" s="134">
        <f>SUM(E1517:E1520)</f>
        <v>2366.1999999999998</v>
      </c>
      <c r="F1516" s="134">
        <f>SUM(F1517:F1520)</f>
        <v>285.95999999999998</v>
      </c>
      <c r="G1516" s="191">
        <f>F1516/E1516</f>
        <v>0.121</v>
      </c>
      <c r="H1516" s="134">
        <f>SUM(H1517:H1520)</f>
        <v>285.95999999999998</v>
      </c>
      <c r="I1516" s="186">
        <f t="shared" si="639"/>
        <v>0.121</v>
      </c>
      <c r="J1516" s="376">
        <f t="shared" si="641"/>
        <v>0.12</v>
      </c>
      <c r="K1516" s="134">
        <f t="shared" si="656"/>
        <v>2366.1999999999998</v>
      </c>
      <c r="L1516" s="134">
        <f t="shared" si="657"/>
        <v>0</v>
      </c>
      <c r="M1516" s="344">
        <f t="shared" si="633"/>
        <v>1</v>
      </c>
      <c r="N1516" s="870" t="s">
        <v>1447</v>
      </c>
      <c r="P1516" s="86" t="b">
        <f t="shared" si="654"/>
        <v>1</v>
      </c>
      <c r="Q1516" s="224" t="b">
        <f t="shared" si="655"/>
        <v>1</v>
      </c>
      <c r="R1516" s="728">
        <f t="shared" si="629"/>
        <v>0</v>
      </c>
    </row>
    <row r="1517" spans="1:18" s="150" customFormat="1" ht="22.5" customHeight="1" x14ac:dyDescent="0.35">
      <c r="A1517" s="967"/>
      <c r="B1517" s="365" t="s">
        <v>79</v>
      </c>
      <c r="C1517" s="365"/>
      <c r="D1517" s="104"/>
      <c r="E1517" s="104"/>
      <c r="F1517" s="104"/>
      <c r="G1517" s="186"/>
      <c r="H1517" s="104"/>
      <c r="I1517" s="167" t="e">
        <f t="shared" si="639"/>
        <v>#DIV/0!</v>
      </c>
      <c r="J1517" s="373"/>
      <c r="K1517" s="104">
        <f t="shared" si="656"/>
        <v>0</v>
      </c>
      <c r="L1517" s="104">
        <f t="shared" si="657"/>
        <v>0</v>
      </c>
      <c r="M1517" s="206" t="e">
        <f t="shared" si="633"/>
        <v>#DIV/0!</v>
      </c>
      <c r="N1517" s="871"/>
      <c r="P1517" s="86" t="b">
        <f t="shared" si="654"/>
        <v>1</v>
      </c>
      <c r="Q1517" s="224" t="b">
        <f t="shared" si="655"/>
        <v>1</v>
      </c>
      <c r="R1517" s="728">
        <f t="shared" si="629"/>
        <v>0</v>
      </c>
    </row>
    <row r="1518" spans="1:18" s="150" customFormat="1" ht="22.5" customHeight="1" x14ac:dyDescent="0.35">
      <c r="A1518" s="967"/>
      <c r="B1518" s="365" t="s">
        <v>78</v>
      </c>
      <c r="C1518" s="365"/>
      <c r="D1518" s="104"/>
      <c r="E1518" s="104"/>
      <c r="F1518" s="104"/>
      <c r="G1518" s="186"/>
      <c r="H1518" s="104"/>
      <c r="I1518" s="167" t="e">
        <f t="shared" si="639"/>
        <v>#DIV/0!</v>
      </c>
      <c r="J1518" s="373"/>
      <c r="K1518" s="104">
        <f t="shared" si="656"/>
        <v>0</v>
      </c>
      <c r="L1518" s="104">
        <f t="shared" si="657"/>
        <v>0</v>
      </c>
      <c r="M1518" s="206" t="e">
        <f t="shared" si="633"/>
        <v>#DIV/0!</v>
      </c>
      <c r="N1518" s="871"/>
      <c r="P1518" s="86" t="b">
        <f t="shared" si="654"/>
        <v>1</v>
      </c>
      <c r="Q1518" s="224" t="b">
        <f t="shared" si="655"/>
        <v>1</v>
      </c>
      <c r="R1518" s="728">
        <f t="shared" si="629"/>
        <v>0</v>
      </c>
    </row>
    <row r="1519" spans="1:18" s="150" customFormat="1" ht="22.5" customHeight="1" x14ac:dyDescent="0.35">
      <c r="A1519" s="967"/>
      <c r="B1519" s="365" t="s">
        <v>116</v>
      </c>
      <c r="C1519" s="365"/>
      <c r="D1519" s="104">
        <v>2366.1999999999998</v>
      </c>
      <c r="E1519" s="104">
        <f>D1519</f>
        <v>2366.1999999999998</v>
      </c>
      <c r="F1519" s="104">
        <v>285.95999999999998</v>
      </c>
      <c r="G1519" s="186">
        <f>F1519/E1519</f>
        <v>0.121</v>
      </c>
      <c r="H1519" s="104">
        <v>285.95999999999998</v>
      </c>
      <c r="I1519" s="186">
        <f t="shared" si="639"/>
        <v>0.121</v>
      </c>
      <c r="J1519" s="374">
        <f t="shared" si="641"/>
        <v>0.12</v>
      </c>
      <c r="K1519" s="104">
        <f t="shared" si="656"/>
        <v>2366.1999999999998</v>
      </c>
      <c r="L1519" s="104">
        <f t="shared" si="657"/>
        <v>0</v>
      </c>
      <c r="M1519" s="129">
        <f t="shared" si="633"/>
        <v>1</v>
      </c>
      <c r="N1519" s="871"/>
      <c r="P1519" s="86" t="b">
        <f t="shared" si="654"/>
        <v>1</v>
      </c>
      <c r="Q1519" s="224" t="b">
        <f t="shared" si="655"/>
        <v>1</v>
      </c>
      <c r="R1519" s="728">
        <f t="shared" si="629"/>
        <v>0</v>
      </c>
    </row>
    <row r="1520" spans="1:18" s="150" customFormat="1" ht="22.5" customHeight="1" x14ac:dyDescent="0.35">
      <c r="A1520" s="967"/>
      <c r="B1520" s="365" t="s">
        <v>80</v>
      </c>
      <c r="C1520" s="365"/>
      <c r="D1520" s="104"/>
      <c r="E1520" s="104"/>
      <c r="F1520" s="104"/>
      <c r="G1520" s="186"/>
      <c r="H1520" s="104"/>
      <c r="I1520" s="167" t="e">
        <f t="shared" si="639"/>
        <v>#DIV/0!</v>
      </c>
      <c r="J1520" s="373"/>
      <c r="K1520" s="104">
        <f t="shared" si="656"/>
        <v>0</v>
      </c>
      <c r="L1520" s="104">
        <f t="shared" si="657"/>
        <v>0</v>
      </c>
      <c r="M1520" s="206" t="e">
        <f t="shared" si="633"/>
        <v>#DIV/0!</v>
      </c>
      <c r="N1520" s="872"/>
      <c r="P1520" s="86" t="b">
        <f t="shared" si="654"/>
        <v>1</v>
      </c>
      <c r="Q1520" s="224" t="b">
        <f t="shared" si="655"/>
        <v>1</v>
      </c>
      <c r="R1520" s="728">
        <f t="shared" si="629"/>
        <v>0</v>
      </c>
    </row>
    <row r="1521" spans="1:18" s="151" customFormat="1" ht="102" customHeight="1" x14ac:dyDescent="0.35">
      <c r="A1521" s="967" t="s">
        <v>370</v>
      </c>
      <c r="B1521" s="366" t="s">
        <v>471</v>
      </c>
      <c r="C1521" s="364" t="s">
        <v>452</v>
      </c>
      <c r="D1521" s="134">
        <f>SUM(D1522:D1525)</f>
        <v>546.23</v>
      </c>
      <c r="E1521" s="134">
        <f>SUM(E1522:E1525)</f>
        <v>546.23</v>
      </c>
      <c r="F1521" s="134">
        <f>SUM(F1522:F1525)</f>
        <v>0</v>
      </c>
      <c r="G1521" s="191">
        <f>F1521/E1521</f>
        <v>0</v>
      </c>
      <c r="H1521" s="134">
        <f>SUM(H1522:H1525)</f>
        <v>0</v>
      </c>
      <c r="I1521" s="186">
        <f t="shared" si="639"/>
        <v>0</v>
      </c>
      <c r="J1521" s="374">
        <f t="shared" si="641"/>
        <v>0</v>
      </c>
      <c r="K1521" s="104">
        <f>SUM(K1522:K1525)</f>
        <v>546.23</v>
      </c>
      <c r="L1521" s="104">
        <f t="shared" si="657"/>
        <v>0</v>
      </c>
      <c r="M1521" s="344">
        <f t="shared" si="633"/>
        <v>1</v>
      </c>
      <c r="N1521" s="870" t="s">
        <v>1074</v>
      </c>
      <c r="P1521" s="86" t="b">
        <f t="shared" si="654"/>
        <v>1</v>
      </c>
      <c r="Q1521" s="224" t="b">
        <f t="shared" si="655"/>
        <v>1</v>
      </c>
      <c r="R1521" s="728">
        <f t="shared" si="629"/>
        <v>0</v>
      </c>
    </row>
    <row r="1522" spans="1:18" s="150" customFormat="1" ht="26.25" customHeight="1" x14ac:dyDescent="0.35">
      <c r="A1522" s="967"/>
      <c r="B1522" s="365" t="s">
        <v>79</v>
      </c>
      <c r="C1522" s="365"/>
      <c r="D1522" s="104"/>
      <c r="E1522" s="104"/>
      <c r="F1522" s="104"/>
      <c r="G1522" s="186"/>
      <c r="H1522" s="104"/>
      <c r="I1522" s="167" t="e">
        <f t="shared" si="639"/>
        <v>#DIV/0!</v>
      </c>
      <c r="J1522" s="373"/>
      <c r="K1522" s="104">
        <f t="shared" si="656"/>
        <v>0</v>
      </c>
      <c r="L1522" s="104">
        <f t="shared" si="657"/>
        <v>0</v>
      </c>
      <c r="M1522" s="206" t="e">
        <f t="shared" si="633"/>
        <v>#DIV/0!</v>
      </c>
      <c r="N1522" s="871"/>
      <c r="P1522" s="86" t="b">
        <f t="shared" si="654"/>
        <v>1</v>
      </c>
      <c r="Q1522" s="224" t="b">
        <f t="shared" si="655"/>
        <v>1</v>
      </c>
      <c r="R1522" s="728">
        <f t="shared" si="629"/>
        <v>0</v>
      </c>
    </row>
    <row r="1523" spans="1:18" s="150" customFormat="1" ht="22.5" customHeight="1" x14ac:dyDescent="0.35">
      <c r="A1523" s="967"/>
      <c r="B1523" s="365" t="s">
        <v>78</v>
      </c>
      <c r="C1523" s="365"/>
      <c r="D1523" s="104"/>
      <c r="E1523" s="104"/>
      <c r="F1523" s="104"/>
      <c r="G1523" s="186"/>
      <c r="H1523" s="104"/>
      <c r="I1523" s="167" t="e">
        <f t="shared" si="639"/>
        <v>#DIV/0!</v>
      </c>
      <c r="J1523" s="373"/>
      <c r="K1523" s="104">
        <f t="shared" si="656"/>
        <v>0</v>
      </c>
      <c r="L1523" s="104">
        <f t="shared" si="657"/>
        <v>0</v>
      </c>
      <c r="M1523" s="206" t="e">
        <f t="shared" si="633"/>
        <v>#DIV/0!</v>
      </c>
      <c r="N1523" s="871"/>
      <c r="P1523" s="86" t="b">
        <f t="shared" si="654"/>
        <v>1</v>
      </c>
      <c r="Q1523" s="224" t="b">
        <f t="shared" si="655"/>
        <v>1</v>
      </c>
      <c r="R1523" s="728">
        <f t="shared" si="629"/>
        <v>0</v>
      </c>
    </row>
    <row r="1524" spans="1:18" s="150" customFormat="1" ht="25.5" customHeight="1" x14ac:dyDescent="0.35">
      <c r="A1524" s="967"/>
      <c r="B1524" s="365" t="s">
        <v>116</v>
      </c>
      <c r="C1524" s="365"/>
      <c r="D1524" s="104">
        <v>546.23</v>
      </c>
      <c r="E1524" s="104">
        <f>D1524</f>
        <v>546.23</v>
      </c>
      <c r="F1524" s="104">
        <v>0</v>
      </c>
      <c r="G1524" s="186">
        <f>F1524/E1524</f>
        <v>0</v>
      </c>
      <c r="H1524" s="104">
        <v>0</v>
      </c>
      <c r="I1524" s="186">
        <f t="shared" si="639"/>
        <v>0</v>
      </c>
      <c r="J1524" s="374">
        <f t="shared" si="641"/>
        <v>0</v>
      </c>
      <c r="K1524" s="104">
        <v>546.23</v>
      </c>
      <c r="L1524" s="104">
        <f t="shared" si="657"/>
        <v>0</v>
      </c>
      <c r="M1524" s="129">
        <f t="shared" si="633"/>
        <v>1</v>
      </c>
      <c r="N1524" s="871"/>
      <c r="P1524" s="86" t="b">
        <f t="shared" si="654"/>
        <v>1</v>
      </c>
      <c r="Q1524" s="224" t="b">
        <f t="shared" si="655"/>
        <v>1</v>
      </c>
      <c r="R1524" s="728">
        <f t="shared" si="629"/>
        <v>0</v>
      </c>
    </row>
    <row r="1525" spans="1:18" s="150" customFormat="1" ht="25.5" customHeight="1" x14ac:dyDescent="0.35">
      <c r="A1525" s="967"/>
      <c r="B1525" s="365" t="s">
        <v>80</v>
      </c>
      <c r="C1525" s="365"/>
      <c r="D1525" s="104"/>
      <c r="E1525" s="104"/>
      <c r="F1525" s="104"/>
      <c r="G1525" s="186"/>
      <c r="H1525" s="104"/>
      <c r="I1525" s="167" t="e">
        <f t="shared" si="639"/>
        <v>#DIV/0!</v>
      </c>
      <c r="J1525" s="373"/>
      <c r="K1525" s="104">
        <f t="shared" si="656"/>
        <v>0</v>
      </c>
      <c r="L1525" s="104">
        <f t="shared" si="657"/>
        <v>0</v>
      </c>
      <c r="M1525" s="206" t="e">
        <f t="shared" si="633"/>
        <v>#DIV/0!</v>
      </c>
      <c r="N1525" s="872"/>
      <c r="P1525" s="86" t="b">
        <f t="shared" si="654"/>
        <v>1</v>
      </c>
      <c r="Q1525" s="224" t="b">
        <f t="shared" si="655"/>
        <v>1</v>
      </c>
      <c r="R1525" s="728">
        <f t="shared" si="629"/>
        <v>0</v>
      </c>
    </row>
    <row r="1526" spans="1:18" s="151" customFormat="1" ht="88.5" customHeight="1" x14ac:dyDescent="0.35">
      <c r="A1526" s="967" t="s">
        <v>371</v>
      </c>
      <c r="B1526" s="366" t="s">
        <v>472</v>
      </c>
      <c r="C1526" s="364" t="s">
        <v>452</v>
      </c>
      <c r="D1526" s="134">
        <f>SUM(D1527:D1530)</f>
        <v>1115.46</v>
      </c>
      <c r="E1526" s="134">
        <f>SUM(E1527:E1530)</f>
        <v>1115.46</v>
      </c>
      <c r="F1526" s="134">
        <f>SUM(F1527:F1530)</f>
        <v>0</v>
      </c>
      <c r="G1526" s="191">
        <f>F1526/E1526</f>
        <v>0</v>
      </c>
      <c r="H1526" s="134">
        <f>SUM(H1527:H1530)</f>
        <v>0</v>
      </c>
      <c r="I1526" s="191">
        <f t="shared" si="639"/>
        <v>0</v>
      </c>
      <c r="J1526" s="376">
        <f t="shared" si="641"/>
        <v>0</v>
      </c>
      <c r="K1526" s="134">
        <f>SUM(K1527:K1530)</f>
        <v>1115.46</v>
      </c>
      <c r="L1526" s="134">
        <f>SUM(L1527:L1530)</f>
        <v>0</v>
      </c>
      <c r="M1526" s="344">
        <f t="shared" si="633"/>
        <v>1</v>
      </c>
      <c r="N1526" s="818" t="s">
        <v>1448</v>
      </c>
      <c r="P1526" s="86" t="b">
        <f t="shared" si="654"/>
        <v>1</v>
      </c>
      <c r="Q1526" s="224" t="b">
        <f t="shared" si="655"/>
        <v>1</v>
      </c>
      <c r="R1526" s="728">
        <f t="shared" si="629"/>
        <v>0</v>
      </c>
    </row>
    <row r="1527" spans="1:18" s="150" customFormat="1" ht="24" customHeight="1" x14ac:dyDescent="0.35">
      <c r="A1527" s="967"/>
      <c r="B1527" s="365" t="s">
        <v>79</v>
      </c>
      <c r="C1527" s="365"/>
      <c r="D1527" s="104"/>
      <c r="E1527" s="104"/>
      <c r="F1527" s="104"/>
      <c r="G1527" s="186"/>
      <c r="H1527" s="104"/>
      <c r="I1527" s="167" t="e">
        <f t="shared" si="639"/>
        <v>#DIV/0!</v>
      </c>
      <c r="J1527" s="373"/>
      <c r="K1527" s="104">
        <f t="shared" si="656"/>
        <v>0</v>
      </c>
      <c r="L1527" s="104">
        <f t="shared" si="657"/>
        <v>0</v>
      </c>
      <c r="M1527" s="206" t="e">
        <f t="shared" si="633"/>
        <v>#DIV/0!</v>
      </c>
      <c r="N1527" s="818"/>
      <c r="P1527" s="86" t="b">
        <f t="shared" si="654"/>
        <v>1</v>
      </c>
      <c r="Q1527" s="224" t="b">
        <f t="shared" si="655"/>
        <v>1</v>
      </c>
      <c r="R1527" s="728">
        <f t="shared" si="629"/>
        <v>0</v>
      </c>
    </row>
    <row r="1528" spans="1:18" s="150" customFormat="1" ht="24" customHeight="1" x14ac:dyDescent="0.35">
      <c r="A1528" s="967"/>
      <c r="B1528" s="365" t="s">
        <v>78</v>
      </c>
      <c r="C1528" s="365"/>
      <c r="D1528" s="104"/>
      <c r="E1528" s="104"/>
      <c r="F1528" s="104"/>
      <c r="G1528" s="186"/>
      <c r="H1528" s="104"/>
      <c r="I1528" s="167" t="e">
        <f t="shared" si="639"/>
        <v>#DIV/0!</v>
      </c>
      <c r="J1528" s="373"/>
      <c r="K1528" s="104">
        <f t="shared" si="656"/>
        <v>0</v>
      </c>
      <c r="L1528" s="104">
        <f t="shared" si="657"/>
        <v>0</v>
      </c>
      <c r="M1528" s="206" t="e">
        <f t="shared" si="633"/>
        <v>#DIV/0!</v>
      </c>
      <c r="N1528" s="818"/>
      <c r="P1528" s="86" t="b">
        <f t="shared" si="654"/>
        <v>1</v>
      </c>
      <c r="Q1528" s="224" t="b">
        <f t="shared" si="655"/>
        <v>1</v>
      </c>
      <c r="R1528" s="728">
        <f t="shared" si="629"/>
        <v>0</v>
      </c>
    </row>
    <row r="1529" spans="1:18" s="150" customFormat="1" ht="24" customHeight="1" x14ac:dyDescent="0.35">
      <c r="A1529" s="967"/>
      <c r="B1529" s="365" t="s">
        <v>116</v>
      </c>
      <c r="C1529" s="365"/>
      <c r="D1529" s="104">
        <v>1115.46</v>
      </c>
      <c r="E1529" s="104">
        <f>D1529</f>
        <v>1115.46</v>
      </c>
      <c r="F1529" s="104">
        <v>0</v>
      </c>
      <c r="G1529" s="186">
        <f>F1529/E1529</f>
        <v>0</v>
      </c>
      <c r="H1529" s="104">
        <v>0</v>
      </c>
      <c r="I1529" s="186">
        <f t="shared" si="639"/>
        <v>0</v>
      </c>
      <c r="J1529" s="374">
        <f t="shared" si="641"/>
        <v>0</v>
      </c>
      <c r="K1529" s="104">
        <f>E1529</f>
        <v>1115.46</v>
      </c>
      <c r="L1529" s="104">
        <f t="shared" si="657"/>
        <v>0</v>
      </c>
      <c r="M1529" s="129">
        <f t="shared" si="633"/>
        <v>1</v>
      </c>
      <c r="N1529" s="818"/>
      <c r="P1529" s="86" t="b">
        <f>E1519=D1519</f>
        <v>1</v>
      </c>
      <c r="Q1529" s="224" t="b">
        <f>IF(F1519=H1519,TRUE,FALSE)</f>
        <v>1</v>
      </c>
      <c r="R1529" s="728">
        <f t="shared" si="629"/>
        <v>0</v>
      </c>
    </row>
    <row r="1530" spans="1:18" s="150" customFormat="1" ht="24" customHeight="1" x14ac:dyDescent="0.35">
      <c r="A1530" s="967"/>
      <c r="B1530" s="365" t="s">
        <v>80</v>
      </c>
      <c r="C1530" s="365"/>
      <c r="D1530" s="104"/>
      <c r="E1530" s="104"/>
      <c r="F1530" s="104"/>
      <c r="G1530" s="186"/>
      <c r="H1530" s="104"/>
      <c r="I1530" s="167" t="e">
        <f t="shared" si="639"/>
        <v>#DIV/0!</v>
      </c>
      <c r="J1530" s="373"/>
      <c r="K1530" s="104">
        <f t="shared" si="656"/>
        <v>0</v>
      </c>
      <c r="L1530" s="104">
        <f t="shared" si="657"/>
        <v>0</v>
      </c>
      <c r="M1530" s="206" t="e">
        <f t="shared" si="633"/>
        <v>#DIV/0!</v>
      </c>
      <c r="N1530" s="818"/>
      <c r="P1530" s="86" t="b">
        <f>E1520=D1520</f>
        <v>1</v>
      </c>
      <c r="Q1530" s="224" t="b">
        <f>IF(F1520=H1520,TRUE,FALSE)</f>
        <v>1</v>
      </c>
      <c r="R1530" s="728">
        <f t="shared" si="629"/>
        <v>0</v>
      </c>
    </row>
    <row r="1531" spans="1:18" s="151" customFormat="1" ht="107.25" customHeight="1" x14ac:dyDescent="0.35">
      <c r="A1531" s="967" t="s">
        <v>372</v>
      </c>
      <c r="B1531" s="366" t="s">
        <v>473</v>
      </c>
      <c r="C1531" s="364" t="s">
        <v>452</v>
      </c>
      <c r="D1531" s="134">
        <f>SUM(D1532:D1535)</f>
        <v>6956.1</v>
      </c>
      <c r="E1531" s="134">
        <f>SUM(E1532:E1535)</f>
        <v>6956.1</v>
      </c>
      <c r="F1531" s="134">
        <f>SUM(F1532:F1535)</f>
        <v>1484.6</v>
      </c>
      <c r="G1531" s="191">
        <f>F1531/E1531</f>
        <v>0.21299999999999999</v>
      </c>
      <c r="H1531" s="134">
        <f>SUM(H1532:H1535)</f>
        <v>1484.6</v>
      </c>
      <c r="I1531" s="186">
        <f t="shared" si="639"/>
        <v>0.21299999999999999</v>
      </c>
      <c r="J1531" s="376">
        <f t="shared" si="641"/>
        <v>0.21</v>
      </c>
      <c r="K1531" s="134">
        <f>SUM(K1532:K1535)</f>
        <v>6956.1</v>
      </c>
      <c r="L1531" s="134">
        <f>SUM(L1532:L1535)</f>
        <v>0</v>
      </c>
      <c r="M1531" s="344">
        <f t="shared" si="633"/>
        <v>1</v>
      </c>
      <c r="N1531" s="822" t="s">
        <v>1449</v>
      </c>
      <c r="P1531" s="86" t="b">
        <f t="shared" si="654"/>
        <v>1</v>
      </c>
      <c r="Q1531" s="224" t="b">
        <f t="shared" si="655"/>
        <v>1</v>
      </c>
      <c r="R1531" s="728">
        <f t="shared" si="629"/>
        <v>0</v>
      </c>
    </row>
    <row r="1532" spans="1:18" s="150" customFormat="1" ht="18.75" customHeight="1" x14ac:dyDescent="0.35">
      <c r="A1532" s="967"/>
      <c r="B1532" s="365" t="s">
        <v>79</v>
      </c>
      <c r="C1532" s="365"/>
      <c r="D1532" s="104"/>
      <c r="E1532" s="104"/>
      <c r="F1532" s="104"/>
      <c r="G1532" s="186"/>
      <c r="H1532" s="104"/>
      <c r="I1532" s="167" t="e">
        <f t="shared" si="639"/>
        <v>#DIV/0!</v>
      </c>
      <c r="J1532" s="374"/>
      <c r="K1532" s="104">
        <f t="shared" si="656"/>
        <v>0</v>
      </c>
      <c r="L1532" s="104">
        <f t="shared" si="657"/>
        <v>0</v>
      </c>
      <c r="M1532" s="206" t="e">
        <f t="shared" si="633"/>
        <v>#DIV/0!</v>
      </c>
      <c r="N1532" s="822"/>
      <c r="P1532" s="86" t="b">
        <f t="shared" si="654"/>
        <v>1</v>
      </c>
      <c r="Q1532" s="224" t="b">
        <f t="shared" si="655"/>
        <v>1</v>
      </c>
      <c r="R1532" s="728">
        <f t="shared" si="629"/>
        <v>0</v>
      </c>
    </row>
    <row r="1533" spans="1:18" s="150" customFormat="1" ht="27.5" x14ac:dyDescent="0.35">
      <c r="A1533" s="967"/>
      <c r="B1533" s="365" t="s">
        <v>78</v>
      </c>
      <c r="C1533" s="365"/>
      <c r="D1533" s="104"/>
      <c r="E1533" s="104"/>
      <c r="F1533" s="104"/>
      <c r="G1533" s="186"/>
      <c r="H1533" s="104"/>
      <c r="I1533" s="167" t="e">
        <f t="shared" si="639"/>
        <v>#DIV/0!</v>
      </c>
      <c r="J1533" s="374"/>
      <c r="K1533" s="104">
        <f t="shared" si="656"/>
        <v>0</v>
      </c>
      <c r="L1533" s="104">
        <f t="shared" si="657"/>
        <v>0</v>
      </c>
      <c r="M1533" s="206" t="e">
        <f t="shared" si="633"/>
        <v>#DIV/0!</v>
      </c>
      <c r="N1533" s="822"/>
      <c r="P1533" s="86" t="b">
        <f t="shared" si="654"/>
        <v>1</v>
      </c>
      <c r="Q1533" s="224" t="b">
        <f t="shared" si="655"/>
        <v>1</v>
      </c>
      <c r="R1533" s="728">
        <f t="shared" si="629"/>
        <v>0</v>
      </c>
    </row>
    <row r="1534" spans="1:18" s="150" customFormat="1" ht="27.5" x14ac:dyDescent="0.35">
      <c r="A1534" s="967"/>
      <c r="B1534" s="365" t="s">
        <v>116</v>
      </c>
      <c r="C1534" s="365"/>
      <c r="D1534" s="104">
        <v>6956.1</v>
      </c>
      <c r="E1534" s="104">
        <f>D1534</f>
        <v>6956.1</v>
      </c>
      <c r="F1534" s="104">
        <v>1484.6</v>
      </c>
      <c r="G1534" s="186">
        <f>F1534/E1534</f>
        <v>0.21299999999999999</v>
      </c>
      <c r="H1534" s="104">
        <v>1484.6</v>
      </c>
      <c r="I1534" s="186">
        <f t="shared" si="639"/>
        <v>0.21299999999999999</v>
      </c>
      <c r="J1534" s="374">
        <f t="shared" si="641"/>
        <v>0.21</v>
      </c>
      <c r="K1534" s="104">
        <f>E1534</f>
        <v>6956.1</v>
      </c>
      <c r="L1534" s="104">
        <f t="shared" si="657"/>
        <v>0</v>
      </c>
      <c r="M1534" s="129">
        <f t="shared" si="633"/>
        <v>1</v>
      </c>
      <c r="N1534" s="822"/>
      <c r="P1534" s="86" t="b">
        <f t="shared" si="654"/>
        <v>1</v>
      </c>
      <c r="Q1534" s="224" t="b">
        <f t="shared" si="655"/>
        <v>1</v>
      </c>
      <c r="R1534" s="728">
        <f t="shared" si="629"/>
        <v>0</v>
      </c>
    </row>
    <row r="1535" spans="1:18" s="150" customFormat="1" ht="23.25" customHeight="1" x14ac:dyDescent="0.35">
      <c r="A1535" s="967"/>
      <c r="B1535" s="365" t="s">
        <v>80</v>
      </c>
      <c r="C1535" s="365"/>
      <c r="D1535" s="104"/>
      <c r="E1535" s="104"/>
      <c r="F1535" s="104"/>
      <c r="G1535" s="186"/>
      <c r="H1535" s="104"/>
      <c r="I1535" s="167" t="e">
        <f t="shared" si="639"/>
        <v>#DIV/0!</v>
      </c>
      <c r="J1535" s="373"/>
      <c r="K1535" s="104">
        <f t="shared" si="656"/>
        <v>0</v>
      </c>
      <c r="L1535" s="104">
        <f t="shared" si="657"/>
        <v>0</v>
      </c>
      <c r="M1535" s="206" t="e">
        <f t="shared" si="633"/>
        <v>#DIV/0!</v>
      </c>
      <c r="N1535" s="822"/>
      <c r="P1535" s="86" t="b">
        <f t="shared" si="654"/>
        <v>1</v>
      </c>
      <c r="Q1535" s="224" t="b">
        <f t="shared" si="655"/>
        <v>1</v>
      </c>
      <c r="R1535" s="728">
        <f t="shared" si="629"/>
        <v>0</v>
      </c>
    </row>
    <row r="1536" spans="1:18" s="151" customFormat="1" ht="105.75" customHeight="1" x14ac:dyDescent="0.35">
      <c r="A1536" s="967" t="s">
        <v>373</v>
      </c>
      <c r="B1536" s="366" t="s">
        <v>1075</v>
      </c>
      <c r="C1536" s="364" t="s">
        <v>452</v>
      </c>
      <c r="D1536" s="134">
        <f>SUM(D1537:D1540)</f>
        <v>856.78</v>
      </c>
      <c r="E1536" s="134">
        <f>SUM(E1537:E1540)</f>
        <v>856.78</v>
      </c>
      <c r="F1536" s="134">
        <f>SUM(F1537:F1540)</f>
        <v>0</v>
      </c>
      <c r="G1536" s="191">
        <f>F1536/E1536</f>
        <v>0</v>
      </c>
      <c r="H1536" s="134">
        <f>SUM(H1537:H1540)</f>
        <v>0</v>
      </c>
      <c r="I1536" s="186">
        <f t="shared" si="639"/>
        <v>0</v>
      </c>
      <c r="J1536" s="376">
        <f t="shared" ref="J1536" si="658">H1536/E1536</f>
        <v>0</v>
      </c>
      <c r="K1536" s="134">
        <f>SUM(K1537:K1540)</f>
        <v>856.78</v>
      </c>
      <c r="L1536" s="134">
        <f>SUM(L1537:L1540)</f>
        <v>0</v>
      </c>
      <c r="M1536" s="344">
        <f t="shared" si="633"/>
        <v>1</v>
      </c>
      <c r="N1536" s="822" t="s">
        <v>1450</v>
      </c>
      <c r="P1536" s="86" t="b">
        <f t="shared" si="654"/>
        <v>1</v>
      </c>
      <c r="Q1536" s="224" t="b">
        <f t="shared" si="655"/>
        <v>1</v>
      </c>
      <c r="R1536" s="728">
        <f t="shared" si="629"/>
        <v>0</v>
      </c>
    </row>
    <row r="1537" spans="1:18" s="150" customFormat="1" ht="18.75" customHeight="1" x14ac:dyDescent="0.35">
      <c r="A1537" s="967"/>
      <c r="B1537" s="365" t="s">
        <v>79</v>
      </c>
      <c r="C1537" s="365"/>
      <c r="D1537" s="104"/>
      <c r="E1537" s="104"/>
      <c r="F1537" s="104"/>
      <c r="G1537" s="186"/>
      <c r="H1537" s="104"/>
      <c r="I1537" s="167" t="e">
        <f t="shared" si="639"/>
        <v>#DIV/0!</v>
      </c>
      <c r="J1537" s="374"/>
      <c r="K1537" s="104">
        <f t="shared" ref="K1537:K1538" si="659">E1537</f>
        <v>0</v>
      </c>
      <c r="L1537" s="104">
        <f t="shared" ref="L1537:L1540" si="660">E1537-K1537</f>
        <v>0</v>
      </c>
      <c r="M1537" s="206" t="e">
        <f t="shared" si="633"/>
        <v>#DIV/0!</v>
      </c>
      <c r="N1537" s="822"/>
      <c r="P1537" s="86" t="b">
        <f t="shared" si="654"/>
        <v>1</v>
      </c>
      <c r="Q1537" s="224" t="b">
        <f t="shared" si="655"/>
        <v>1</v>
      </c>
      <c r="R1537" s="728">
        <f t="shared" si="629"/>
        <v>0</v>
      </c>
    </row>
    <row r="1538" spans="1:18" s="150" customFormat="1" ht="27.5" x14ac:dyDescent="0.35">
      <c r="A1538" s="967"/>
      <c r="B1538" s="365" t="s">
        <v>78</v>
      </c>
      <c r="C1538" s="365"/>
      <c r="D1538" s="104"/>
      <c r="E1538" s="104"/>
      <c r="F1538" s="104"/>
      <c r="G1538" s="186"/>
      <c r="H1538" s="104"/>
      <c r="I1538" s="167" t="e">
        <f t="shared" si="639"/>
        <v>#DIV/0!</v>
      </c>
      <c r="J1538" s="374"/>
      <c r="K1538" s="104">
        <f t="shared" si="659"/>
        <v>0</v>
      </c>
      <c r="L1538" s="104">
        <f t="shared" si="660"/>
        <v>0</v>
      </c>
      <c r="M1538" s="206" t="e">
        <f t="shared" si="633"/>
        <v>#DIV/0!</v>
      </c>
      <c r="N1538" s="822"/>
      <c r="P1538" s="86" t="b">
        <f t="shared" si="654"/>
        <v>1</v>
      </c>
      <c r="Q1538" s="224" t="b">
        <f t="shared" si="655"/>
        <v>1</v>
      </c>
      <c r="R1538" s="728">
        <f t="shared" si="629"/>
        <v>0</v>
      </c>
    </row>
    <row r="1539" spans="1:18" s="150" customFormat="1" ht="27.5" x14ac:dyDescent="0.35">
      <c r="A1539" s="967"/>
      <c r="B1539" s="365" t="s">
        <v>116</v>
      </c>
      <c r="C1539" s="365"/>
      <c r="D1539" s="104">
        <v>856.78</v>
      </c>
      <c r="E1539" s="104">
        <v>856.78</v>
      </c>
      <c r="F1539" s="104">
        <v>0</v>
      </c>
      <c r="G1539" s="186">
        <f>F1539/E1539</f>
        <v>0</v>
      </c>
      <c r="H1539" s="104">
        <v>0</v>
      </c>
      <c r="I1539" s="186">
        <f t="shared" si="639"/>
        <v>0</v>
      </c>
      <c r="J1539" s="374">
        <f t="shared" ref="J1539" si="661">H1539/E1539</f>
        <v>0</v>
      </c>
      <c r="K1539" s="104">
        <f>E1539</f>
        <v>856.78</v>
      </c>
      <c r="L1539" s="104">
        <f t="shared" si="660"/>
        <v>0</v>
      </c>
      <c r="M1539" s="129">
        <f t="shared" si="633"/>
        <v>1</v>
      </c>
      <c r="N1539" s="822"/>
      <c r="P1539" s="86" t="b">
        <f t="shared" si="654"/>
        <v>1</v>
      </c>
      <c r="Q1539" s="224" t="b">
        <f t="shared" si="655"/>
        <v>1</v>
      </c>
      <c r="R1539" s="728">
        <f t="shared" si="629"/>
        <v>0</v>
      </c>
    </row>
    <row r="1540" spans="1:18" s="150" customFormat="1" ht="23.25" customHeight="1" x14ac:dyDescent="0.35">
      <c r="A1540" s="967"/>
      <c r="B1540" s="365" t="s">
        <v>80</v>
      </c>
      <c r="C1540" s="365"/>
      <c r="D1540" s="104"/>
      <c r="E1540" s="104"/>
      <c r="F1540" s="104"/>
      <c r="G1540" s="186"/>
      <c r="H1540" s="104"/>
      <c r="I1540" s="167" t="e">
        <f t="shared" si="639"/>
        <v>#DIV/0!</v>
      </c>
      <c r="J1540" s="373"/>
      <c r="K1540" s="104">
        <f t="shared" ref="K1540" si="662">E1540</f>
        <v>0</v>
      </c>
      <c r="L1540" s="104">
        <f t="shared" si="660"/>
        <v>0</v>
      </c>
      <c r="M1540" s="206" t="e">
        <f t="shared" si="633"/>
        <v>#DIV/0!</v>
      </c>
      <c r="N1540" s="822"/>
      <c r="P1540" s="86" t="b">
        <f t="shared" si="654"/>
        <v>1</v>
      </c>
      <c r="Q1540" s="224" t="b">
        <f t="shared" si="655"/>
        <v>1</v>
      </c>
      <c r="R1540" s="728">
        <f t="shared" si="629"/>
        <v>0</v>
      </c>
    </row>
    <row r="1541" spans="1:18" s="151" customFormat="1" ht="92.25" customHeight="1" x14ac:dyDescent="0.35">
      <c r="A1541" s="967" t="s">
        <v>374</v>
      </c>
      <c r="B1541" s="366" t="s">
        <v>474</v>
      </c>
      <c r="C1541" s="364" t="s">
        <v>452</v>
      </c>
      <c r="D1541" s="134">
        <f>SUM(D1542:D1545)</f>
        <v>6753.34</v>
      </c>
      <c r="E1541" s="134">
        <f>SUM(E1542:E1545)</f>
        <v>6753.34</v>
      </c>
      <c r="F1541" s="134">
        <f>SUM(F1542:F1545)</f>
        <v>0</v>
      </c>
      <c r="G1541" s="191">
        <f>F1541/E1541</f>
        <v>0</v>
      </c>
      <c r="H1541" s="134">
        <f>SUM(H1542:H1545)</f>
        <v>0</v>
      </c>
      <c r="I1541" s="186">
        <f t="shared" si="639"/>
        <v>0</v>
      </c>
      <c r="J1541" s="373">
        <f t="shared" si="641"/>
        <v>0</v>
      </c>
      <c r="K1541" s="104">
        <f t="shared" si="656"/>
        <v>6753.34</v>
      </c>
      <c r="L1541" s="104">
        <f t="shared" si="657"/>
        <v>0</v>
      </c>
      <c r="M1541" s="129">
        <f t="shared" si="633"/>
        <v>1</v>
      </c>
      <c r="N1541" s="782" t="s">
        <v>1451</v>
      </c>
      <c r="P1541" s="86" t="b">
        <f t="shared" ref="P1541:P1545" si="663">E1526=D1526</f>
        <v>1</v>
      </c>
      <c r="Q1541" s="224" t="b">
        <f t="shared" ref="Q1541:Q1545" si="664">IF(F1526=H1526,TRUE,FALSE)</f>
        <v>1</v>
      </c>
      <c r="R1541" s="728">
        <f t="shared" si="629"/>
        <v>0</v>
      </c>
    </row>
    <row r="1542" spans="1:18" s="150" customFormat="1" ht="27.5" x14ac:dyDescent="0.35">
      <c r="A1542" s="967"/>
      <c r="B1542" s="365" t="s">
        <v>79</v>
      </c>
      <c r="C1542" s="365"/>
      <c r="D1542" s="104"/>
      <c r="E1542" s="104"/>
      <c r="F1542" s="104"/>
      <c r="G1542" s="186"/>
      <c r="H1542" s="104"/>
      <c r="I1542" s="167" t="e">
        <f t="shared" si="639"/>
        <v>#DIV/0!</v>
      </c>
      <c r="J1542" s="373"/>
      <c r="K1542" s="104">
        <f t="shared" si="656"/>
        <v>0</v>
      </c>
      <c r="L1542" s="104">
        <f t="shared" si="657"/>
        <v>0</v>
      </c>
      <c r="M1542" s="206" t="e">
        <f t="shared" si="633"/>
        <v>#DIV/0!</v>
      </c>
      <c r="N1542" s="782"/>
      <c r="P1542" s="86" t="b">
        <f t="shared" si="663"/>
        <v>1</v>
      </c>
      <c r="Q1542" s="224" t="b">
        <f t="shared" si="664"/>
        <v>1</v>
      </c>
      <c r="R1542" s="728">
        <f t="shared" si="629"/>
        <v>0</v>
      </c>
    </row>
    <row r="1543" spans="1:18" s="150" customFormat="1" ht="27.5" x14ac:dyDescent="0.35">
      <c r="A1543" s="967"/>
      <c r="B1543" s="365" t="s">
        <v>78</v>
      </c>
      <c r="C1543" s="365"/>
      <c r="D1543" s="104"/>
      <c r="E1543" s="104"/>
      <c r="F1543" s="104"/>
      <c r="G1543" s="186"/>
      <c r="H1543" s="104"/>
      <c r="I1543" s="167" t="e">
        <f t="shared" si="639"/>
        <v>#DIV/0!</v>
      </c>
      <c r="J1543" s="373"/>
      <c r="K1543" s="104">
        <f t="shared" si="656"/>
        <v>0</v>
      </c>
      <c r="L1543" s="104">
        <f t="shared" si="657"/>
        <v>0</v>
      </c>
      <c r="M1543" s="206" t="e">
        <f t="shared" si="633"/>
        <v>#DIV/0!</v>
      </c>
      <c r="N1543" s="782"/>
      <c r="P1543" s="86" t="b">
        <f t="shared" si="663"/>
        <v>1</v>
      </c>
      <c r="Q1543" s="224" t="b">
        <f t="shared" si="664"/>
        <v>1</v>
      </c>
      <c r="R1543" s="728">
        <f t="shared" si="629"/>
        <v>0</v>
      </c>
    </row>
    <row r="1544" spans="1:18" s="150" customFormat="1" ht="27.5" x14ac:dyDescent="0.35">
      <c r="A1544" s="967"/>
      <c r="B1544" s="365" t="s">
        <v>116</v>
      </c>
      <c r="C1544" s="365"/>
      <c r="D1544" s="104">
        <v>6753.34</v>
      </c>
      <c r="E1544" s="104">
        <f>D1544</f>
        <v>6753.34</v>
      </c>
      <c r="F1544" s="104">
        <f>H1544</f>
        <v>0</v>
      </c>
      <c r="G1544" s="186">
        <f>F1544/E1544</f>
        <v>0</v>
      </c>
      <c r="H1544" s="104">
        <v>0</v>
      </c>
      <c r="I1544" s="186">
        <f t="shared" si="639"/>
        <v>0</v>
      </c>
      <c r="J1544" s="373">
        <f t="shared" si="641"/>
        <v>0</v>
      </c>
      <c r="K1544" s="104">
        <f t="shared" si="656"/>
        <v>6753.34</v>
      </c>
      <c r="L1544" s="104">
        <f t="shared" si="657"/>
        <v>0</v>
      </c>
      <c r="M1544" s="129">
        <f t="shared" si="633"/>
        <v>1</v>
      </c>
      <c r="N1544" s="782"/>
      <c r="P1544" s="86" t="b">
        <f t="shared" si="663"/>
        <v>1</v>
      </c>
      <c r="Q1544" s="224" t="b">
        <f t="shared" si="664"/>
        <v>1</v>
      </c>
      <c r="R1544" s="728">
        <f t="shared" si="629"/>
        <v>0</v>
      </c>
    </row>
    <row r="1545" spans="1:18" s="150" customFormat="1" ht="27.5" x14ac:dyDescent="0.35">
      <c r="A1545" s="967"/>
      <c r="B1545" s="365" t="s">
        <v>80</v>
      </c>
      <c r="C1545" s="365"/>
      <c r="D1545" s="104"/>
      <c r="E1545" s="104"/>
      <c r="F1545" s="104"/>
      <c r="G1545" s="186"/>
      <c r="H1545" s="104"/>
      <c r="I1545" s="167" t="e">
        <f t="shared" si="639"/>
        <v>#DIV/0!</v>
      </c>
      <c r="J1545" s="373"/>
      <c r="K1545" s="104">
        <f t="shared" si="656"/>
        <v>0</v>
      </c>
      <c r="L1545" s="104">
        <f t="shared" si="657"/>
        <v>0</v>
      </c>
      <c r="M1545" s="206" t="e">
        <f t="shared" si="633"/>
        <v>#DIV/0!</v>
      </c>
      <c r="N1545" s="782"/>
      <c r="P1545" s="86" t="b">
        <f t="shared" si="663"/>
        <v>1</v>
      </c>
      <c r="Q1545" s="224" t="b">
        <f t="shared" si="664"/>
        <v>1</v>
      </c>
      <c r="R1545" s="728">
        <f t="shared" si="629"/>
        <v>0</v>
      </c>
    </row>
    <row r="1546" spans="1:18" s="151" customFormat="1" ht="141.75" customHeight="1" x14ac:dyDescent="0.35">
      <c r="A1546" s="967" t="s">
        <v>375</v>
      </c>
      <c r="B1546" s="366" t="s">
        <v>475</v>
      </c>
      <c r="C1546" s="364" t="s">
        <v>452</v>
      </c>
      <c r="D1546" s="134">
        <f>SUM(D1547:D1550)</f>
        <v>6203.22</v>
      </c>
      <c r="E1546" s="134">
        <f>SUM(E1547:E1550)</f>
        <v>6203.22</v>
      </c>
      <c r="F1546" s="134">
        <f>SUM(F1547:F1550)</f>
        <v>163.24</v>
      </c>
      <c r="G1546" s="191">
        <f>F1546/E1546</f>
        <v>2.5999999999999999E-2</v>
      </c>
      <c r="H1546" s="134">
        <f>SUM(H1547:H1550)</f>
        <v>163.24</v>
      </c>
      <c r="I1546" s="186">
        <f t="shared" si="639"/>
        <v>2.5999999999999999E-2</v>
      </c>
      <c r="J1546" s="376">
        <f t="shared" si="641"/>
        <v>0.03</v>
      </c>
      <c r="K1546" s="134">
        <f t="shared" si="656"/>
        <v>6203.22</v>
      </c>
      <c r="L1546" s="134">
        <f t="shared" si="657"/>
        <v>0</v>
      </c>
      <c r="M1546" s="344">
        <f t="shared" si="633"/>
        <v>1</v>
      </c>
      <c r="N1546" s="782" t="s">
        <v>1452</v>
      </c>
      <c r="P1546" s="86" t="b">
        <f>E1541=D1541</f>
        <v>1</v>
      </c>
      <c r="Q1546" s="224" t="b">
        <f>IF(F1541=H1541,TRUE,FALSE)</f>
        <v>1</v>
      </c>
      <c r="R1546" s="728">
        <f t="shared" si="629"/>
        <v>0</v>
      </c>
    </row>
    <row r="1547" spans="1:18" s="150" customFormat="1" ht="18.75" customHeight="1" x14ac:dyDescent="0.35">
      <c r="A1547" s="967"/>
      <c r="B1547" s="365" t="s">
        <v>79</v>
      </c>
      <c r="C1547" s="365"/>
      <c r="D1547" s="104"/>
      <c r="E1547" s="104"/>
      <c r="F1547" s="104"/>
      <c r="G1547" s="186"/>
      <c r="H1547" s="104"/>
      <c r="I1547" s="167" t="e">
        <f t="shared" si="639"/>
        <v>#DIV/0!</v>
      </c>
      <c r="J1547" s="373"/>
      <c r="K1547" s="104">
        <f t="shared" si="656"/>
        <v>0</v>
      </c>
      <c r="L1547" s="104">
        <f t="shared" si="657"/>
        <v>0</v>
      </c>
      <c r="M1547" s="206" t="e">
        <f t="shared" si="633"/>
        <v>#DIV/0!</v>
      </c>
      <c r="N1547" s="782"/>
      <c r="P1547" s="86" t="b">
        <f>E1542=D1542</f>
        <v>1</v>
      </c>
      <c r="Q1547" s="224" t="b">
        <f>IF(F1542=H1542,TRUE,FALSE)</f>
        <v>1</v>
      </c>
      <c r="R1547" s="728">
        <f t="shared" ref="R1547:R1610" si="665">E1547-K1547-L1547</f>
        <v>0</v>
      </c>
    </row>
    <row r="1548" spans="1:18" s="150" customFormat="1" ht="27.5" x14ac:dyDescent="0.35">
      <c r="A1548" s="967"/>
      <c r="B1548" s="365" t="s">
        <v>78</v>
      </c>
      <c r="C1548" s="365"/>
      <c r="D1548" s="104"/>
      <c r="E1548" s="104"/>
      <c r="F1548" s="104"/>
      <c r="G1548" s="186"/>
      <c r="H1548" s="104"/>
      <c r="I1548" s="167" t="e">
        <f t="shared" si="639"/>
        <v>#DIV/0!</v>
      </c>
      <c r="J1548" s="373"/>
      <c r="K1548" s="104">
        <f t="shared" si="656"/>
        <v>0</v>
      </c>
      <c r="L1548" s="104">
        <f t="shared" si="657"/>
        <v>0</v>
      </c>
      <c r="M1548" s="206" t="e">
        <f t="shared" si="633"/>
        <v>#DIV/0!</v>
      </c>
      <c r="N1548" s="782"/>
      <c r="P1548" s="86" t="b">
        <f>E1543=D1543</f>
        <v>1</v>
      </c>
      <c r="Q1548" s="224" t="b">
        <f>IF(F1543=H1543,TRUE,FALSE)</f>
        <v>1</v>
      </c>
      <c r="R1548" s="728">
        <f t="shared" si="665"/>
        <v>0</v>
      </c>
    </row>
    <row r="1549" spans="1:18" s="150" customFormat="1" ht="27.5" x14ac:dyDescent="0.35">
      <c r="A1549" s="967"/>
      <c r="B1549" s="365" t="s">
        <v>116</v>
      </c>
      <c r="C1549" s="365"/>
      <c r="D1549" s="104">
        <v>6203.22</v>
      </c>
      <c r="E1549" s="104">
        <f>D1549</f>
        <v>6203.22</v>
      </c>
      <c r="F1549" s="104">
        <v>163.24</v>
      </c>
      <c r="G1549" s="186">
        <f>F1549/E1549</f>
        <v>2.5999999999999999E-2</v>
      </c>
      <c r="H1549" s="104">
        <v>163.24</v>
      </c>
      <c r="I1549" s="186">
        <f t="shared" si="639"/>
        <v>2.5999999999999999E-2</v>
      </c>
      <c r="J1549" s="374">
        <f t="shared" si="641"/>
        <v>0.03</v>
      </c>
      <c r="K1549" s="104">
        <f t="shared" si="656"/>
        <v>6203.22</v>
      </c>
      <c r="L1549" s="104">
        <f t="shared" si="657"/>
        <v>0</v>
      </c>
      <c r="M1549" s="129">
        <f t="shared" si="633"/>
        <v>1</v>
      </c>
      <c r="N1549" s="782"/>
      <c r="P1549" s="86" t="b">
        <f>E1544=D1544</f>
        <v>1</v>
      </c>
      <c r="Q1549" s="224" t="b">
        <f>IF(F1544=H1544,TRUE,FALSE)</f>
        <v>1</v>
      </c>
      <c r="R1549" s="728">
        <f t="shared" si="665"/>
        <v>0</v>
      </c>
    </row>
    <row r="1550" spans="1:18" s="150" customFormat="1" ht="99.75" customHeight="1" x14ac:dyDescent="0.35">
      <c r="A1550" s="967"/>
      <c r="B1550" s="365" t="s">
        <v>80</v>
      </c>
      <c r="C1550" s="365"/>
      <c r="D1550" s="104"/>
      <c r="E1550" s="104"/>
      <c r="F1550" s="104"/>
      <c r="G1550" s="186"/>
      <c r="H1550" s="104"/>
      <c r="I1550" s="167" t="e">
        <f t="shared" si="639"/>
        <v>#DIV/0!</v>
      </c>
      <c r="J1550" s="373"/>
      <c r="K1550" s="104">
        <f t="shared" si="656"/>
        <v>0</v>
      </c>
      <c r="L1550" s="104">
        <f t="shared" si="657"/>
        <v>0</v>
      </c>
      <c r="M1550" s="206" t="e">
        <f t="shared" ref="M1550:M1585" si="666">K1550/E1550</f>
        <v>#DIV/0!</v>
      </c>
      <c r="N1550" s="782"/>
      <c r="P1550" s="86" t="b">
        <f>E1545=D1545</f>
        <v>1</v>
      </c>
      <c r="Q1550" s="224" t="b">
        <f>IF(F1545=H1545,TRUE,FALSE)</f>
        <v>1</v>
      </c>
      <c r="R1550" s="728">
        <f t="shared" si="665"/>
        <v>0</v>
      </c>
    </row>
    <row r="1551" spans="1:18" s="151" customFormat="1" ht="63.75" customHeight="1" x14ac:dyDescent="0.35">
      <c r="A1551" s="792" t="s">
        <v>376</v>
      </c>
      <c r="B1551" s="372" t="s">
        <v>476</v>
      </c>
      <c r="C1551" s="362" t="s">
        <v>229</v>
      </c>
      <c r="D1551" s="142">
        <f>SUM(D1552:D1555)</f>
        <v>18651.55</v>
      </c>
      <c r="E1551" s="142">
        <f t="shared" ref="E1551:F1551" si="667">SUM(E1552:E1555)</f>
        <v>18651.55</v>
      </c>
      <c r="F1551" s="142">
        <f t="shared" si="667"/>
        <v>0</v>
      </c>
      <c r="G1551" s="182">
        <f>F1551/E1551</f>
        <v>0</v>
      </c>
      <c r="H1551" s="142">
        <f>SUM(H1552:H1555)</f>
        <v>0</v>
      </c>
      <c r="I1551" s="182">
        <f t="shared" si="639"/>
        <v>0</v>
      </c>
      <c r="J1551" s="375">
        <f t="shared" si="641"/>
        <v>0</v>
      </c>
      <c r="K1551" s="142">
        <f>SUM(K1552:K1555)</f>
        <v>18651.55</v>
      </c>
      <c r="L1551" s="142">
        <f>SUM(L1552:L1555)</f>
        <v>0</v>
      </c>
      <c r="M1551" s="140">
        <f t="shared" si="666"/>
        <v>1</v>
      </c>
      <c r="N1551" s="874"/>
      <c r="P1551" s="86" t="e">
        <f>#REF!=#REF!</f>
        <v>#REF!</v>
      </c>
      <c r="Q1551" s="224" t="e">
        <f>IF(#REF!=#REF!,TRUE,FALSE)</f>
        <v>#REF!</v>
      </c>
      <c r="R1551" s="728">
        <f t="shared" si="665"/>
        <v>0</v>
      </c>
    </row>
    <row r="1552" spans="1:18" s="150" customFormat="1" ht="18.75" customHeight="1" x14ac:dyDescent="0.35">
      <c r="A1552" s="792"/>
      <c r="B1552" s="363" t="s">
        <v>79</v>
      </c>
      <c r="C1552" s="363"/>
      <c r="D1552" s="104">
        <f>D1557+D1562</f>
        <v>0</v>
      </c>
      <c r="E1552" s="104">
        <f t="shared" ref="E1552:F1552" si="668">E1557+E1562</f>
        <v>0</v>
      </c>
      <c r="F1552" s="104">
        <f t="shared" si="668"/>
        <v>0</v>
      </c>
      <c r="G1552" s="186"/>
      <c r="H1552" s="104">
        <f>H1557+H1562</f>
        <v>0</v>
      </c>
      <c r="I1552" s="167" t="e">
        <f t="shared" si="639"/>
        <v>#DIV/0!</v>
      </c>
      <c r="J1552" s="437" t="e">
        <f t="shared" si="641"/>
        <v>#DIV/0!</v>
      </c>
      <c r="K1552" s="104">
        <f>K1557+K1562</f>
        <v>0</v>
      </c>
      <c r="L1552" s="104">
        <f>L1557+L1562</f>
        <v>0</v>
      </c>
      <c r="M1552" s="206" t="e">
        <f t="shared" si="666"/>
        <v>#DIV/0!</v>
      </c>
      <c r="N1552" s="874"/>
      <c r="P1552" s="86" t="e">
        <f>#REF!=#REF!</f>
        <v>#REF!</v>
      </c>
      <c r="Q1552" s="224" t="e">
        <f>IF(#REF!=#REF!,TRUE,FALSE)</f>
        <v>#REF!</v>
      </c>
      <c r="R1552" s="728">
        <f t="shared" si="665"/>
        <v>0</v>
      </c>
    </row>
    <row r="1553" spans="1:18" s="150" customFormat="1" ht="27.5" x14ac:dyDescent="0.35">
      <c r="A1553" s="792"/>
      <c r="B1553" s="363" t="s">
        <v>78</v>
      </c>
      <c r="C1553" s="363"/>
      <c r="D1553" s="104">
        <f t="shared" ref="D1553:F1555" si="669">D1558+D1563</f>
        <v>0</v>
      </c>
      <c r="E1553" s="104">
        <f t="shared" si="669"/>
        <v>0</v>
      </c>
      <c r="F1553" s="104">
        <f t="shared" si="669"/>
        <v>0</v>
      </c>
      <c r="G1553" s="167" t="e">
        <f>F1553/E1553</f>
        <v>#DIV/0!</v>
      </c>
      <c r="H1553" s="104">
        <f t="shared" ref="H1553:H1555" si="670">H1558+H1563</f>
        <v>0</v>
      </c>
      <c r="I1553" s="167" t="e">
        <f t="shared" si="639"/>
        <v>#DIV/0!</v>
      </c>
      <c r="J1553" s="437" t="e">
        <f t="shared" si="641"/>
        <v>#DIV/0!</v>
      </c>
      <c r="K1553" s="104">
        <f t="shared" ref="K1553:L1555" si="671">K1558+K1563</f>
        <v>0</v>
      </c>
      <c r="L1553" s="104">
        <f t="shared" si="671"/>
        <v>0</v>
      </c>
      <c r="M1553" s="206" t="e">
        <f t="shared" si="666"/>
        <v>#DIV/0!</v>
      </c>
      <c r="N1553" s="874"/>
      <c r="P1553" s="86" t="e">
        <f>#REF!=#REF!</f>
        <v>#REF!</v>
      </c>
      <c r="Q1553" s="224" t="e">
        <f>IF(#REF!=#REF!,TRUE,FALSE)</f>
        <v>#REF!</v>
      </c>
      <c r="R1553" s="728">
        <f t="shared" si="665"/>
        <v>0</v>
      </c>
    </row>
    <row r="1554" spans="1:18" s="150" customFormat="1" ht="27.5" x14ac:dyDescent="0.35">
      <c r="A1554" s="792"/>
      <c r="B1554" s="363" t="s">
        <v>116</v>
      </c>
      <c r="C1554" s="363"/>
      <c r="D1554" s="104">
        <f t="shared" si="669"/>
        <v>18651.55</v>
      </c>
      <c r="E1554" s="104">
        <f t="shared" si="669"/>
        <v>18651.55</v>
      </c>
      <c r="F1554" s="104">
        <f t="shared" si="669"/>
        <v>0</v>
      </c>
      <c r="G1554" s="186">
        <f>F1554/E1554</f>
        <v>0</v>
      </c>
      <c r="H1554" s="104">
        <f t="shared" si="670"/>
        <v>0</v>
      </c>
      <c r="I1554" s="186">
        <f t="shared" si="639"/>
        <v>0</v>
      </c>
      <c r="J1554" s="374">
        <f t="shared" si="641"/>
        <v>0</v>
      </c>
      <c r="K1554" s="104">
        <f t="shared" si="671"/>
        <v>18651.55</v>
      </c>
      <c r="L1554" s="104">
        <f t="shared" si="671"/>
        <v>0</v>
      </c>
      <c r="M1554" s="129">
        <f t="shared" si="666"/>
        <v>1</v>
      </c>
      <c r="N1554" s="874"/>
      <c r="P1554" s="86" t="e">
        <f>#REF!=#REF!</f>
        <v>#REF!</v>
      </c>
      <c r="Q1554" s="224" t="e">
        <f>IF(#REF!=#REF!,TRUE,FALSE)</f>
        <v>#REF!</v>
      </c>
      <c r="R1554" s="728">
        <f t="shared" si="665"/>
        <v>0</v>
      </c>
    </row>
    <row r="1555" spans="1:18" s="150" customFormat="1" ht="27.5" x14ac:dyDescent="0.35">
      <c r="A1555" s="792"/>
      <c r="B1555" s="363" t="s">
        <v>80</v>
      </c>
      <c r="C1555" s="363"/>
      <c r="D1555" s="104">
        <f t="shared" si="669"/>
        <v>0</v>
      </c>
      <c r="E1555" s="104">
        <f t="shared" si="669"/>
        <v>0</v>
      </c>
      <c r="F1555" s="104">
        <f t="shared" si="669"/>
        <v>0</v>
      </c>
      <c r="G1555" s="167" t="e">
        <f>F1555/E1555</f>
        <v>#DIV/0!</v>
      </c>
      <c r="H1555" s="104">
        <f t="shared" si="670"/>
        <v>0</v>
      </c>
      <c r="I1555" s="167" t="e">
        <f t="shared" si="639"/>
        <v>#DIV/0!</v>
      </c>
      <c r="J1555" s="437" t="e">
        <f t="shared" si="641"/>
        <v>#DIV/0!</v>
      </c>
      <c r="K1555" s="104">
        <f t="shared" si="671"/>
        <v>0</v>
      </c>
      <c r="L1555" s="104">
        <f t="shared" si="671"/>
        <v>0</v>
      </c>
      <c r="M1555" s="206" t="e">
        <f t="shared" si="666"/>
        <v>#DIV/0!</v>
      </c>
      <c r="N1555" s="874"/>
      <c r="P1555" s="86" t="e">
        <f>#REF!=#REF!</f>
        <v>#REF!</v>
      </c>
      <c r="Q1555" s="224" t="e">
        <f>IF(#REF!=#REF!,TRUE,FALSE)</f>
        <v>#REF!</v>
      </c>
      <c r="R1555" s="728">
        <f t="shared" si="665"/>
        <v>0</v>
      </c>
    </row>
    <row r="1556" spans="1:18" s="151" customFormat="1" ht="48.75" customHeight="1" x14ac:dyDescent="0.35">
      <c r="A1556" s="1133" t="s">
        <v>377</v>
      </c>
      <c r="B1556" s="366" t="s">
        <v>1076</v>
      </c>
      <c r="C1556" s="364" t="s">
        <v>452</v>
      </c>
      <c r="D1556" s="134">
        <f>SUM(D1557:D1560)</f>
        <v>7750.15</v>
      </c>
      <c r="E1556" s="134">
        <f>SUM(E1557:E1560)</f>
        <v>7750.15</v>
      </c>
      <c r="F1556" s="134">
        <f>SUM(F1557:F1560)</f>
        <v>0</v>
      </c>
      <c r="G1556" s="191">
        <f>F1556/E1556</f>
        <v>0</v>
      </c>
      <c r="H1556" s="134">
        <f>SUM(H1557:H1560)</f>
        <v>0</v>
      </c>
      <c r="I1556" s="186">
        <f t="shared" si="639"/>
        <v>0</v>
      </c>
      <c r="J1556" s="373">
        <f t="shared" si="641"/>
        <v>0</v>
      </c>
      <c r="K1556" s="104">
        <f t="shared" si="656"/>
        <v>7750.15</v>
      </c>
      <c r="L1556" s="104">
        <f t="shared" si="657"/>
        <v>0</v>
      </c>
      <c r="M1556" s="129">
        <f t="shared" si="666"/>
        <v>1</v>
      </c>
      <c r="N1556" s="1191" t="s">
        <v>1453</v>
      </c>
      <c r="P1556" s="86" t="b">
        <f t="shared" ref="P1556:P1565" si="672">E1546=D1546</f>
        <v>1</v>
      </c>
      <c r="Q1556" s="224" t="b">
        <f t="shared" ref="Q1556:Q1565" si="673">IF(F1546=H1546,TRUE,FALSE)</f>
        <v>1</v>
      </c>
      <c r="R1556" s="728">
        <f t="shared" si="665"/>
        <v>0</v>
      </c>
    </row>
    <row r="1557" spans="1:18" s="150" customFormat="1" ht="42" customHeight="1" x14ac:dyDescent="0.35">
      <c r="A1557" s="1133"/>
      <c r="B1557" s="365" t="s">
        <v>79</v>
      </c>
      <c r="C1557" s="365"/>
      <c r="D1557" s="104"/>
      <c r="E1557" s="104"/>
      <c r="F1557" s="104"/>
      <c r="G1557" s="186"/>
      <c r="H1557" s="104"/>
      <c r="I1557" s="167" t="e">
        <f t="shared" si="639"/>
        <v>#DIV/0!</v>
      </c>
      <c r="J1557" s="373"/>
      <c r="K1557" s="104">
        <f t="shared" si="656"/>
        <v>0</v>
      </c>
      <c r="L1557" s="104">
        <f t="shared" si="657"/>
        <v>0</v>
      </c>
      <c r="M1557" s="206" t="e">
        <f t="shared" si="666"/>
        <v>#DIV/0!</v>
      </c>
      <c r="N1557" s="1192"/>
      <c r="P1557" s="86" t="b">
        <f t="shared" si="672"/>
        <v>1</v>
      </c>
      <c r="Q1557" s="224" t="b">
        <f t="shared" si="673"/>
        <v>1</v>
      </c>
      <c r="R1557" s="728">
        <f t="shared" si="665"/>
        <v>0</v>
      </c>
    </row>
    <row r="1558" spans="1:18" s="150" customFormat="1" ht="42" customHeight="1" x14ac:dyDescent="0.35">
      <c r="A1558" s="1133"/>
      <c r="B1558" s="365" t="s">
        <v>78</v>
      </c>
      <c r="C1558" s="365"/>
      <c r="D1558" s="104"/>
      <c r="E1558" s="104"/>
      <c r="F1558" s="104"/>
      <c r="G1558" s="186"/>
      <c r="H1558" s="104"/>
      <c r="I1558" s="167" t="e">
        <f t="shared" si="639"/>
        <v>#DIV/0!</v>
      </c>
      <c r="J1558" s="373"/>
      <c r="K1558" s="104">
        <f t="shared" si="656"/>
        <v>0</v>
      </c>
      <c r="L1558" s="104">
        <f t="shared" si="657"/>
        <v>0</v>
      </c>
      <c r="M1558" s="206" t="e">
        <f t="shared" si="666"/>
        <v>#DIV/0!</v>
      </c>
      <c r="N1558" s="1192"/>
      <c r="P1558" s="86" t="b">
        <f t="shared" si="672"/>
        <v>1</v>
      </c>
      <c r="Q1558" s="224" t="b">
        <f t="shared" si="673"/>
        <v>1</v>
      </c>
      <c r="R1558" s="728">
        <f t="shared" si="665"/>
        <v>0</v>
      </c>
    </row>
    <row r="1559" spans="1:18" s="150" customFormat="1" ht="36" customHeight="1" x14ac:dyDescent="0.35">
      <c r="A1559" s="1133"/>
      <c r="B1559" s="365" t="s">
        <v>116</v>
      </c>
      <c r="C1559" s="365"/>
      <c r="D1559" s="104">
        <v>7750.15</v>
      </c>
      <c r="E1559" s="104">
        <f>D1559</f>
        <v>7750.15</v>
      </c>
      <c r="F1559" s="104">
        <f>H1559</f>
        <v>0</v>
      </c>
      <c r="G1559" s="186">
        <f>F1559/E1559</f>
        <v>0</v>
      </c>
      <c r="H1559" s="104">
        <v>0</v>
      </c>
      <c r="I1559" s="186">
        <f t="shared" si="639"/>
        <v>0</v>
      </c>
      <c r="J1559" s="373">
        <f t="shared" si="641"/>
        <v>0</v>
      </c>
      <c r="K1559" s="104">
        <f t="shared" si="656"/>
        <v>7750.15</v>
      </c>
      <c r="L1559" s="104">
        <f t="shared" si="657"/>
        <v>0</v>
      </c>
      <c r="M1559" s="129">
        <f t="shared" si="666"/>
        <v>1</v>
      </c>
      <c r="N1559" s="1192"/>
      <c r="P1559" s="86" t="b">
        <f t="shared" si="672"/>
        <v>1</v>
      </c>
      <c r="Q1559" s="224" t="b">
        <f t="shared" si="673"/>
        <v>1</v>
      </c>
      <c r="R1559" s="728">
        <f t="shared" si="665"/>
        <v>0</v>
      </c>
    </row>
    <row r="1560" spans="1:18" s="150" customFormat="1" ht="42" customHeight="1" x14ac:dyDescent="0.35">
      <c r="A1560" s="1133"/>
      <c r="B1560" s="365" t="s">
        <v>80</v>
      </c>
      <c r="C1560" s="365"/>
      <c r="D1560" s="104"/>
      <c r="E1560" s="104"/>
      <c r="F1560" s="104">
        <f>H1560</f>
        <v>0</v>
      </c>
      <c r="G1560" s="167" t="e">
        <f>F1560/E1560</f>
        <v>#DIV/0!</v>
      </c>
      <c r="H1560" s="116">
        <v>0</v>
      </c>
      <c r="I1560" s="167" t="e">
        <f t="shared" si="639"/>
        <v>#DIV/0!</v>
      </c>
      <c r="J1560" s="437" t="e">
        <f t="shared" ref="J1560" si="674">H1560/E1560</f>
        <v>#DIV/0!</v>
      </c>
      <c r="K1560" s="104">
        <f t="shared" si="656"/>
        <v>0</v>
      </c>
      <c r="L1560" s="104">
        <f t="shared" si="657"/>
        <v>0</v>
      </c>
      <c r="M1560" s="206" t="e">
        <f t="shared" si="666"/>
        <v>#DIV/0!</v>
      </c>
      <c r="N1560" s="1193"/>
      <c r="P1560" s="86" t="b">
        <f t="shared" si="672"/>
        <v>1</v>
      </c>
      <c r="Q1560" s="224" t="b">
        <f t="shared" si="673"/>
        <v>1</v>
      </c>
      <c r="R1560" s="728">
        <f t="shared" si="665"/>
        <v>0</v>
      </c>
    </row>
    <row r="1561" spans="1:18" s="149" customFormat="1" ht="76.5" customHeight="1" x14ac:dyDescent="0.35">
      <c r="A1561" s="1133" t="s">
        <v>378</v>
      </c>
      <c r="B1561" s="366" t="s">
        <v>1077</v>
      </c>
      <c r="C1561" s="364" t="s">
        <v>452</v>
      </c>
      <c r="D1561" s="134">
        <f>SUM(D1562:D1565)</f>
        <v>10901.4</v>
      </c>
      <c r="E1561" s="134">
        <f>SUM(E1562:E1565)</f>
        <v>10901.4</v>
      </c>
      <c r="F1561" s="134">
        <f>SUM(F1562:F1565)</f>
        <v>0</v>
      </c>
      <c r="G1561" s="191">
        <f>F1561/E1561</f>
        <v>0</v>
      </c>
      <c r="H1561" s="134">
        <f>SUM(H1562:H1565)</f>
        <v>0</v>
      </c>
      <c r="I1561" s="186">
        <f>H1561/E1561</f>
        <v>0</v>
      </c>
      <c r="J1561" s="373">
        <f>H1561/E1561</f>
        <v>0</v>
      </c>
      <c r="K1561" s="104">
        <f>E1561</f>
        <v>10901.4</v>
      </c>
      <c r="L1561" s="104">
        <f>E1561-K1561</f>
        <v>0</v>
      </c>
      <c r="M1561" s="129">
        <f>K1561/E1561</f>
        <v>1</v>
      </c>
      <c r="N1561" s="870" t="s">
        <v>1454</v>
      </c>
      <c r="P1561" s="86" t="b">
        <f t="shared" si="672"/>
        <v>1</v>
      </c>
      <c r="Q1561" s="224" t="b">
        <f t="shared" si="673"/>
        <v>1</v>
      </c>
      <c r="R1561" s="728">
        <f t="shared" si="665"/>
        <v>0</v>
      </c>
    </row>
    <row r="1562" spans="1:18" s="150" customFormat="1" ht="28.5" customHeight="1" x14ac:dyDescent="0.35">
      <c r="A1562" s="1133"/>
      <c r="B1562" s="365" t="s">
        <v>79</v>
      </c>
      <c r="C1562" s="365"/>
      <c r="D1562" s="104"/>
      <c r="E1562" s="104"/>
      <c r="F1562" s="104"/>
      <c r="G1562" s="186"/>
      <c r="H1562" s="104"/>
      <c r="I1562" s="167" t="e">
        <f>H1562/E1562</f>
        <v>#DIV/0!</v>
      </c>
      <c r="J1562" s="373"/>
      <c r="K1562" s="104">
        <f>E1562</f>
        <v>0</v>
      </c>
      <c r="L1562" s="104">
        <f>E1562-K1562</f>
        <v>0</v>
      </c>
      <c r="M1562" s="206" t="e">
        <f>K1562/E1562</f>
        <v>#DIV/0!</v>
      </c>
      <c r="N1562" s="871"/>
      <c r="P1562" s="86" t="b">
        <f t="shared" si="672"/>
        <v>1</v>
      </c>
      <c r="Q1562" s="224" t="b">
        <f t="shared" si="673"/>
        <v>1</v>
      </c>
      <c r="R1562" s="728">
        <f t="shared" si="665"/>
        <v>0</v>
      </c>
    </row>
    <row r="1563" spans="1:18" s="150" customFormat="1" ht="28.5" customHeight="1" x14ac:dyDescent="0.35">
      <c r="A1563" s="1133"/>
      <c r="B1563" s="365" t="s">
        <v>78</v>
      </c>
      <c r="C1563" s="365"/>
      <c r="D1563" s="104"/>
      <c r="E1563" s="104"/>
      <c r="F1563" s="104"/>
      <c r="G1563" s="186"/>
      <c r="H1563" s="104"/>
      <c r="I1563" s="167" t="e">
        <f>H1563/E1563</f>
        <v>#DIV/0!</v>
      </c>
      <c r="J1563" s="373"/>
      <c r="K1563" s="104">
        <f>E1563</f>
        <v>0</v>
      </c>
      <c r="L1563" s="104">
        <f>E1563-K1563</f>
        <v>0</v>
      </c>
      <c r="M1563" s="206" t="e">
        <f>K1563/E1563</f>
        <v>#DIV/0!</v>
      </c>
      <c r="N1563" s="871"/>
      <c r="P1563" s="86" t="b">
        <f t="shared" si="672"/>
        <v>1</v>
      </c>
      <c r="Q1563" s="224" t="b">
        <f t="shared" si="673"/>
        <v>1</v>
      </c>
      <c r="R1563" s="728">
        <f t="shared" si="665"/>
        <v>0</v>
      </c>
    </row>
    <row r="1564" spans="1:18" s="150" customFormat="1" ht="28.5" customHeight="1" x14ac:dyDescent="0.35">
      <c r="A1564" s="1133"/>
      <c r="B1564" s="365" t="s">
        <v>116</v>
      </c>
      <c r="C1564" s="365"/>
      <c r="D1564" s="104">
        <v>10901.4</v>
      </c>
      <c r="E1564" s="104">
        <f>D1564</f>
        <v>10901.4</v>
      </c>
      <c r="F1564" s="104"/>
      <c r="G1564" s="186">
        <f>F1564/E1564</f>
        <v>0</v>
      </c>
      <c r="H1564" s="104"/>
      <c r="I1564" s="186">
        <f>H1564/E1564</f>
        <v>0</v>
      </c>
      <c r="J1564" s="373">
        <f>H1564/E1564</f>
        <v>0</v>
      </c>
      <c r="K1564" s="104">
        <f>E1564</f>
        <v>10901.4</v>
      </c>
      <c r="L1564" s="104">
        <f>E1564-K1564</f>
        <v>0</v>
      </c>
      <c r="M1564" s="129">
        <f>K1564/E1564</f>
        <v>1</v>
      </c>
      <c r="N1564" s="871"/>
      <c r="P1564" s="86" t="b">
        <f t="shared" si="672"/>
        <v>1</v>
      </c>
      <c r="Q1564" s="224" t="b">
        <f t="shared" si="673"/>
        <v>1</v>
      </c>
      <c r="R1564" s="728">
        <f t="shared" si="665"/>
        <v>0</v>
      </c>
    </row>
    <row r="1565" spans="1:18" s="150" customFormat="1" ht="28.5" customHeight="1" x14ac:dyDescent="0.35">
      <c r="A1565" s="1133"/>
      <c r="B1565" s="365" t="s">
        <v>80</v>
      </c>
      <c r="C1565" s="365"/>
      <c r="D1565" s="104"/>
      <c r="E1565" s="104"/>
      <c r="F1565" s="104"/>
      <c r="G1565" s="186"/>
      <c r="H1565" s="104"/>
      <c r="I1565" s="167" t="e">
        <f>H1565/E1565</f>
        <v>#DIV/0!</v>
      </c>
      <c r="J1565" s="373"/>
      <c r="K1565" s="104">
        <f>E1565</f>
        <v>0</v>
      </c>
      <c r="L1565" s="104">
        <f>E1565-K1565</f>
        <v>0</v>
      </c>
      <c r="M1565" s="206" t="e">
        <f>K1565/E1565</f>
        <v>#DIV/0!</v>
      </c>
      <c r="N1565" s="872"/>
      <c r="P1565" s="86" t="b">
        <f t="shared" si="672"/>
        <v>1</v>
      </c>
      <c r="Q1565" s="224" t="b">
        <f t="shared" si="673"/>
        <v>1</v>
      </c>
      <c r="R1565" s="728">
        <f t="shared" si="665"/>
        <v>0</v>
      </c>
    </row>
    <row r="1566" spans="1:18" s="151" customFormat="1" ht="35" x14ac:dyDescent="0.35">
      <c r="A1566" s="792" t="s">
        <v>379</v>
      </c>
      <c r="B1566" s="372" t="s">
        <v>477</v>
      </c>
      <c r="C1566" s="362" t="s">
        <v>229</v>
      </c>
      <c r="D1566" s="142">
        <f>SUM(D1568:D1569)</f>
        <v>10541.8</v>
      </c>
      <c r="E1566" s="142">
        <f>E1571</f>
        <v>10541.8</v>
      </c>
      <c r="F1566" s="142">
        <f>F1568+F1569</f>
        <v>1892.54</v>
      </c>
      <c r="G1566" s="182">
        <f>F1566/E1566</f>
        <v>0.18</v>
      </c>
      <c r="H1566" s="142">
        <f>SUM(H1567:H1570)</f>
        <v>1195.54</v>
      </c>
      <c r="I1566" s="182">
        <f t="shared" ref="I1566:I1585" si="675">H1566/E1566</f>
        <v>0.113</v>
      </c>
      <c r="J1566" s="182">
        <f t="shared" ref="J1566:J1574" si="676">H1566/E1566</f>
        <v>0.113</v>
      </c>
      <c r="K1566" s="142">
        <f>SUM(K1567:K1570)</f>
        <v>9542.2000000000007</v>
      </c>
      <c r="L1566" s="142">
        <f>SUM(L1567:L1570)</f>
        <v>999.6</v>
      </c>
      <c r="M1566" s="140">
        <f t="shared" si="666"/>
        <v>0.91</v>
      </c>
      <c r="N1566" s="874"/>
      <c r="P1566" s="86" t="e">
        <f>#REF!=#REF!</f>
        <v>#REF!</v>
      </c>
      <c r="Q1566" s="224" t="e">
        <f>IF(#REF!=#REF!,TRUE,FALSE)</f>
        <v>#REF!</v>
      </c>
      <c r="R1566" s="728">
        <f t="shared" si="665"/>
        <v>0</v>
      </c>
    </row>
    <row r="1567" spans="1:18" s="150" customFormat="1" ht="18.75" customHeight="1" x14ac:dyDescent="0.35">
      <c r="A1567" s="792"/>
      <c r="B1567" s="363" t="s">
        <v>79</v>
      </c>
      <c r="C1567" s="363"/>
      <c r="D1567" s="104"/>
      <c r="E1567" s="104">
        <f t="shared" ref="D1567:H1570" si="677">E1572</f>
        <v>0</v>
      </c>
      <c r="F1567" s="104">
        <f t="shared" si="677"/>
        <v>0</v>
      </c>
      <c r="G1567" s="167" t="e">
        <f>F1567/E1567</f>
        <v>#DIV/0!</v>
      </c>
      <c r="H1567" s="104">
        <f t="shared" si="677"/>
        <v>0</v>
      </c>
      <c r="I1567" s="167" t="e">
        <f t="shared" si="675"/>
        <v>#DIV/0!</v>
      </c>
      <c r="J1567" s="373"/>
      <c r="K1567" s="104">
        <f t="shared" ref="K1567:K1585" si="678">E1567</f>
        <v>0</v>
      </c>
      <c r="L1567" s="104">
        <f t="shared" ref="L1567:L1585" si="679">E1567-K1567</f>
        <v>0</v>
      </c>
      <c r="M1567" s="206" t="e">
        <f t="shared" si="666"/>
        <v>#DIV/0!</v>
      </c>
      <c r="N1567" s="874"/>
      <c r="P1567" s="86" t="e">
        <f>#REF!=#REF!</f>
        <v>#REF!</v>
      </c>
      <c r="Q1567" s="224" t="e">
        <f>IF(#REF!=#REF!,TRUE,FALSE)</f>
        <v>#REF!</v>
      </c>
      <c r="R1567" s="728">
        <f t="shared" si="665"/>
        <v>0</v>
      </c>
    </row>
    <row r="1568" spans="1:18" s="150" customFormat="1" ht="27.5" x14ac:dyDescent="0.35">
      <c r="A1568" s="792"/>
      <c r="B1568" s="363" t="s">
        <v>78</v>
      </c>
      <c r="C1568" s="363"/>
      <c r="D1568" s="104">
        <f t="shared" si="677"/>
        <v>947.2</v>
      </c>
      <c r="E1568" s="104">
        <f t="shared" si="677"/>
        <v>947.2</v>
      </c>
      <c r="F1568" s="104">
        <f>F1573</f>
        <v>947</v>
      </c>
      <c r="G1568" s="186">
        <f>F1568/E1568</f>
        <v>1</v>
      </c>
      <c r="H1568" s="104">
        <f>H1573</f>
        <v>250</v>
      </c>
      <c r="I1568" s="186">
        <f t="shared" si="675"/>
        <v>0.26400000000000001</v>
      </c>
      <c r="J1568" s="374">
        <f t="shared" si="676"/>
        <v>0.26</v>
      </c>
      <c r="K1568" s="104">
        <f>K1573</f>
        <v>947.2</v>
      </c>
      <c r="L1568" s="104">
        <f t="shared" si="679"/>
        <v>0</v>
      </c>
      <c r="M1568" s="129">
        <f t="shared" si="666"/>
        <v>1</v>
      </c>
      <c r="N1568" s="874"/>
      <c r="P1568" s="86" t="e">
        <f>#REF!=#REF!</f>
        <v>#REF!</v>
      </c>
      <c r="Q1568" s="224" t="e">
        <f>IF(#REF!=#REF!,TRUE,FALSE)</f>
        <v>#REF!</v>
      </c>
      <c r="R1568" s="728">
        <f t="shared" si="665"/>
        <v>0</v>
      </c>
    </row>
    <row r="1569" spans="1:18" s="150" customFormat="1" ht="27.5" x14ac:dyDescent="0.35">
      <c r="A1569" s="792"/>
      <c r="B1569" s="363" t="s">
        <v>116</v>
      </c>
      <c r="C1569" s="363"/>
      <c r="D1569" s="104">
        <f t="shared" si="677"/>
        <v>9594.6</v>
      </c>
      <c r="E1569" s="104">
        <f t="shared" si="677"/>
        <v>9594.6</v>
      </c>
      <c r="F1569" s="104">
        <f>F1574</f>
        <v>945.54</v>
      </c>
      <c r="G1569" s="186">
        <f>F1569/E1569</f>
        <v>9.9000000000000005E-2</v>
      </c>
      <c r="H1569" s="104">
        <f>H1574</f>
        <v>945.54</v>
      </c>
      <c r="I1569" s="186">
        <f t="shared" si="675"/>
        <v>9.9000000000000005E-2</v>
      </c>
      <c r="J1569" s="374">
        <f t="shared" si="676"/>
        <v>0.1</v>
      </c>
      <c r="K1569" s="104">
        <f>K1574</f>
        <v>8595</v>
      </c>
      <c r="L1569" s="104">
        <f t="shared" si="679"/>
        <v>999.6</v>
      </c>
      <c r="M1569" s="129">
        <f t="shared" si="666"/>
        <v>0.9</v>
      </c>
      <c r="N1569" s="874"/>
      <c r="P1569" s="86" t="e">
        <f>#REF!=#REF!</f>
        <v>#REF!</v>
      </c>
      <c r="Q1569" s="224" t="e">
        <f>IF(#REF!=#REF!,TRUE,FALSE)</f>
        <v>#REF!</v>
      </c>
      <c r="R1569" s="728">
        <f t="shared" si="665"/>
        <v>0</v>
      </c>
    </row>
    <row r="1570" spans="1:18" s="150" customFormat="1" ht="27.5" x14ac:dyDescent="0.35">
      <c r="A1570" s="792"/>
      <c r="B1570" s="363" t="s">
        <v>80</v>
      </c>
      <c r="C1570" s="363"/>
      <c r="D1570" s="104"/>
      <c r="E1570" s="104"/>
      <c r="F1570" s="104">
        <f t="shared" si="677"/>
        <v>0</v>
      </c>
      <c r="G1570" s="186"/>
      <c r="H1570" s="104"/>
      <c r="I1570" s="167" t="e">
        <f t="shared" si="675"/>
        <v>#DIV/0!</v>
      </c>
      <c r="J1570" s="373"/>
      <c r="K1570" s="104">
        <f t="shared" si="678"/>
        <v>0</v>
      </c>
      <c r="L1570" s="104">
        <f t="shared" si="679"/>
        <v>0</v>
      </c>
      <c r="M1570" s="206" t="e">
        <f t="shared" si="666"/>
        <v>#DIV/0!</v>
      </c>
      <c r="N1570" s="874"/>
      <c r="P1570" s="86" t="e">
        <f>#REF!=#REF!</f>
        <v>#REF!</v>
      </c>
      <c r="Q1570" s="224" t="e">
        <f>IF(#REF!=#REF!,TRUE,FALSE)</f>
        <v>#REF!</v>
      </c>
      <c r="R1570" s="728">
        <f t="shared" si="665"/>
        <v>0</v>
      </c>
    </row>
    <row r="1571" spans="1:18" s="149" customFormat="1" ht="52.5" customHeight="1" x14ac:dyDescent="0.35">
      <c r="A1571" s="967" t="s">
        <v>380</v>
      </c>
      <c r="B1571" s="366" t="s">
        <v>1078</v>
      </c>
      <c r="C1571" s="364" t="s">
        <v>452</v>
      </c>
      <c r="D1571" s="134">
        <f>SUM(D1572:D1575)</f>
        <v>10541.8</v>
      </c>
      <c r="E1571" s="134">
        <f>SUM(E1572:E1575)</f>
        <v>10541.8</v>
      </c>
      <c r="F1571" s="134">
        <f>SUM(F1572:F1575)</f>
        <v>1892.54</v>
      </c>
      <c r="G1571" s="191">
        <f>F1571/E1571</f>
        <v>0.18</v>
      </c>
      <c r="H1571" s="134">
        <f>SUM(H1572:H1575)</f>
        <v>1195.54</v>
      </c>
      <c r="I1571" s="186">
        <f t="shared" si="675"/>
        <v>0.113</v>
      </c>
      <c r="J1571" s="186">
        <f t="shared" si="676"/>
        <v>0.113</v>
      </c>
      <c r="K1571" s="104">
        <f>SUM(K1572:K1575)</f>
        <v>9542.2000000000007</v>
      </c>
      <c r="L1571" s="104">
        <f>SUM(L1572:L1575)</f>
        <v>999.6</v>
      </c>
      <c r="M1571" s="129">
        <f t="shared" si="666"/>
        <v>0.91</v>
      </c>
      <c r="N1571" s="776"/>
      <c r="P1571" s="86" t="e">
        <f>#REF!=#REF!</f>
        <v>#REF!</v>
      </c>
      <c r="Q1571" s="224" t="e">
        <f>IF(#REF!=#REF!,TRUE,FALSE)</f>
        <v>#REF!</v>
      </c>
      <c r="R1571" s="728">
        <f t="shared" si="665"/>
        <v>0</v>
      </c>
    </row>
    <row r="1572" spans="1:18" s="150" customFormat="1" ht="18.75" customHeight="1" x14ac:dyDescent="0.35">
      <c r="A1572" s="967"/>
      <c r="B1572" s="365" t="s">
        <v>79</v>
      </c>
      <c r="C1572" s="365"/>
      <c r="D1572" s="104"/>
      <c r="E1572" s="104"/>
      <c r="F1572" s="104"/>
      <c r="G1572" s="186"/>
      <c r="H1572" s="104"/>
      <c r="I1572" s="167" t="e">
        <f t="shared" si="675"/>
        <v>#DIV/0!</v>
      </c>
      <c r="J1572" s="373"/>
      <c r="K1572" s="104">
        <f t="shared" si="678"/>
        <v>0</v>
      </c>
      <c r="L1572" s="104">
        <f t="shared" si="679"/>
        <v>0</v>
      </c>
      <c r="M1572" s="206" t="e">
        <f t="shared" si="666"/>
        <v>#DIV/0!</v>
      </c>
      <c r="N1572" s="776"/>
      <c r="P1572" s="86" t="e">
        <f>#REF!=#REF!</f>
        <v>#REF!</v>
      </c>
      <c r="Q1572" s="224" t="e">
        <f>IF(#REF!=#REF!,TRUE,FALSE)</f>
        <v>#REF!</v>
      </c>
      <c r="R1572" s="728">
        <f t="shared" si="665"/>
        <v>0</v>
      </c>
    </row>
    <row r="1573" spans="1:18" s="150" customFormat="1" ht="18.75" customHeight="1" x14ac:dyDescent="0.35">
      <c r="A1573" s="967"/>
      <c r="B1573" s="365" t="s">
        <v>78</v>
      </c>
      <c r="C1573" s="365"/>
      <c r="D1573" s="104">
        <f>D1578+D1583</f>
        <v>947.2</v>
      </c>
      <c r="E1573" s="104">
        <f>E1578+E1583</f>
        <v>947.2</v>
      </c>
      <c r="F1573" s="104">
        <v>947</v>
      </c>
      <c r="G1573" s="186">
        <f>F1573/E1573</f>
        <v>1</v>
      </c>
      <c r="H1573" s="104">
        <v>250</v>
      </c>
      <c r="I1573" s="186">
        <f t="shared" si="675"/>
        <v>0.26400000000000001</v>
      </c>
      <c r="J1573" s="374">
        <f t="shared" si="676"/>
        <v>0.26</v>
      </c>
      <c r="K1573" s="104">
        <f>K1578+K1583</f>
        <v>947.2</v>
      </c>
      <c r="L1573" s="104">
        <f t="shared" si="679"/>
        <v>0</v>
      </c>
      <c r="M1573" s="129">
        <f t="shared" si="666"/>
        <v>1</v>
      </c>
      <c r="N1573" s="776"/>
      <c r="P1573" s="86" t="e">
        <f>#REF!=#REF!</f>
        <v>#REF!</v>
      </c>
      <c r="Q1573" s="224" t="e">
        <f>IF(#REF!=#REF!,TRUE,FALSE)</f>
        <v>#REF!</v>
      </c>
      <c r="R1573" s="728">
        <f t="shared" si="665"/>
        <v>0</v>
      </c>
    </row>
    <row r="1574" spans="1:18" s="150" customFormat="1" ht="18.75" customHeight="1" x14ac:dyDescent="0.35">
      <c r="A1574" s="967"/>
      <c r="B1574" s="365" t="s">
        <v>116</v>
      </c>
      <c r="C1574" s="365"/>
      <c r="D1574" s="104">
        <f>D1579+D1584</f>
        <v>9594.6</v>
      </c>
      <c r="E1574" s="104">
        <f>E1579+E1584</f>
        <v>9594.6</v>
      </c>
      <c r="F1574" s="104">
        <f>F1579</f>
        <v>945.54</v>
      </c>
      <c r="G1574" s="186">
        <f>F1574/E1574</f>
        <v>9.9000000000000005E-2</v>
      </c>
      <c r="H1574" s="104">
        <v>945.54</v>
      </c>
      <c r="I1574" s="186">
        <f t="shared" si="675"/>
        <v>9.9000000000000005E-2</v>
      </c>
      <c r="J1574" s="374">
        <f t="shared" si="676"/>
        <v>0.1</v>
      </c>
      <c r="K1574" s="104">
        <f>K1579+K1584</f>
        <v>8595</v>
      </c>
      <c r="L1574" s="104">
        <f t="shared" si="679"/>
        <v>999.6</v>
      </c>
      <c r="M1574" s="129">
        <f t="shared" si="666"/>
        <v>0.9</v>
      </c>
      <c r="N1574" s="776"/>
      <c r="P1574" s="86" t="e">
        <f>#REF!=#REF!</f>
        <v>#REF!</v>
      </c>
      <c r="Q1574" s="224" t="e">
        <f>IF(#REF!=#REF!,TRUE,FALSE)</f>
        <v>#REF!</v>
      </c>
      <c r="R1574" s="728">
        <f t="shared" si="665"/>
        <v>0</v>
      </c>
    </row>
    <row r="1575" spans="1:18" s="150" customFormat="1" ht="18.75" customHeight="1" x14ac:dyDescent="0.35">
      <c r="A1575" s="967"/>
      <c r="B1575" s="365" t="s">
        <v>80</v>
      </c>
      <c r="C1575" s="365"/>
      <c r="D1575" s="104"/>
      <c r="E1575" s="104"/>
      <c r="F1575" s="104"/>
      <c r="G1575" s="186"/>
      <c r="H1575" s="104"/>
      <c r="I1575" s="167" t="e">
        <f t="shared" si="675"/>
        <v>#DIV/0!</v>
      </c>
      <c r="J1575" s="373"/>
      <c r="K1575" s="104">
        <f t="shared" si="678"/>
        <v>0</v>
      </c>
      <c r="L1575" s="104">
        <f t="shared" si="679"/>
        <v>0</v>
      </c>
      <c r="M1575" s="206" t="e">
        <f t="shared" si="666"/>
        <v>#DIV/0!</v>
      </c>
      <c r="N1575" s="776"/>
      <c r="P1575" s="86" t="e">
        <f>#REF!=#REF!</f>
        <v>#REF!</v>
      </c>
      <c r="Q1575" s="224" t="e">
        <f>IF(#REF!=#REF!,TRUE,FALSE)</f>
        <v>#REF!</v>
      </c>
      <c r="R1575" s="728">
        <f t="shared" si="665"/>
        <v>0</v>
      </c>
    </row>
    <row r="1576" spans="1:18" s="149" customFormat="1" ht="85.5" customHeight="1" x14ac:dyDescent="0.35">
      <c r="A1576" s="967" t="s">
        <v>1079</v>
      </c>
      <c r="B1576" s="366" t="s">
        <v>1080</v>
      </c>
      <c r="C1576" s="364" t="s">
        <v>452</v>
      </c>
      <c r="D1576" s="134">
        <f>SUM(D1577:D1580)</f>
        <v>10512.5</v>
      </c>
      <c r="E1576" s="134">
        <f>SUM(E1577:E1580)</f>
        <v>10512.5</v>
      </c>
      <c r="F1576" s="134">
        <f>SUM(F1577:F1580)</f>
        <v>1863.44</v>
      </c>
      <c r="G1576" s="191">
        <f>F1576/E1576</f>
        <v>0.17699999999999999</v>
      </c>
      <c r="H1576" s="134">
        <f>SUM(H1577:H1580)</f>
        <v>1195.54</v>
      </c>
      <c r="I1576" s="186">
        <f t="shared" si="675"/>
        <v>0.114</v>
      </c>
      <c r="J1576" s="186">
        <f t="shared" ref="J1576" si="680">H1576/E1576</f>
        <v>0.114</v>
      </c>
      <c r="K1576" s="104">
        <f>SUM(K1577:K1580)</f>
        <v>9512.9</v>
      </c>
      <c r="L1576" s="104">
        <f>SUM(L1577:L1580)</f>
        <v>999.6</v>
      </c>
      <c r="M1576" s="129">
        <f t="shared" si="666"/>
        <v>0.9</v>
      </c>
      <c r="N1576" s="776" t="s">
        <v>1455</v>
      </c>
      <c r="P1576" s="86" t="e">
        <f>#REF!=#REF!</f>
        <v>#REF!</v>
      </c>
      <c r="Q1576" s="224" t="e">
        <f>IF(#REF!=#REF!,TRUE,FALSE)</f>
        <v>#REF!</v>
      </c>
      <c r="R1576" s="728">
        <f t="shared" si="665"/>
        <v>0</v>
      </c>
    </row>
    <row r="1577" spans="1:18" s="150" customFormat="1" ht="68.25" customHeight="1" x14ac:dyDescent="0.35">
      <c r="A1577" s="967"/>
      <c r="B1577" s="365" t="s">
        <v>79</v>
      </c>
      <c r="C1577" s="365"/>
      <c r="D1577" s="104"/>
      <c r="E1577" s="104"/>
      <c r="F1577" s="104"/>
      <c r="G1577" s="186"/>
      <c r="H1577" s="104"/>
      <c r="I1577" s="167" t="e">
        <f t="shared" si="675"/>
        <v>#DIV/0!</v>
      </c>
      <c r="J1577" s="373"/>
      <c r="K1577" s="104">
        <f t="shared" si="678"/>
        <v>0</v>
      </c>
      <c r="L1577" s="104">
        <f t="shared" si="679"/>
        <v>0</v>
      </c>
      <c r="M1577" s="206" t="e">
        <f t="shared" si="666"/>
        <v>#DIV/0!</v>
      </c>
      <c r="N1577" s="776"/>
      <c r="P1577" s="86" t="e">
        <f>#REF!=#REF!</f>
        <v>#REF!</v>
      </c>
      <c r="Q1577" s="224" t="e">
        <f>IF(#REF!=#REF!,TRUE,FALSE)</f>
        <v>#REF!</v>
      </c>
      <c r="R1577" s="728">
        <f t="shared" si="665"/>
        <v>0</v>
      </c>
    </row>
    <row r="1578" spans="1:18" s="150" customFormat="1" ht="57.75" customHeight="1" x14ac:dyDescent="0.35">
      <c r="A1578" s="967"/>
      <c r="B1578" s="365" t="s">
        <v>78</v>
      </c>
      <c r="C1578" s="365"/>
      <c r="D1578" s="104">
        <v>917.9</v>
      </c>
      <c r="E1578" s="104">
        <f>D1578</f>
        <v>917.9</v>
      </c>
      <c r="F1578" s="104">
        <v>917.9</v>
      </c>
      <c r="G1578" s="186">
        <f>F1578/E1578</f>
        <v>1</v>
      </c>
      <c r="H1578" s="104">
        <v>250</v>
      </c>
      <c r="I1578" s="186">
        <f t="shared" si="675"/>
        <v>0.27200000000000002</v>
      </c>
      <c r="J1578" s="374">
        <f t="shared" ref="J1578:J1579" si="681">H1578/E1578</f>
        <v>0.27</v>
      </c>
      <c r="K1578" s="104">
        <f t="shared" si="678"/>
        <v>917.9</v>
      </c>
      <c r="L1578" s="104">
        <f t="shared" si="679"/>
        <v>0</v>
      </c>
      <c r="M1578" s="129">
        <f t="shared" si="666"/>
        <v>1</v>
      </c>
      <c r="N1578" s="776"/>
      <c r="P1578" s="86" t="e">
        <f>#REF!=#REF!</f>
        <v>#REF!</v>
      </c>
      <c r="Q1578" s="224" t="e">
        <f>IF(#REF!=#REF!,TRUE,FALSE)</f>
        <v>#REF!</v>
      </c>
      <c r="R1578" s="728">
        <f t="shared" si="665"/>
        <v>0</v>
      </c>
    </row>
    <row r="1579" spans="1:18" s="150" customFormat="1" ht="48.75" customHeight="1" x14ac:dyDescent="0.35">
      <c r="A1579" s="967"/>
      <c r="B1579" s="365" t="s">
        <v>116</v>
      </c>
      <c r="C1579" s="365"/>
      <c r="D1579" s="104">
        <v>9594.6</v>
      </c>
      <c r="E1579" s="104">
        <f>D1579</f>
        <v>9594.6</v>
      </c>
      <c r="F1579" s="104">
        <v>945.54</v>
      </c>
      <c r="G1579" s="186">
        <f>F1579/E1579</f>
        <v>9.9000000000000005E-2</v>
      </c>
      <c r="H1579" s="104">
        <v>945.54</v>
      </c>
      <c r="I1579" s="186">
        <f t="shared" si="675"/>
        <v>9.9000000000000005E-2</v>
      </c>
      <c r="J1579" s="374">
        <f t="shared" si="681"/>
        <v>0.1</v>
      </c>
      <c r="K1579" s="730">
        <f>E1579-999.6</f>
        <v>8595</v>
      </c>
      <c r="L1579" s="104">
        <f t="shared" si="679"/>
        <v>999.6</v>
      </c>
      <c r="M1579" s="129">
        <f t="shared" si="666"/>
        <v>0.9</v>
      </c>
      <c r="N1579" s="776"/>
      <c r="P1579" s="86" t="e">
        <f>#REF!=#REF!</f>
        <v>#REF!</v>
      </c>
      <c r="Q1579" s="224" t="e">
        <f>IF(#REF!=#REF!,TRUE,FALSE)</f>
        <v>#REF!</v>
      </c>
      <c r="R1579" s="728">
        <f t="shared" si="665"/>
        <v>0</v>
      </c>
    </row>
    <row r="1580" spans="1:18" s="150" customFormat="1" ht="87.75" customHeight="1" x14ac:dyDescent="0.35">
      <c r="A1580" s="967"/>
      <c r="B1580" s="365" t="s">
        <v>80</v>
      </c>
      <c r="C1580" s="365"/>
      <c r="D1580" s="104"/>
      <c r="E1580" s="104"/>
      <c r="F1580" s="104"/>
      <c r="G1580" s="186"/>
      <c r="H1580" s="104"/>
      <c r="I1580" s="167" t="e">
        <f t="shared" si="675"/>
        <v>#DIV/0!</v>
      </c>
      <c r="J1580" s="373"/>
      <c r="K1580" s="104">
        <f t="shared" si="678"/>
        <v>0</v>
      </c>
      <c r="L1580" s="104">
        <f t="shared" si="679"/>
        <v>0</v>
      </c>
      <c r="M1580" s="206" t="e">
        <f t="shared" si="666"/>
        <v>#DIV/0!</v>
      </c>
      <c r="N1580" s="776"/>
      <c r="P1580" s="86" t="e">
        <f>#REF!=#REF!</f>
        <v>#REF!</v>
      </c>
      <c r="Q1580" s="224" t="e">
        <f>IF(#REF!=#REF!,TRUE,FALSE)</f>
        <v>#REF!</v>
      </c>
      <c r="R1580" s="728">
        <f t="shared" si="665"/>
        <v>0</v>
      </c>
    </row>
    <row r="1581" spans="1:18" s="149" customFormat="1" ht="167.25" customHeight="1" x14ac:dyDescent="0.35">
      <c r="A1581" s="967" t="s">
        <v>1081</v>
      </c>
      <c r="B1581" s="366" t="s">
        <v>1082</v>
      </c>
      <c r="C1581" s="364" t="s">
        <v>452</v>
      </c>
      <c r="D1581" s="134">
        <f>SUM(D1582:D1585)</f>
        <v>29.3</v>
      </c>
      <c r="E1581" s="134">
        <f>SUM(E1582:E1585)</f>
        <v>29.3</v>
      </c>
      <c r="F1581" s="134">
        <f>SUM(F1582:F1585)</f>
        <v>29.3</v>
      </c>
      <c r="G1581" s="191">
        <f>F1581/E1581</f>
        <v>1</v>
      </c>
      <c r="H1581" s="134">
        <f>SUM(H1582:H1585)</f>
        <v>0</v>
      </c>
      <c r="I1581" s="186">
        <f t="shared" si="675"/>
        <v>0</v>
      </c>
      <c r="J1581" s="186">
        <f t="shared" ref="J1581" si="682">H1581/E1581</f>
        <v>0</v>
      </c>
      <c r="K1581" s="104">
        <f t="shared" si="678"/>
        <v>29.3</v>
      </c>
      <c r="L1581" s="104">
        <f t="shared" si="679"/>
        <v>0</v>
      </c>
      <c r="M1581" s="129">
        <f t="shared" si="666"/>
        <v>1</v>
      </c>
      <c r="N1581" s="776" t="s">
        <v>1456</v>
      </c>
      <c r="P1581" s="86" t="b">
        <f t="shared" ref="P1581:P1585" si="683">E1566=D1566</f>
        <v>1</v>
      </c>
      <c r="Q1581" s="224" t="b">
        <f t="shared" ref="Q1581:Q1585" si="684">IF(F1566=H1566,TRUE,FALSE)</f>
        <v>0</v>
      </c>
      <c r="R1581" s="728">
        <f t="shared" si="665"/>
        <v>0</v>
      </c>
    </row>
    <row r="1582" spans="1:18" s="150" customFormat="1" ht="18.75" customHeight="1" x14ac:dyDescent="0.35">
      <c r="A1582" s="967"/>
      <c r="B1582" s="365" t="s">
        <v>79</v>
      </c>
      <c r="C1582" s="365"/>
      <c r="D1582" s="104"/>
      <c r="E1582" s="104"/>
      <c r="F1582" s="104"/>
      <c r="G1582" s="186"/>
      <c r="H1582" s="104"/>
      <c r="I1582" s="167" t="e">
        <f t="shared" si="675"/>
        <v>#DIV/0!</v>
      </c>
      <c r="J1582" s="373"/>
      <c r="K1582" s="104">
        <f t="shared" si="678"/>
        <v>0</v>
      </c>
      <c r="L1582" s="104">
        <f t="shared" si="679"/>
        <v>0</v>
      </c>
      <c r="M1582" s="206" t="e">
        <f t="shared" si="666"/>
        <v>#DIV/0!</v>
      </c>
      <c r="N1582" s="776"/>
      <c r="P1582" s="86" t="b">
        <f t="shared" si="683"/>
        <v>1</v>
      </c>
      <c r="Q1582" s="224" t="b">
        <f t="shared" si="684"/>
        <v>1</v>
      </c>
      <c r="R1582" s="728">
        <f t="shared" si="665"/>
        <v>0</v>
      </c>
    </row>
    <row r="1583" spans="1:18" s="150" customFormat="1" ht="18.75" customHeight="1" x14ac:dyDescent="0.35">
      <c r="A1583" s="967"/>
      <c r="B1583" s="365" t="s">
        <v>78</v>
      </c>
      <c r="C1583" s="365"/>
      <c r="D1583" s="104">
        <v>29.3</v>
      </c>
      <c r="E1583" s="104">
        <v>29.3</v>
      </c>
      <c r="F1583" s="104">
        <v>29.3</v>
      </c>
      <c r="G1583" s="186">
        <f>F1583/E1583</f>
        <v>1</v>
      </c>
      <c r="H1583" s="104"/>
      <c r="I1583" s="186">
        <f t="shared" si="675"/>
        <v>0</v>
      </c>
      <c r="J1583" s="374">
        <f t="shared" ref="J1583:J1584" si="685">H1583/E1583</f>
        <v>0</v>
      </c>
      <c r="K1583" s="104">
        <f t="shared" si="678"/>
        <v>29.3</v>
      </c>
      <c r="L1583" s="104">
        <f t="shared" si="679"/>
        <v>0</v>
      </c>
      <c r="M1583" s="129">
        <f t="shared" si="666"/>
        <v>1</v>
      </c>
      <c r="N1583" s="776"/>
      <c r="P1583" s="86" t="b">
        <f t="shared" si="683"/>
        <v>1</v>
      </c>
      <c r="Q1583" s="224" t="b">
        <f t="shared" si="684"/>
        <v>0</v>
      </c>
      <c r="R1583" s="728">
        <f t="shared" si="665"/>
        <v>0</v>
      </c>
    </row>
    <row r="1584" spans="1:18" s="150" customFormat="1" ht="18.75" customHeight="1" x14ac:dyDescent="0.35">
      <c r="A1584" s="967"/>
      <c r="B1584" s="365" t="s">
        <v>116</v>
      </c>
      <c r="C1584" s="365"/>
      <c r="D1584" s="104"/>
      <c r="E1584" s="104"/>
      <c r="F1584" s="104"/>
      <c r="G1584" s="167" t="e">
        <f>F1584/E1584</f>
        <v>#DIV/0!</v>
      </c>
      <c r="H1584" s="104"/>
      <c r="I1584" s="167" t="e">
        <f t="shared" si="675"/>
        <v>#DIV/0!</v>
      </c>
      <c r="J1584" s="377" t="e">
        <f t="shared" si="685"/>
        <v>#DIV/0!</v>
      </c>
      <c r="K1584" s="104">
        <f t="shared" si="678"/>
        <v>0</v>
      </c>
      <c r="L1584" s="104">
        <f t="shared" si="679"/>
        <v>0</v>
      </c>
      <c r="M1584" s="206" t="e">
        <f t="shared" si="666"/>
        <v>#DIV/0!</v>
      </c>
      <c r="N1584" s="776"/>
      <c r="P1584" s="86" t="b">
        <f t="shared" si="683"/>
        <v>1</v>
      </c>
      <c r="Q1584" s="224" t="b">
        <f t="shared" si="684"/>
        <v>1</v>
      </c>
      <c r="R1584" s="728">
        <f t="shared" si="665"/>
        <v>0</v>
      </c>
    </row>
    <row r="1585" spans="1:18" s="150" customFormat="1" ht="18.75" customHeight="1" x14ac:dyDescent="0.35">
      <c r="A1585" s="967"/>
      <c r="B1585" s="365" t="s">
        <v>80</v>
      </c>
      <c r="C1585" s="365"/>
      <c r="D1585" s="104"/>
      <c r="E1585" s="104"/>
      <c r="F1585" s="104"/>
      <c r="G1585" s="186"/>
      <c r="H1585" s="104"/>
      <c r="I1585" s="167" t="e">
        <f t="shared" si="675"/>
        <v>#DIV/0!</v>
      </c>
      <c r="J1585" s="437"/>
      <c r="K1585" s="104">
        <f t="shared" si="678"/>
        <v>0</v>
      </c>
      <c r="L1585" s="104">
        <f t="shared" si="679"/>
        <v>0</v>
      </c>
      <c r="M1585" s="206" t="e">
        <f t="shared" si="666"/>
        <v>#DIV/0!</v>
      </c>
      <c r="N1585" s="776"/>
      <c r="P1585" s="86" t="b">
        <f t="shared" si="683"/>
        <v>1</v>
      </c>
      <c r="Q1585" s="224" t="b">
        <f t="shared" si="684"/>
        <v>1</v>
      </c>
      <c r="R1585" s="728">
        <f t="shared" si="665"/>
        <v>0</v>
      </c>
    </row>
    <row r="1586" spans="1:18" s="151" customFormat="1" ht="123" customHeight="1" x14ac:dyDescent="0.35">
      <c r="A1586" s="1194" t="s">
        <v>791</v>
      </c>
      <c r="B1586" s="378" t="s">
        <v>905</v>
      </c>
      <c r="C1586" s="367" t="s">
        <v>227</v>
      </c>
      <c r="D1586" s="111">
        <f>SUM(D1587:D1590)</f>
        <v>263648.19</v>
      </c>
      <c r="E1586" s="111">
        <f t="shared" ref="E1586:H1586" si="686">SUM(E1587:E1590)</f>
        <v>264320.05</v>
      </c>
      <c r="F1586" s="111">
        <f t="shared" si="686"/>
        <v>45062.04</v>
      </c>
      <c r="G1586" s="187">
        <f>F1586/E1586</f>
        <v>0.17</v>
      </c>
      <c r="H1586" s="111">
        <f t="shared" si="686"/>
        <v>45062.04</v>
      </c>
      <c r="I1586" s="187">
        <f t="shared" ref="I1586:I1630" si="687">H1586/E1586</f>
        <v>0.17</v>
      </c>
      <c r="J1586" s="379">
        <f t="shared" ref="J1586:J1589" si="688">H1586/E1586</f>
        <v>0.17</v>
      </c>
      <c r="K1586" s="111">
        <f t="shared" ref="K1586:K1605" si="689">E1586</f>
        <v>264320.05</v>
      </c>
      <c r="L1586" s="113">
        <f t="shared" ref="L1586:L1605" si="690">E1586-K1586</f>
        <v>0</v>
      </c>
      <c r="M1586" s="112">
        <f t="shared" ref="M1586:M1605" si="691">K1586/E1586</f>
        <v>1</v>
      </c>
      <c r="N1586" s="874"/>
      <c r="P1586" s="86" t="e">
        <f>#REF!=#REF!</f>
        <v>#REF!</v>
      </c>
      <c r="Q1586" s="224" t="e">
        <f>IF(#REF!=#REF!,TRUE,FALSE)</f>
        <v>#REF!</v>
      </c>
      <c r="R1586" s="728">
        <f t="shared" si="665"/>
        <v>0</v>
      </c>
    </row>
    <row r="1587" spans="1:18" s="150" customFormat="1" ht="27.5" x14ac:dyDescent="0.35">
      <c r="A1587" s="1194"/>
      <c r="B1587" s="368" t="s">
        <v>79</v>
      </c>
      <c r="C1587" s="368"/>
      <c r="D1587" s="113">
        <f t="shared" ref="D1587:F1590" si="692">D1592+D1597+D1602</f>
        <v>0</v>
      </c>
      <c r="E1587" s="113">
        <f t="shared" si="692"/>
        <v>0</v>
      </c>
      <c r="F1587" s="113">
        <f t="shared" si="692"/>
        <v>0</v>
      </c>
      <c r="G1587" s="190"/>
      <c r="H1587" s="113">
        <f t="shared" ref="H1587:H1590" si="693">H1592+H1597+H1602</f>
        <v>0</v>
      </c>
      <c r="I1587" s="189" t="e">
        <f t="shared" si="687"/>
        <v>#DIV/0!</v>
      </c>
      <c r="J1587" s="379"/>
      <c r="K1587" s="113">
        <f t="shared" si="689"/>
        <v>0</v>
      </c>
      <c r="L1587" s="113">
        <f t="shared" si="690"/>
        <v>0</v>
      </c>
      <c r="M1587" s="203" t="e">
        <f t="shared" si="691"/>
        <v>#DIV/0!</v>
      </c>
      <c r="N1587" s="874"/>
      <c r="P1587" s="86" t="e">
        <f>#REF!=#REF!</f>
        <v>#REF!</v>
      </c>
      <c r="Q1587" s="224" t="e">
        <f>IF(#REF!=#REF!,TRUE,FALSE)</f>
        <v>#REF!</v>
      </c>
      <c r="R1587" s="728">
        <f t="shared" si="665"/>
        <v>0</v>
      </c>
    </row>
    <row r="1588" spans="1:18" s="150" customFormat="1" ht="27.5" x14ac:dyDescent="0.35">
      <c r="A1588" s="1194"/>
      <c r="B1588" s="368" t="s">
        <v>78</v>
      </c>
      <c r="C1588" s="368"/>
      <c r="D1588" s="113">
        <f t="shared" si="692"/>
        <v>0</v>
      </c>
      <c r="E1588" s="113">
        <f t="shared" si="692"/>
        <v>0</v>
      </c>
      <c r="F1588" s="113">
        <f t="shared" si="692"/>
        <v>0</v>
      </c>
      <c r="G1588" s="190"/>
      <c r="H1588" s="113">
        <f t="shared" si="693"/>
        <v>0</v>
      </c>
      <c r="I1588" s="189" t="e">
        <f t="shared" si="687"/>
        <v>#DIV/0!</v>
      </c>
      <c r="J1588" s="379"/>
      <c r="K1588" s="113">
        <f t="shared" si="689"/>
        <v>0</v>
      </c>
      <c r="L1588" s="113">
        <f t="shared" si="690"/>
        <v>0</v>
      </c>
      <c r="M1588" s="203" t="e">
        <f t="shared" si="691"/>
        <v>#DIV/0!</v>
      </c>
      <c r="N1588" s="874"/>
      <c r="P1588" s="86" t="e">
        <f>#REF!=#REF!</f>
        <v>#REF!</v>
      </c>
      <c r="Q1588" s="224" t="e">
        <f>IF(#REF!=#REF!,TRUE,FALSE)</f>
        <v>#REF!</v>
      </c>
      <c r="R1588" s="728">
        <f t="shared" si="665"/>
        <v>0</v>
      </c>
    </row>
    <row r="1589" spans="1:18" s="150" customFormat="1" ht="27.5" x14ac:dyDescent="0.35">
      <c r="A1589" s="1194"/>
      <c r="B1589" s="368" t="s">
        <v>116</v>
      </c>
      <c r="C1589" s="406"/>
      <c r="D1589" s="113">
        <f t="shared" si="692"/>
        <v>263648.19</v>
      </c>
      <c r="E1589" s="113">
        <f t="shared" si="692"/>
        <v>264320.05</v>
      </c>
      <c r="F1589" s="113">
        <f t="shared" si="692"/>
        <v>45062.04</v>
      </c>
      <c r="G1589" s="190">
        <f>F1589/E1589</f>
        <v>0.17</v>
      </c>
      <c r="H1589" s="113">
        <f t="shared" si="693"/>
        <v>45062.04</v>
      </c>
      <c r="I1589" s="190">
        <f t="shared" si="687"/>
        <v>0.17</v>
      </c>
      <c r="J1589" s="380">
        <f t="shared" si="688"/>
        <v>0.17</v>
      </c>
      <c r="K1589" s="113">
        <f t="shared" si="689"/>
        <v>264320.05</v>
      </c>
      <c r="L1589" s="113">
        <f t="shared" si="690"/>
        <v>0</v>
      </c>
      <c r="M1589" s="202">
        <f t="shared" si="691"/>
        <v>1</v>
      </c>
      <c r="N1589" s="874"/>
      <c r="P1589" s="86" t="e">
        <f>#REF!=#REF!</f>
        <v>#REF!</v>
      </c>
      <c r="Q1589" s="224" t="e">
        <f>IF(#REF!=#REF!,TRUE,FALSE)</f>
        <v>#REF!</v>
      </c>
      <c r="R1589" s="728">
        <f t="shared" si="665"/>
        <v>0</v>
      </c>
    </row>
    <row r="1590" spans="1:18" s="150" customFormat="1" ht="24.75" customHeight="1" x14ac:dyDescent="0.35">
      <c r="A1590" s="1194"/>
      <c r="B1590" s="368" t="s">
        <v>80</v>
      </c>
      <c r="C1590" s="368"/>
      <c r="D1590" s="113">
        <f t="shared" si="692"/>
        <v>0</v>
      </c>
      <c r="E1590" s="113">
        <f t="shared" si="692"/>
        <v>0</v>
      </c>
      <c r="F1590" s="113">
        <f t="shared" si="692"/>
        <v>0</v>
      </c>
      <c r="G1590" s="190"/>
      <c r="H1590" s="113">
        <f t="shared" si="693"/>
        <v>0</v>
      </c>
      <c r="I1590" s="189" t="e">
        <f t="shared" si="687"/>
        <v>#DIV/0!</v>
      </c>
      <c r="J1590" s="379"/>
      <c r="K1590" s="113">
        <f t="shared" si="689"/>
        <v>0</v>
      </c>
      <c r="L1590" s="113">
        <f t="shared" si="690"/>
        <v>0</v>
      </c>
      <c r="M1590" s="203" t="e">
        <f t="shared" si="691"/>
        <v>#DIV/0!</v>
      </c>
      <c r="N1590" s="874"/>
      <c r="P1590" s="86" t="e">
        <f>#REF!=#REF!</f>
        <v>#REF!</v>
      </c>
      <c r="Q1590" s="224" t="e">
        <f>IF(#REF!=#REF!,TRUE,FALSE)</f>
        <v>#REF!</v>
      </c>
      <c r="R1590" s="728">
        <f t="shared" si="665"/>
        <v>0</v>
      </c>
    </row>
    <row r="1591" spans="1:18" s="126" customFormat="1" ht="48" customHeight="1" x14ac:dyDescent="0.35">
      <c r="A1591" s="967" t="s">
        <v>381</v>
      </c>
      <c r="B1591" s="366" t="s">
        <v>1053</v>
      </c>
      <c r="C1591" s="364" t="s">
        <v>452</v>
      </c>
      <c r="D1591" s="134">
        <f>SUM(D1592:D1595)</f>
        <v>101235.74</v>
      </c>
      <c r="E1591" s="134">
        <f>SUM(E1592:E1595)</f>
        <v>101235.74</v>
      </c>
      <c r="F1591" s="134">
        <f>SUM(F1592:F1595)</f>
        <v>17927.45</v>
      </c>
      <c r="G1591" s="191">
        <f>F1591/E1591</f>
        <v>0.17699999999999999</v>
      </c>
      <c r="H1591" s="134">
        <f>SUM(H1592:H1595)</f>
        <v>17927.45</v>
      </c>
      <c r="I1591" s="186">
        <f t="shared" si="687"/>
        <v>0.17699999999999999</v>
      </c>
      <c r="J1591" s="374">
        <f t="shared" ref="J1591:J1605" si="694">H1591/E1591</f>
        <v>0.18</v>
      </c>
      <c r="K1591" s="104">
        <f t="shared" si="689"/>
        <v>101235.74</v>
      </c>
      <c r="L1591" s="104">
        <f t="shared" si="690"/>
        <v>0</v>
      </c>
      <c r="M1591" s="129">
        <f t="shared" si="691"/>
        <v>1</v>
      </c>
      <c r="N1591" s="818" t="s">
        <v>1054</v>
      </c>
      <c r="P1591" s="86" t="b">
        <f t="shared" ref="P1591:P1595" si="695">E1566=D1566</f>
        <v>1</v>
      </c>
      <c r="Q1591" s="224" t="b">
        <f t="shared" ref="Q1591:Q1595" si="696">IF(F1566=H1566,TRUE,FALSE)</f>
        <v>0</v>
      </c>
      <c r="R1591" s="728">
        <f t="shared" si="665"/>
        <v>0</v>
      </c>
    </row>
    <row r="1592" spans="1:18" s="125" customFormat="1" ht="18.75" customHeight="1" x14ac:dyDescent="0.35">
      <c r="A1592" s="967"/>
      <c r="B1592" s="365" t="s">
        <v>79</v>
      </c>
      <c r="C1592" s="365"/>
      <c r="D1592" s="104"/>
      <c r="E1592" s="104"/>
      <c r="F1592" s="104"/>
      <c r="G1592" s="186"/>
      <c r="H1592" s="104"/>
      <c r="I1592" s="167" t="e">
        <f t="shared" si="687"/>
        <v>#DIV/0!</v>
      </c>
      <c r="J1592" s="374"/>
      <c r="K1592" s="104">
        <f t="shared" si="689"/>
        <v>0</v>
      </c>
      <c r="L1592" s="104">
        <f t="shared" si="690"/>
        <v>0</v>
      </c>
      <c r="M1592" s="206" t="e">
        <f t="shared" si="691"/>
        <v>#DIV/0!</v>
      </c>
      <c r="N1592" s="818"/>
      <c r="P1592" s="86" t="b">
        <f t="shared" si="695"/>
        <v>1</v>
      </c>
      <c r="Q1592" s="224" t="b">
        <f t="shared" si="696"/>
        <v>1</v>
      </c>
      <c r="R1592" s="728">
        <f t="shared" si="665"/>
        <v>0</v>
      </c>
    </row>
    <row r="1593" spans="1:18" s="125" customFormat="1" ht="21" customHeight="1" x14ac:dyDescent="0.35">
      <c r="A1593" s="967"/>
      <c r="B1593" s="365" t="s">
        <v>78</v>
      </c>
      <c r="C1593" s="365"/>
      <c r="D1593" s="104"/>
      <c r="E1593" s="104"/>
      <c r="F1593" s="104"/>
      <c r="G1593" s="186"/>
      <c r="H1593" s="104"/>
      <c r="I1593" s="167" t="e">
        <f t="shared" si="687"/>
        <v>#DIV/0!</v>
      </c>
      <c r="J1593" s="374"/>
      <c r="K1593" s="104">
        <f t="shared" si="689"/>
        <v>0</v>
      </c>
      <c r="L1593" s="104">
        <f t="shared" si="690"/>
        <v>0</v>
      </c>
      <c r="M1593" s="206" t="e">
        <f t="shared" si="691"/>
        <v>#DIV/0!</v>
      </c>
      <c r="N1593" s="818"/>
      <c r="P1593" s="86" t="b">
        <f t="shared" si="695"/>
        <v>1</v>
      </c>
      <c r="Q1593" s="224" t="b">
        <f t="shared" si="696"/>
        <v>0</v>
      </c>
      <c r="R1593" s="728">
        <f t="shared" si="665"/>
        <v>0</v>
      </c>
    </row>
    <row r="1594" spans="1:18" s="125" customFormat="1" ht="30" customHeight="1" x14ac:dyDescent="0.35">
      <c r="A1594" s="967"/>
      <c r="B1594" s="365" t="s">
        <v>116</v>
      </c>
      <c r="C1594" s="365"/>
      <c r="D1594" s="104">
        <v>101235.74</v>
      </c>
      <c r="E1594" s="104">
        <f>D1594</f>
        <v>101235.74</v>
      </c>
      <c r="F1594" s="104">
        <v>17927.45</v>
      </c>
      <c r="G1594" s="186">
        <f>F1594/E1594</f>
        <v>0.17699999999999999</v>
      </c>
      <c r="H1594" s="104">
        <f>F1594</f>
        <v>17927.45</v>
      </c>
      <c r="I1594" s="186">
        <f t="shared" si="687"/>
        <v>0.17699999999999999</v>
      </c>
      <c r="J1594" s="374">
        <f t="shared" si="694"/>
        <v>0.18</v>
      </c>
      <c r="K1594" s="104">
        <f t="shared" si="689"/>
        <v>101235.74</v>
      </c>
      <c r="L1594" s="104">
        <f t="shared" si="690"/>
        <v>0</v>
      </c>
      <c r="M1594" s="129">
        <f t="shared" si="691"/>
        <v>1</v>
      </c>
      <c r="N1594" s="818"/>
      <c r="P1594" s="86" t="b">
        <f t="shared" si="695"/>
        <v>1</v>
      </c>
      <c r="Q1594" s="224" t="b">
        <f t="shared" si="696"/>
        <v>1</v>
      </c>
      <c r="R1594" s="728">
        <f t="shared" si="665"/>
        <v>0</v>
      </c>
    </row>
    <row r="1595" spans="1:18" s="125" customFormat="1" ht="30.75" customHeight="1" x14ac:dyDescent="0.35">
      <c r="A1595" s="967"/>
      <c r="B1595" s="365" t="s">
        <v>80</v>
      </c>
      <c r="C1595" s="365"/>
      <c r="D1595" s="104"/>
      <c r="E1595" s="104"/>
      <c r="F1595" s="104"/>
      <c r="G1595" s="186"/>
      <c r="H1595" s="104"/>
      <c r="I1595" s="167" t="e">
        <f t="shared" si="687"/>
        <v>#DIV/0!</v>
      </c>
      <c r="J1595" s="374"/>
      <c r="K1595" s="104">
        <f t="shared" si="689"/>
        <v>0</v>
      </c>
      <c r="L1595" s="104">
        <f t="shared" si="690"/>
        <v>0</v>
      </c>
      <c r="M1595" s="206" t="e">
        <f t="shared" si="691"/>
        <v>#DIV/0!</v>
      </c>
      <c r="N1595" s="818"/>
      <c r="P1595" s="86" t="b">
        <f t="shared" si="695"/>
        <v>1</v>
      </c>
      <c r="Q1595" s="224" t="b">
        <f t="shared" si="696"/>
        <v>1</v>
      </c>
      <c r="R1595" s="728">
        <f t="shared" si="665"/>
        <v>0</v>
      </c>
    </row>
    <row r="1596" spans="1:18" s="126" customFormat="1" ht="84" customHeight="1" x14ac:dyDescent="0.35">
      <c r="A1596" s="967" t="s">
        <v>382</v>
      </c>
      <c r="B1596" s="366" t="s">
        <v>1055</v>
      </c>
      <c r="C1596" s="364" t="s">
        <v>452</v>
      </c>
      <c r="D1596" s="134">
        <f>SUM(D1597:D1600)</f>
        <v>85046.34</v>
      </c>
      <c r="E1596" s="134">
        <f>SUM(E1597:E1600)</f>
        <v>85046.34</v>
      </c>
      <c r="F1596" s="134">
        <f>SUM(F1597:F1600)</f>
        <v>12042.59</v>
      </c>
      <c r="G1596" s="191">
        <f>F1596/E1596</f>
        <v>0.14199999999999999</v>
      </c>
      <c r="H1596" s="134">
        <f>SUM(H1597:H1600)</f>
        <v>12042.59</v>
      </c>
      <c r="I1596" s="186">
        <f t="shared" si="687"/>
        <v>0.14199999999999999</v>
      </c>
      <c r="J1596" s="374">
        <f t="shared" si="694"/>
        <v>0.14000000000000001</v>
      </c>
      <c r="K1596" s="104">
        <f t="shared" si="689"/>
        <v>85046.34</v>
      </c>
      <c r="L1596" s="104">
        <f t="shared" si="690"/>
        <v>0</v>
      </c>
      <c r="M1596" s="129">
        <f t="shared" si="691"/>
        <v>1</v>
      </c>
      <c r="N1596" s="818" t="s">
        <v>1457</v>
      </c>
      <c r="P1596" s="86" t="b">
        <f t="shared" ref="P1596:P1630" si="697">E1586=D1586</f>
        <v>0</v>
      </c>
      <c r="Q1596" s="224" t="b">
        <f t="shared" ref="Q1596:Q1630" si="698">IF(F1586=H1586,TRUE,FALSE)</f>
        <v>1</v>
      </c>
      <c r="R1596" s="728">
        <f t="shared" si="665"/>
        <v>0</v>
      </c>
    </row>
    <row r="1597" spans="1:18" s="125" customFormat="1" ht="18.75" customHeight="1" x14ac:dyDescent="0.35">
      <c r="A1597" s="967"/>
      <c r="B1597" s="365" t="s">
        <v>79</v>
      </c>
      <c r="C1597" s="365"/>
      <c r="D1597" s="104"/>
      <c r="E1597" s="104"/>
      <c r="F1597" s="104"/>
      <c r="G1597" s="186"/>
      <c r="H1597" s="104"/>
      <c r="I1597" s="167" t="e">
        <f t="shared" si="687"/>
        <v>#DIV/0!</v>
      </c>
      <c r="J1597" s="374"/>
      <c r="K1597" s="104">
        <f t="shared" si="689"/>
        <v>0</v>
      </c>
      <c r="L1597" s="104">
        <f t="shared" si="690"/>
        <v>0</v>
      </c>
      <c r="M1597" s="206" t="e">
        <f t="shared" si="691"/>
        <v>#DIV/0!</v>
      </c>
      <c r="N1597" s="818"/>
      <c r="P1597" s="86" t="b">
        <f t="shared" si="697"/>
        <v>1</v>
      </c>
      <c r="Q1597" s="224" t="b">
        <f t="shared" si="698"/>
        <v>1</v>
      </c>
      <c r="R1597" s="728">
        <f t="shared" si="665"/>
        <v>0</v>
      </c>
    </row>
    <row r="1598" spans="1:18" s="125" customFormat="1" ht="21" customHeight="1" x14ac:dyDescent="0.35">
      <c r="A1598" s="967"/>
      <c r="B1598" s="365" t="s">
        <v>78</v>
      </c>
      <c r="C1598" s="365"/>
      <c r="D1598" s="104"/>
      <c r="E1598" s="104"/>
      <c r="F1598" s="104"/>
      <c r="G1598" s="186"/>
      <c r="H1598" s="104"/>
      <c r="I1598" s="167" t="e">
        <f t="shared" si="687"/>
        <v>#DIV/0!</v>
      </c>
      <c r="J1598" s="374"/>
      <c r="K1598" s="104">
        <f t="shared" si="689"/>
        <v>0</v>
      </c>
      <c r="L1598" s="104">
        <f t="shared" si="690"/>
        <v>0</v>
      </c>
      <c r="M1598" s="206" t="e">
        <f t="shared" si="691"/>
        <v>#DIV/0!</v>
      </c>
      <c r="N1598" s="818"/>
      <c r="P1598" s="86" t="b">
        <f t="shared" si="697"/>
        <v>1</v>
      </c>
      <c r="Q1598" s="224" t="b">
        <f t="shared" si="698"/>
        <v>1</v>
      </c>
      <c r="R1598" s="728">
        <f t="shared" si="665"/>
        <v>0</v>
      </c>
    </row>
    <row r="1599" spans="1:18" s="125" customFormat="1" ht="21" customHeight="1" x14ac:dyDescent="0.35">
      <c r="A1599" s="967"/>
      <c r="B1599" s="365" t="s">
        <v>116</v>
      </c>
      <c r="C1599" s="407"/>
      <c r="D1599" s="104">
        <v>85046.34</v>
      </c>
      <c r="E1599" s="104">
        <v>85046.34</v>
      </c>
      <c r="F1599" s="104">
        <v>12042.59</v>
      </c>
      <c r="G1599" s="186">
        <f>F1599/E1599</f>
        <v>0.14199999999999999</v>
      </c>
      <c r="H1599" s="104">
        <v>12042.59</v>
      </c>
      <c r="I1599" s="186">
        <f t="shared" si="687"/>
        <v>0.14199999999999999</v>
      </c>
      <c r="J1599" s="374">
        <f t="shared" si="694"/>
        <v>0.14000000000000001</v>
      </c>
      <c r="K1599" s="104">
        <f t="shared" si="689"/>
        <v>85046.34</v>
      </c>
      <c r="L1599" s="104">
        <f t="shared" si="690"/>
        <v>0</v>
      </c>
      <c r="M1599" s="129">
        <f t="shared" si="691"/>
        <v>1</v>
      </c>
      <c r="N1599" s="818"/>
      <c r="P1599" s="86" t="b">
        <f t="shared" si="697"/>
        <v>0</v>
      </c>
      <c r="Q1599" s="224" t="b">
        <f t="shared" si="698"/>
        <v>1</v>
      </c>
      <c r="R1599" s="728">
        <f t="shared" si="665"/>
        <v>0</v>
      </c>
    </row>
    <row r="1600" spans="1:18" s="125" customFormat="1" ht="21" customHeight="1" x14ac:dyDescent="0.35">
      <c r="A1600" s="967"/>
      <c r="B1600" s="365" t="s">
        <v>80</v>
      </c>
      <c r="C1600" s="365"/>
      <c r="D1600" s="104"/>
      <c r="E1600" s="104"/>
      <c r="F1600" s="104"/>
      <c r="G1600" s="186"/>
      <c r="H1600" s="104"/>
      <c r="I1600" s="167" t="e">
        <f t="shared" si="687"/>
        <v>#DIV/0!</v>
      </c>
      <c r="J1600" s="373"/>
      <c r="K1600" s="104">
        <f t="shared" si="689"/>
        <v>0</v>
      </c>
      <c r="L1600" s="104">
        <f t="shared" si="690"/>
        <v>0</v>
      </c>
      <c r="M1600" s="206" t="e">
        <f t="shared" si="691"/>
        <v>#DIV/0!</v>
      </c>
      <c r="N1600" s="818"/>
      <c r="P1600" s="86" t="b">
        <f t="shared" si="697"/>
        <v>1</v>
      </c>
      <c r="Q1600" s="224" t="b">
        <f t="shared" si="698"/>
        <v>1</v>
      </c>
      <c r="R1600" s="728">
        <f t="shared" si="665"/>
        <v>0</v>
      </c>
    </row>
    <row r="1601" spans="1:18" s="151" customFormat="1" ht="87" customHeight="1" x14ac:dyDescent="0.35">
      <c r="A1601" s="967" t="s">
        <v>383</v>
      </c>
      <c r="B1601" s="366" t="s">
        <v>1056</v>
      </c>
      <c r="C1601" s="364" t="s">
        <v>452</v>
      </c>
      <c r="D1601" s="134">
        <f>SUM(D1602:D1605)</f>
        <v>77366.11</v>
      </c>
      <c r="E1601" s="134">
        <f>SUM(E1602:E1605)</f>
        <v>78037.97</v>
      </c>
      <c r="F1601" s="134">
        <f>SUM(F1602:F1605)</f>
        <v>15092</v>
      </c>
      <c r="G1601" s="191">
        <f>F1601/E1601</f>
        <v>0.193</v>
      </c>
      <c r="H1601" s="134">
        <f>SUM(H1602:H1605)</f>
        <v>15092</v>
      </c>
      <c r="I1601" s="186">
        <f t="shared" si="687"/>
        <v>0.193</v>
      </c>
      <c r="J1601" s="374">
        <f t="shared" si="694"/>
        <v>0.19</v>
      </c>
      <c r="K1601" s="104">
        <f t="shared" si="689"/>
        <v>78037.97</v>
      </c>
      <c r="L1601" s="104">
        <f t="shared" si="690"/>
        <v>0</v>
      </c>
      <c r="M1601" s="129">
        <f t="shared" si="691"/>
        <v>1</v>
      </c>
      <c r="N1601" s="818" t="s">
        <v>1458</v>
      </c>
      <c r="P1601" s="86" t="b">
        <f t="shared" si="697"/>
        <v>1</v>
      </c>
      <c r="Q1601" s="224" t="b">
        <f t="shared" si="698"/>
        <v>1</v>
      </c>
      <c r="R1601" s="728">
        <f t="shared" si="665"/>
        <v>0</v>
      </c>
    </row>
    <row r="1602" spans="1:18" s="150" customFormat="1" ht="27.5" x14ac:dyDescent="0.35">
      <c r="A1602" s="967"/>
      <c r="B1602" s="365" t="s">
        <v>79</v>
      </c>
      <c r="C1602" s="365"/>
      <c r="D1602" s="104"/>
      <c r="E1602" s="104"/>
      <c r="F1602" s="104"/>
      <c r="G1602" s="186"/>
      <c r="H1602" s="104"/>
      <c r="I1602" s="167" t="e">
        <f t="shared" si="687"/>
        <v>#DIV/0!</v>
      </c>
      <c r="J1602" s="374"/>
      <c r="K1602" s="104">
        <f t="shared" si="689"/>
        <v>0</v>
      </c>
      <c r="L1602" s="104">
        <f t="shared" si="690"/>
        <v>0</v>
      </c>
      <c r="M1602" s="206" t="e">
        <f t="shared" si="691"/>
        <v>#DIV/0!</v>
      </c>
      <c r="N1602" s="818"/>
      <c r="P1602" s="86" t="b">
        <f t="shared" si="697"/>
        <v>1</v>
      </c>
      <c r="Q1602" s="224" t="b">
        <f t="shared" si="698"/>
        <v>1</v>
      </c>
      <c r="R1602" s="728">
        <f t="shared" si="665"/>
        <v>0</v>
      </c>
    </row>
    <row r="1603" spans="1:18" s="150" customFormat="1" ht="27.5" x14ac:dyDescent="0.35">
      <c r="A1603" s="967"/>
      <c r="B1603" s="365" t="s">
        <v>78</v>
      </c>
      <c r="C1603" s="365"/>
      <c r="D1603" s="104"/>
      <c r="E1603" s="104"/>
      <c r="F1603" s="104"/>
      <c r="G1603" s="186"/>
      <c r="H1603" s="104"/>
      <c r="I1603" s="167" t="e">
        <f t="shared" si="687"/>
        <v>#DIV/0!</v>
      </c>
      <c r="J1603" s="374"/>
      <c r="K1603" s="104">
        <f t="shared" si="689"/>
        <v>0</v>
      </c>
      <c r="L1603" s="104">
        <f t="shared" si="690"/>
        <v>0</v>
      </c>
      <c r="M1603" s="206" t="e">
        <f t="shared" si="691"/>
        <v>#DIV/0!</v>
      </c>
      <c r="N1603" s="818"/>
      <c r="P1603" s="86" t="b">
        <f t="shared" si="697"/>
        <v>1</v>
      </c>
      <c r="Q1603" s="224" t="b">
        <f t="shared" si="698"/>
        <v>1</v>
      </c>
      <c r="R1603" s="728">
        <f t="shared" si="665"/>
        <v>0</v>
      </c>
    </row>
    <row r="1604" spans="1:18" s="150" customFormat="1" ht="27.5" x14ac:dyDescent="0.35">
      <c r="A1604" s="967"/>
      <c r="B1604" s="365" t="s">
        <v>116</v>
      </c>
      <c r="C1604" s="365"/>
      <c r="D1604" s="104">
        <v>77366.11</v>
      </c>
      <c r="E1604" s="104">
        <v>78037.97</v>
      </c>
      <c r="F1604" s="104">
        <v>15092</v>
      </c>
      <c r="G1604" s="186">
        <f>F1604/E1604</f>
        <v>0.193</v>
      </c>
      <c r="H1604" s="104">
        <f>F1604</f>
        <v>15092</v>
      </c>
      <c r="I1604" s="186">
        <f t="shared" si="687"/>
        <v>0.193</v>
      </c>
      <c r="J1604" s="374">
        <f t="shared" si="694"/>
        <v>0.19</v>
      </c>
      <c r="K1604" s="104">
        <f t="shared" si="689"/>
        <v>78037.97</v>
      </c>
      <c r="L1604" s="104">
        <f t="shared" si="690"/>
        <v>0</v>
      </c>
      <c r="M1604" s="129">
        <f t="shared" si="691"/>
        <v>1</v>
      </c>
      <c r="N1604" s="818"/>
      <c r="P1604" s="86" t="b">
        <f t="shared" si="697"/>
        <v>1</v>
      </c>
      <c r="Q1604" s="224" t="b">
        <f t="shared" si="698"/>
        <v>1</v>
      </c>
      <c r="R1604" s="728">
        <f t="shared" si="665"/>
        <v>0</v>
      </c>
    </row>
    <row r="1605" spans="1:18" s="150" customFormat="1" ht="27.5" x14ac:dyDescent="0.35">
      <c r="A1605" s="967"/>
      <c r="B1605" s="365" t="s">
        <v>80</v>
      </c>
      <c r="C1605" s="365"/>
      <c r="D1605" s="104"/>
      <c r="E1605" s="104"/>
      <c r="F1605" s="104"/>
      <c r="G1605" s="186"/>
      <c r="H1605" s="104"/>
      <c r="I1605" s="167" t="e">
        <f t="shared" si="687"/>
        <v>#DIV/0!</v>
      </c>
      <c r="J1605" s="377" t="e">
        <f t="shared" si="694"/>
        <v>#DIV/0!</v>
      </c>
      <c r="K1605" s="104">
        <f t="shared" si="689"/>
        <v>0</v>
      </c>
      <c r="L1605" s="104">
        <f t="shared" si="690"/>
        <v>0</v>
      </c>
      <c r="M1605" s="206" t="e">
        <f t="shared" si="691"/>
        <v>#DIV/0!</v>
      </c>
      <c r="N1605" s="818"/>
      <c r="P1605" s="86" t="b">
        <f t="shared" si="697"/>
        <v>1</v>
      </c>
      <c r="Q1605" s="224" t="b">
        <f t="shared" si="698"/>
        <v>1</v>
      </c>
      <c r="R1605" s="728">
        <f t="shared" si="665"/>
        <v>0</v>
      </c>
    </row>
    <row r="1606" spans="1:18" s="576" customFormat="1" ht="70" x14ac:dyDescent="0.35">
      <c r="A1606" s="949" t="s">
        <v>122</v>
      </c>
      <c r="B1606" s="378" t="s">
        <v>479</v>
      </c>
      <c r="C1606" s="367" t="s">
        <v>227</v>
      </c>
      <c r="D1606" s="111">
        <f>SUM(D1607:D1610)</f>
        <v>211822.6</v>
      </c>
      <c r="E1606" s="111">
        <f t="shared" ref="E1606:H1606" si="699">SUM(E1607:E1610)</f>
        <v>211822.6</v>
      </c>
      <c r="F1606" s="111">
        <f t="shared" si="699"/>
        <v>12315.69</v>
      </c>
      <c r="G1606" s="187">
        <f>F1606/E1606</f>
        <v>5.8000000000000003E-2</v>
      </c>
      <c r="H1606" s="111">
        <f t="shared" si="699"/>
        <v>12315.69</v>
      </c>
      <c r="I1606" s="187">
        <f t="shared" si="687"/>
        <v>5.8000000000000003E-2</v>
      </c>
      <c r="J1606" s="379">
        <f t="shared" ref="J1606:J1610" si="700">H1606/E1606</f>
        <v>0.06</v>
      </c>
      <c r="K1606" s="111">
        <f>SUM(K1607:K1610)</f>
        <v>211822.6</v>
      </c>
      <c r="L1606" s="111">
        <f>SUM(L1607:L1610)</f>
        <v>0</v>
      </c>
      <c r="M1606" s="112">
        <f t="shared" ref="M1606:M1630" si="701">K1606/E1606</f>
        <v>1</v>
      </c>
      <c r="N1606" s="827"/>
      <c r="P1606" s="577" t="b">
        <f t="shared" si="697"/>
        <v>1</v>
      </c>
      <c r="Q1606" s="578" t="b">
        <f t="shared" si="698"/>
        <v>1</v>
      </c>
      <c r="R1606" s="728">
        <f t="shared" si="665"/>
        <v>0</v>
      </c>
    </row>
    <row r="1607" spans="1:18" s="579" customFormat="1" ht="27.5" x14ac:dyDescent="0.35">
      <c r="A1607" s="949"/>
      <c r="B1607" s="571" t="s">
        <v>79</v>
      </c>
      <c r="C1607" s="368"/>
      <c r="D1607" s="113">
        <f t="shared" ref="D1607:E1608" si="702">D1612+D1617+D1622+D1627</f>
        <v>0</v>
      </c>
      <c r="E1607" s="113">
        <f t="shared" si="702"/>
        <v>0</v>
      </c>
      <c r="F1607" s="113"/>
      <c r="G1607" s="190"/>
      <c r="H1607" s="113">
        <f t="shared" ref="H1607:L1610" si="703">H1612+H1617+H1622+H1627</f>
        <v>0</v>
      </c>
      <c r="I1607" s="189" t="e">
        <f t="shared" si="687"/>
        <v>#DIV/0!</v>
      </c>
      <c r="J1607" s="602" t="e">
        <f t="shared" si="700"/>
        <v>#DIV/0!</v>
      </c>
      <c r="K1607" s="113">
        <f t="shared" si="703"/>
        <v>0</v>
      </c>
      <c r="L1607" s="113">
        <f t="shared" si="703"/>
        <v>0</v>
      </c>
      <c r="M1607" s="203" t="e">
        <f t="shared" si="701"/>
        <v>#DIV/0!</v>
      </c>
      <c r="N1607" s="827"/>
      <c r="P1607" s="577" t="b">
        <f t="shared" si="697"/>
        <v>1</v>
      </c>
      <c r="Q1607" s="578" t="b">
        <f t="shared" si="698"/>
        <v>1</v>
      </c>
      <c r="R1607" s="728">
        <f t="shared" si="665"/>
        <v>0</v>
      </c>
    </row>
    <row r="1608" spans="1:18" s="579" customFormat="1" ht="27.5" x14ac:dyDescent="0.35">
      <c r="A1608" s="949"/>
      <c r="B1608" s="571" t="s">
        <v>78</v>
      </c>
      <c r="C1608" s="368"/>
      <c r="D1608" s="113">
        <f t="shared" si="702"/>
        <v>48598.6</v>
      </c>
      <c r="E1608" s="113">
        <f t="shared" si="702"/>
        <v>48598.6</v>
      </c>
      <c r="F1608" s="113"/>
      <c r="G1608" s="190"/>
      <c r="H1608" s="113">
        <f t="shared" si="703"/>
        <v>0</v>
      </c>
      <c r="I1608" s="189">
        <f t="shared" si="687"/>
        <v>0</v>
      </c>
      <c r="J1608" s="602">
        <f t="shared" si="700"/>
        <v>0</v>
      </c>
      <c r="K1608" s="113">
        <f t="shared" si="703"/>
        <v>48598.6</v>
      </c>
      <c r="L1608" s="113">
        <f t="shared" si="703"/>
        <v>0</v>
      </c>
      <c r="M1608" s="415">
        <f t="shared" si="701"/>
        <v>1</v>
      </c>
      <c r="N1608" s="827"/>
      <c r="P1608" s="577" t="b">
        <f t="shared" si="697"/>
        <v>1</v>
      </c>
      <c r="Q1608" s="578" t="b">
        <f t="shared" si="698"/>
        <v>1</v>
      </c>
      <c r="R1608" s="728">
        <f t="shared" si="665"/>
        <v>0</v>
      </c>
    </row>
    <row r="1609" spans="1:18" s="579" customFormat="1" ht="27.5" x14ac:dyDescent="0.35">
      <c r="A1609" s="949"/>
      <c r="B1609" s="571" t="s">
        <v>116</v>
      </c>
      <c r="C1609" s="368"/>
      <c r="D1609" s="113">
        <f>D1614+D1619+D1624+D1629+D1634</f>
        <v>163224</v>
      </c>
      <c r="E1609" s="113">
        <f>E1614+E1619+E1624+E1629+E1634</f>
        <v>163224</v>
      </c>
      <c r="F1609" s="113">
        <f>F1614+F1619+F1624+F1629+F1634</f>
        <v>12315.69</v>
      </c>
      <c r="G1609" s="190">
        <f>F1609/E1609</f>
        <v>7.4999999999999997E-2</v>
      </c>
      <c r="H1609" s="113">
        <f>H1614+H1619+H1624+H1629+H1634</f>
        <v>12315.69</v>
      </c>
      <c r="I1609" s="190">
        <f t="shared" si="687"/>
        <v>7.4999999999999997E-2</v>
      </c>
      <c r="J1609" s="380">
        <f t="shared" si="700"/>
        <v>0.08</v>
      </c>
      <c r="K1609" s="113">
        <f>K1614+K1619+K1624+K1629+K1634</f>
        <v>163224</v>
      </c>
      <c r="L1609" s="113">
        <f t="shared" si="703"/>
        <v>0</v>
      </c>
      <c r="M1609" s="202">
        <f t="shared" si="701"/>
        <v>1</v>
      </c>
      <c r="N1609" s="827"/>
      <c r="P1609" s="577" t="b">
        <f t="shared" si="697"/>
        <v>1</v>
      </c>
      <c r="Q1609" s="578" t="b">
        <f t="shared" si="698"/>
        <v>1</v>
      </c>
      <c r="R1609" s="728">
        <f t="shared" si="665"/>
        <v>0</v>
      </c>
    </row>
    <row r="1610" spans="1:18" s="579" customFormat="1" ht="27.5" x14ac:dyDescent="0.35">
      <c r="A1610" s="949"/>
      <c r="B1610" s="571" t="s">
        <v>80</v>
      </c>
      <c r="C1610" s="368"/>
      <c r="D1610" s="113">
        <f>D1615+D1620+D1625+D1630</f>
        <v>0</v>
      </c>
      <c r="E1610" s="113">
        <f>E1615+E1620+E1625+E1630</f>
        <v>0</v>
      </c>
      <c r="F1610" s="113"/>
      <c r="G1610" s="190"/>
      <c r="H1610" s="113"/>
      <c r="I1610" s="189" t="e">
        <f t="shared" si="687"/>
        <v>#DIV/0!</v>
      </c>
      <c r="J1610" s="602" t="e">
        <f t="shared" si="700"/>
        <v>#DIV/0!</v>
      </c>
      <c r="K1610" s="113">
        <f t="shared" si="703"/>
        <v>0</v>
      </c>
      <c r="L1610" s="113">
        <f t="shared" si="703"/>
        <v>0</v>
      </c>
      <c r="M1610" s="203" t="e">
        <f t="shared" si="701"/>
        <v>#DIV/0!</v>
      </c>
      <c r="N1610" s="827"/>
      <c r="P1610" s="577" t="b">
        <f t="shared" si="697"/>
        <v>1</v>
      </c>
      <c r="Q1610" s="578" t="b">
        <f t="shared" si="698"/>
        <v>1</v>
      </c>
      <c r="R1610" s="728">
        <f t="shared" si="665"/>
        <v>0</v>
      </c>
    </row>
    <row r="1611" spans="1:18" s="151" customFormat="1" ht="64.5" customHeight="1" x14ac:dyDescent="0.35">
      <c r="A1611" s="967" t="s">
        <v>384</v>
      </c>
      <c r="B1611" s="366" t="s">
        <v>1057</v>
      </c>
      <c r="C1611" s="364" t="s">
        <v>452</v>
      </c>
      <c r="D1611" s="134">
        <f>SUM(D1612:D1615)</f>
        <v>104110.13</v>
      </c>
      <c r="E1611" s="134">
        <f>SUM(E1612:E1615)</f>
        <v>104110.13</v>
      </c>
      <c r="F1611" s="134">
        <f>SUM(F1612:F1615)</f>
        <v>8837.06</v>
      </c>
      <c r="G1611" s="191">
        <f>F1611/E1611</f>
        <v>8.5000000000000006E-2</v>
      </c>
      <c r="H1611" s="134">
        <f>SUM(H1612:H1615)</f>
        <v>8837.06</v>
      </c>
      <c r="I1611" s="186">
        <f t="shared" si="687"/>
        <v>8.5000000000000006E-2</v>
      </c>
      <c r="J1611" s="185">
        <f>H1611/F1611</f>
        <v>1</v>
      </c>
      <c r="K1611" s="104">
        <f t="shared" ref="K1611:K1630" si="704">E1611</f>
        <v>104110.13</v>
      </c>
      <c r="L1611" s="104">
        <f t="shared" ref="L1611:L1630" si="705">E1611-K1611</f>
        <v>0</v>
      </c>
      <c r="M1611" s="129">
        <f t="shared" si="701"/>
        <v>1</v>
      </c>
      <c r="N1611" s="782" t="s">
        <v>1459</v>
      </c>
      <c r="P1611" s="86" t="b">
        <f t="shared" si="697"/>
        <v>0</v>
      </c>
      <c r="Q1611" s="224" t="b">
        <f t="shared" si="698"/>
        <v>1</v>
      </c>
      <c r="R1611" s="728">
        <f t="shared" ref="R1611:R1674" si="706">E1611-K1611-L1611</f>
        <v>0</v>
      </c>
    </row>
    <row r="1612" spans="1:18" s="150" customFormat="1" ht="44.25" customHeight="1" x14ac:dyDescent="0.35">
      <c r="A1612" s="967"/>
      <c r="B1612" s="365" t="s">
        <v>79</v>
      </c>
      <c r="C1612" s="365"/>
      <c r="D1612" s="104"/>
      <c r="E1612" s="104"/>
      <c r="F1612" s="104"/>
      <c r="G1612" s="186"/>
      <c r="H1612" s="104"/>
      <c r="I1612" s="167" t="e">
        <f t="shared" si="687"/>
        <v>#DIV/0!</v>
      </c>
      <c r="J1612" s="167"/>
      <c r="K1612" s="104">
        <f t="shared" si="704"/>
        <v>0</v>
      </c>
      <c r="L1612" s="104">
        <f t="shared" si="705"/>
        <v>0</v>
      </c>
      <c r="M1612" s="206" t="e">
        <f t="shared" si="701"/>
        <v>#DIV/0!</v>
      </c>
      <c r="N1612" s="782"/>
      <c r="P1612" s="86" t="b">
        <f t="shared" si="697"/>
        <v>1</v>
      </c>
      <c r="Q1612" s="224" t="b">
        <f t="shared" si="698"/>
        <v>1</v>
      </c>
      <c r="R1612" s="728">
        <f t="shared" si="706"/>
        <v>0</v>
      </c>
    </row>
    <row r="1613" spans="1:18" s="150" customFormat="1" ht="38.25" customHeight="1" x14ac:dyDescent="0.35">
      <c r="A1613" s="967"/>
      <c r="B1613" s="365" t="s">
        <v>78</v>
      </c>
      <c r="C1613" s="365"/>
      <c r="D1613" s="104"/>
      <c r="E1613" s="104"/>
      <c r="F1613" s="104"/>
      <c r="G1613" s="186"/>
      <c r="H1613" s="104"/>
      <c r="I1613" s="167" t="e">
        <f t="shared" si="687"/>
        <v>#DIV/0!</v>
      </c>
      <c r="J1613" s="167"/>
      <c r="K1613" s="104">
        <f t="shared" si="704"/>
        <v>0</v>
      </c>
      <c r="L1613" s="104">
        <f t="shared" si="705"/>
        <v>0</v>
      </c>
      <c r="M1613" s="206" t="e">
        <f t="shared" si="701"/>
        <v>#DIV/0!</v>
      </c>
      <c r="N1613" s="782"/>
      <c r="P1613" s="86" t="b">
        <f t="shared" si="697"/>
        <v>1</v>
      </c>
      <c r="Q1613" s="224" t="b">
        <f t="shared" si="698"/>
        <v>1</v>
      </c>
      <c r="R1613" s="728">
        <f t="shared" si="706"/>
        <v>0</v>
      </c>
    </row>
    <row r="1614" spans="1:18" s="150" customFormat="1" ht="33.75" customHeight="1" x14ac:dyDescent="0.35">
      <c r="A1614" s="967"/>
      <c r="B1614" s="365" t="s">
        <v>116</v>
      </c>
      <c r="C1614" s="365"/>
      <c r="D1614" s="104">
        <v>104110.13</v>
      </c>
      <c r="E1614" s="104">
        <f>D1614</f>
        <v>104110.13</v>
      </c>
      <c r="F1614" s="104">
        <v>8837.06</v>
      </c>
      <c r="G1614" s="186">
        <f>F1614/E1614</f>
        <v>8.5000000000000006E-2</v>
      </c>
      <c r="H1614" s="104">
        <f>F1614</f>
        <v>8837.06</v>
      </c>
      <c r="I1614" s="186">
        <f t="shared" si="687"/>
        <v>8.5000000000000006E-2</v>
      </c>
      <c r="J1614" s="167">
        <f>H1614/F1614</f>
        <v>1</v>
      </c>
      <c r="K1614" s="104">
        <f t="shared" si="704"/>
        <v>104110.13</v>
      </c>
      <c r="L1614" s="104">
        <f t="shared" si="705"/>
        <v>0</v>
      </c>
      <c r="M1614" s="129">
        <f t="shared" si="701"/>
        <v>1</v>
      </c>
      <c r="N1614" s="782"/>
      <c r="P1614" s="86" t="b">
        <f t="shared" si="697"/>
        <v>0</v>
      </c>
      <c r="Q1614" s="224" t="b">
        <f t="shared" si="698"/>
        <v>1</v>
      </c>
      <c r="R1614" s="728">
        <f t="shared" si="706"/>
        <v>0</v>
      </c>
    </row>
    <row r="1615" spans="1:18" s="150" customFormat="1" ht="66.75" customHeight="1" x14ac:dyDescent="0.35">
      <c r="A1615" s="967"/>
      <c r="B1615" s="365" t="s">
        <v>80</v>
      </c>
      <c r="C1615" s="365"/>
      <c r="D1615" s="104"/>
      <c r="E1615" s="104"/>
      <c r="F1615" s="104"/>
      <c r="G1615" s="186"/>
      <c r="H1615" s="104"/>
      <c r="I1615" s="167" t="e">
        <f t="shared" si="687"/>
        <v>#DIV/0!</v>
      </c>
      <c r="J1615" s="167"/>
      <c r="K1615" s="104">
        <f t="shared" si="704"/>
        <v>0</v>
      </c>
      <c r="L1615" s="104">
        <f t="shared" si="705"/>
        <v>0</v>
      </c>
      <c r="M1615" s="206" t="e">
        <f t="shared" si="701"/>
        <v>#DIV/0!</v>
      </c>
      <c r="N1615" s="782"/>
      <c r="P1615" s="86" t="b">
        <f t="shared" si="697"/>
        <v>1</v>
      </c>
      <c r="Q1615" s="224" t="b">
        <f t="shared" si="698"/>
        <v>1</v>
      </c>
      <c r="R1615" s="728">
        <f t="shared" si="706"/>
        <v>0</v>
      </c>
    </row>
    <row r="1616" spans="1:18" s="126" customFormat="1" ht="80.25" customHeight="1" x14ac:dyDescent="0.35">
      <c r="A1616" s="967" t="s">
        <v>385</v>
      </c>
      <c r="B1616" s="366" t="s">
        <v>480</v>
      </c>
      <c r="C1616" s="364" t="s">
        <v>452</v>
      </c>
      <c r="D1616" s="134">
        <f>SUM(D1617:D1620)</f>
        <v>6763.51</v>
      </c>
      <c r="E1616" s="134">
        <f>SUM(E1617:E1620)</f>
        <v>6763.51</v>
      </c>
      <c r="F1616" s="134">
        <f>SUM(F1617:F1620)</f>
        <v>1065.18</v>
      </c>
      <c r="G1616" s="191">
        <f>F1616/E1616</f>
        <v>0.157</v>
      </c>
      <c r="H1616" s="134">
        <f>SUM(H1617:H1620)</f>
        <v>1065.18</v>
      </c>
      <c r="I1616" s="186">
        <f t="shared" si="687"/>
        <v>0.157</v>
      </c>
      <c r="J1616" s="185">
        <f>H1616/F1616</f>
        <v>1</v>
      </c>
      <c r="K1616" s="104">
        <f>SUM(K1617:K1620)</f>
        <v>6763.51</v>
      </c>
      <c r="L1616" s="104">
        <f t="shared" si="705"/>
        <v>0</v>
      </c>
      <c r="M1616" s="129">
        <f t="shared" si="701"/>
        <v>1</v>
      </c>
      <c r="N1616" s="822" t="s">
        <v>1460</v>
      </c>
      <c r="P1616" s="86" t="b">
        <f t="shared" si="697"/>
        <v>1</v>
      </c>
      <c r="Q1616" s="224" t="b">
        <f t="shared" si="698"/>
        <v>1</v>
      </c>
      <c r="R1616" s="728">
        <f t="shared" si="706"/>
        <v>0</v>
      </c>
    </row>
    <row r="1617" spans="1:18" s="125" customFormat="1" ht="21.75" customHeight="1" x14ac:dyDescent="0.35">
      <c r="A1617" s="967"/>
      <c r="B1617" s="365" t="s">
        <v>79</v>
      </c>
      <c r="C1617" s="365"/>
      <c r="D1617" s="104"/>
      <c r="E1617" s="104"/>
      <c r="F1617" s="104"/>
      <c r="G1617" s="186"/>
      <c r="H1617" s="104"/>
      <c r="I1617" s="167" t="e">
        <f t="shared" si="687"/>
        <v>#DIV/0!</v>
      </c>
      <c r="J1617" s="167"/>
      <c r="K1617" s="104">
        <f t="shared" si="704"/>
        <v>0</v>
      </c>
      <c r="L1617" s="104">
        <f t="shared" si="705"/>
        <v>0</v>
      </c>
      <c r="M1617" s="206" t="e">
        <f t="shared" si="701"/>
        <v>#DIV/0!</v>
      </c>
      <c r="N1617" s="822"/>
      <c r="P1617" s="86" t="b">
        <f t="shared" si="697"/>
        <v>1</v>
      </c>
      <c r="Q1617" s="224" t="b">
        <f t="shared" si="698"/>
        <v>1</v>
      </c>
      <c r="R1617" s="728">
        <f t="shared" si="706"/>
        <v>0</v>
      </c>
    </row>
    <row r="1618" spans="1:18" s="125" customFormat="1" ht="21.75" customHeight="1" x14ac:dyDescent="0.35">
      <c r="A1618" s="967"/>
      <c r="B1618" s="365" t="s">
        <v>78</v>
      </c>
      <c r="C1618" s="365"/>
      <c r="D1618" s="104"/>
      <c r="E1618" s="104"/>
      <c r="F1618" s="104"/>
      <c r="G1618" s="186"/>
      <c r="H1618" s="104"/>
      <c r="I1618" s="167" t="e">
        <f t="shared" si="687"/>
        <v>#DIV/0!</v>
      </c>
      <c r="J1618" s="167"/>
      <c r="K1618" s="104">
        <f t="shared" si="704"/>
        <v>0</v>
      </c>
      <c r="L1618" s="104">
        <f t="shared" si="705"/>
        <v>0</v>
      </c>
      <c r="M1618" s="206" t="e">
        <f t="shared" si="701"/>
        <v>#DIV/0!</v>
      </c>
      <c r="N1618" s="822"/>
      <c r="P1618" s="86" t="b">
        <f t="shared" si="697"/>
        <v>1</v>
      </c>
      <c r="Q1618" s="224" t="b">
        <f t="shared" si="698"/>
        <v>1</v>
      </c>
      <c r="R1618" s="728">
        <f t="shared" si="706"/>
        <v>0</v>
      </c>
    </row>
    <row r="1619" spans="1:18" s="125" customFormat="1" ht="21.75" customHeight="1" x14ac:dyDescent="0.35">
      <c r="A1619" s="967"/>
      <c r="B1619" s="365" t="s">
        <v>116</v>
      </c>
      <c r="C1619" s="365"/>
      <c r="D1619" s="104">
        <v>6763.51</v>
      </c>
      <c r="E1619" s="104">
        <f>D1619</f>
        <v>6763.51</v>
      </c>
      <c r="F1619" s="104">
        <v>1065.18</v>
      </c>
      <c r="G1619" s="186">
        <f>F1619/E1619</f>
        <v>0.157</v>
      </c>
      <c r="H1619" s="104">
        <f>F1619</f>
        <v>1065.18</v>
      </c>
      <c r="I1619" s="186">
        <f t="shared" si="687"/>
        <v>0.157</v>
      </c>
      <c r="J1619" s="167">
        <f>H1619/F1619</f>
        <v>1</v>
      </c>
      <c r="K1619" s="104">
        <f>E1619</f>
        <v>6763.51</v>
      </c>
      <c r="L1619" s="104">
        <f t="shared" si="705"/>
        <v>0</v>
      </c>
      <c r="M1619" s="129">
        <f t="shared" si="701"/>
        <v>1</v>
      </c>
      <c r="N1619" s="822"/>
      <c r="P1619" s="86" t="b">
        <f t="shared" si="697"/>
        <v>1</v>
      </c>
      <c r="Q1619" s="224" t="b">
        <f t="shared" si="698"/>
        <v>1</v>
      </c>
      <c r="R1619" s="728">
        <f t="shared" si="706"/>
        <v>0</v>
      </c>
    </row>
    <row r="1620" spans="1:18" s="125" customFormat="1" ht="21.75" customHeight="1" x14ac:dyDescent="0.35">
      <c r="A1620" s="967"/>
      <c r="B1620" s="365" t="s">
        <v>80</v>
      </c>
      <c r="C1620" s="365"/>
      <c r="D1620" s="104"/>
      <c r="E1620" s="104"/>
      <c r="F1620" s="104"/>
      <c r="G1620" s="186"/>
      <c r="H1620" s="104"/>
      <c r="I1620" s="167" t="e">
        <f t="shared" si="687"/>
        <v>#DIV/0!</v>
      </c>
      <c r="J1620" s="167"/>
      <c r="K1620" s="104">
        <f t="shared" si="704"/>
        <v>0</v>
      </c>
      <c r="L1620" s="104">
        <f t="shared" si="705"/>
        <v>0</v>
      </c>
      <c r="M1620" s="206" t="e">
        <f t="shared" si="701"/>
        <v>#DIV/0!</v>
      </c>
      <c r="N1620" s="822"/>
      <c r="P1620" s="86" t="b">
        <f t="shared" si="697"/>
        <v>1</v>
      </c>
      <c r="Q1620" s="224" t="b">
        <f t="shared" si="698"/>
        <v>1</v>
      </c>
      <c r="R1620" s="728">
        <f t="shared" si="706"/>
        <v>0</v>
      </c>
    </row>
    <row r="1621" spans="1:18" s="151" customFormat="1" ht="48" customHeight="1" x14ac:dyDescent="0.35">
      <c r="A1621" s="967" t="s">
        <v>386</v>
      </c>
      <c r="B1621" s="366" t="s">
        <v>732</v>
      </c>
      <c r="C1621" s="364" t="s">
        <v>452</v>
      </c>
      <c r="D1621" s="134">
        <f>SUM(D1622:D1625)</f>
        <v>8142.59</v>
      </c>
      <c r="E1621" s="134">
        <f>SUM(E1622:E1625)</f>
        <v>8142.59</v>
      </c>
      <c r="F1621" s="134">
        <f>SUM(F1622:F1625)</f>
        <v>2413.4499999999998</v>
      </c>
      <c r="G1621" s="191">
        <f>F1621/E1621</f>
        <v>0.29599999999999999</v>
      </c>
      <c r="H1621" s="134">
        <f>SUM(H1622:H1625)</f>
        <v>2413.4499999999998</v>
      </c>
      <c r="I1621" s="186">
        <f t="shared" si="687"/>
        <v>0.29599999999999999</v>
      </c>
      <c r="J1621" s="185">
        <f>H1621/F1621</f>
        <v>1</v>
      </c>
      <c r="K1621" s="104">
        <f t="shared" si="704"/>
        <v>8142.59</v>
      </c>
      <c r="L1621" s="104">
        <f t="shared" si="705"/>
        <v>0</v>
      </c>
      <c r="M1621" s="129">
        <f t="shared" si="701"/>
        <v>1</v>
      </c>
      <c r="N1621" s="782" t="s">
        <v>1461</v>
      </c>
      <c r="P1621" s="86" t="b">
        <f t="shared" si="697"/>
        <v>1</v>
      </c>
      <c r="Q1621" s="224" t="b">
        <f t="shared" si="698"/>
        <v>1</v>
      </c>
      <c r="R1621" s="728">
        <f t="shared" si="706"/>
        <v>0</v>
      </c>
    </row>
    <row r="1622" spans="1:18" s="150" customFormat="1" ht="44.25" customHeight="1" x14ac:dyDescent="0.35">
      <c r="A1622" s="967"/>
      <c r="B1622" s="365" t="s">
        <v>79</v>
      </c>
      <c r="C1622" s="365"/>
      <c r="D1622" s="104"/>
      <c r="E1622" s="104"/>
      <c r="F1622" s="104"/>
      <c r="G1622" s="186"/>
      <c r="H1622" s="104"/>
      <c r="I1622" s="167" t="e">
        <f t="shared" si="687"/>
        <v>#DIV/0!</v>
      </c>
      <c r="J1622" s="167"/>
      <c r="K1622" s="104">
        <f t="shared" si="704"/>
        <v>0</v>
      </c>
      <c r="L1622" s="104">
        <f t="shared" si="705"/>
        <v>0</v>
      </c>
      <c r="M1622" s="206" t="e">
        <f t="shared" si="701"/>
        <v>#DIV/0!</v>
      </c>
      <c r="N1622" s="782"/>
      <c r="P1622" s="86" t="b">
        <f t="shared" si="697"/>
        <v>1</v>
      </c>
      <c r="Q1622" s="224" t="b">
        <f t="shared" si="698"/>
        <v>1</v>
      </c>
      <c r="R1622" s="728">
        <f t="shared" si="706"/>
        <v>0</v>
      </c>
    </row>
    <row r="1623" spans="1:18" s="150" customFormat="1" ht="36.75" customHeight="1" x14ac:dyDescent="0.35">
      <c r="A1623" s="967"/>
      <c r="B1623" s="365" t="s">
        <v>78</v>
      </c>
      <c r="C1623" s="365"/>
      <c r="D1623" s="104"/>
      <c r="E1623" s="104"/>
      <c r="F1623" s="104"/>
      <c r="G1623" s="186"/>
      <c r="H1623" s="104"/>
      <c r="I1623" s="167" t="e">
        <f t="shared" si="687"/>
        <v>#DIV/0!</v>
      </c>
      <c r="J1623" s="167"/>
      <c r="K1623" s="104">
        <f t="shared" si="704"/>
        <v>0</v>
      </c>
      <c r="L1623" s="104">
        <f t="shared" si="705"/>
        <v>0</v>
      </c>
      <c r="M1623" s="206" t="e">
        <f t="shared" si="701"/>
        <v>#DIV/0!</v>
      </c>
      <c r="N1623" s="782"/>
      <c r="P1623" s="86" t="b">
        <f t="shared" si="697"/>
        <v>1</v>
      </c>
      <c r="Q1623" s="224" t="b">
        <f t="shared" si="698"/>
        <v>1</v>
      </c>
      <c r="R1623" s="728">
        <f t="shared" si="706"/>
        <v>0</v>
      </c>
    </row>
    <row r="1624" spans="1:18" s="150" customFormat="1" ht="42.75" customHeight="1" x14ac:dyDescent="0.35">
      <c r="A1624" s="967"/>
      <c r="B1624" s="365" t="s">
        <v>116</v>
      </c>
      <c r="C1624" s="365"/>
      <c r="D1624" s="104">
        <v>8142.59</v>
      </c>
      <c r="E1624" s="104">
        <v>8142.59</v>
      </c>
      <c r="F1624" s="104">
        <v>2413.4499999999998</v>
      </c>
      <c r="G1624" s="186">
        <f>F1624/E1624</f>
        <v>0.29599999999999999</v>
      </c>
      <c r="H1624" s="104">
        <f>F1624</f>
        <v>2413.4499999999998</v>
      </c>
      <c r="I1624" s="186">
        <f t="shared" si="687"/>
        <v>0.29599999999999999</v>
      </c>
      <c r="J1624" s="167">
        <f>H1624/F1624</f>
        <v>1</v>
      </c>
      <c r="K1624" s="104">
        <f t="shared" si="704"/>
        <v>8142.59</v>
      </c>
      <c r="L1624" s="104">
        <f t="shared" si="705"/>
        <v>0</v>
      </c>
      <c r="M1624" s="129">
        <f t="shared" si="701"/>
        <v>1</v>
      </c>
      <c r="N1624" s="782"/>
      <c r="P1624" s="86" t="b">
        <f t="shared" si="697"/>
        <v>1</v>
      </c>
      <c r="Q1624" s="224" t="b">
        <f t="shared" si="698"/>
        <v>1</v>
      </c>
      <c r="R1624" s="728">
        <f t="shared" si="706"/>
        <v>0</v>
      </c>
    </row>
    <row r="1625" spans="1:18" s="150" customFormat="1" ht="53.25" customHeight="1" x14ac:dyDescent="0.35">
      <c r="A1625" s="967"/>
      <c r="B1625" s="365" t="s">
        <v>80</v>
      </c>
      <c r="C1625" s="365"/>
      <c r="D1625" s="104"/>
      <c r="E1625" s="104"/>
      <c r="F1625" s="104"/>
      <c r="G1625" s="186"/>
      <c r="H1625" s="104"/>
      <c r="I1625" s="167" t="e">
        <f t="shared" si="687"/>
        <v>#DIV/0!</v>
      </c>
      <c r="J1625" s="167" t="e">
        <f t="shared" ref="J1625:J1630" si="707">H1625/F1625</f>
        <v>#DIV/0!</v>
      </c>
      <c r="K1625" s="104">
        <f t="shared" si="704"/>
        <v>0</v>
      </c>
      <c r="L1625" s="104">
        <f t="shared" si="705"/>
        <v>0</v>
      </c>
      <c r="M1625" s="206" t="e">
        <f t="shared" si="701"/>
        <v>#DIV/0!</v>
      </c>
      <c r="N1625" s="782"/>
      <c r="P1625" s="86" t="b">
        <f t="shared" si="697"/>
        <v>1</v>
      </c>
      <c r="Q1625" s="224" t="b">
        <f t="shared" si="698"/>
        <v>1</v>
      </c>
      <c r="R1625" s="728">
        <f t="shared" si="706"/>
        <v>0</v>
      </c>
    </row>
    <row r="1626" spans="1:18" s="151" customFormat="1" ht="99.75" customHeight="1" x14ac:dyDescent="0.35">
      <c r="A1626" s="967" t="s">
        <v>387</v>
      </c>
      <c r="B1626" s="366" t="s">
        <v>1058</v>
      </c>
      <c r="C1626" s="364" t="s">
        <v>452</v>
      </c>
      <c r="D1626" s="134">
        <f>SUM(D1627:D1630)</f>
        <v>80204.2</v>
      </c>
      <c r="E1626" s="134">
        <f>SUM(E1627:E1630)</f>
        <v>80204.2</v>
      </c>
      <c r="F1626" s="134">
        <f>SUM(F1627:F1630)</f>
        <v>0</v>
      </c>
      <c r="G1626" s="191">
        <f>F1626/E1626</f>
        <v>0</v>
      </c>
      <c r="H1626" s="134">
        <f>SUM(H1627:H1630)</f>
        <v>0</v>
      </c>
      <c r="I1626" s="186">
        <f t="shared" si="687"/>
        <v>0</v>
      </c>
      <c r="J1626" s="167" t="e">
        <f t="shared" si="707"/>
        <v>#DIV/0!</v>
      </c>
      <c r="K1626" s="104">
        <f>SUM(K1627:K1630)</f>
        <v>80204.2</v>
      </c>
      <c r="L1626" s="104">
        <f t="shared" si="705"/>
        <v>0</v>
      </c>
      <c r="M1626" s="129">
        <f t="shared" si="701"/>
        <v>1</v>
      </c>
      <c r="N1626" s="782" t="s">
        <v>1462</v>
      </c>
      <c r="P1626" s="86" t="b">
        <f t="shared" si="697"/>
        <v>1</v>
      </c>
      <c r="Q1626" s="224" t="b">
        <f t="shared" si="698"/>
        <v>1</v>
      </c>
      <c r="R1626" s="728">
        <f t="shared" si="706"/>
        <v>0</v>
      </c>
    </row>
    <row r="1627" spans="1:18" s="150" customFormat="1" ht="27.5" x14ac:dyDescent="0.35">
      <c r="A1627" s="967"/>
      <c r="B1627" s="365" t="s">
        <v>79</v>
      </c>
      <c r="C1627" s="365"/>
      <c r="D1627" s="104"/>
      <c r="E1627" s="104"/>
      <c r="F1627" s="104"/>
      <c r="G1627" s="186"/>
      <c r="H1627" s="104"/>
      <c r="I1627" s="167" t="e">
        <f t="shared" si="687"/>
        <v>#DIV/0!</v>
      </c>
      <c r="J1627" s="167" t="e">
        <f t="shared" si="707"/>
        <v>#DIV/0!</v>
      </c>
      <c r="K1627" s="104">
        <f t="shared" si="704"/>
        <v>0</v>
      </c>
      <c r="L1627" s="104">
        <f t="shared" si="705"/>
        <v>0</v>
      </c>
      <c r="M1627" s="206" t="e">
        <f t="shared" si="701"/>
        <v>#DIV/0!</v>
      </c>
      <c r="N1627" s="782"/>
      <c r="P1627" s="86" t="b">
        <f t="shared" si="697"/>
        <v>1</v>
      </c>
      <c r="Q1627" s="224" t="b">
        <f t="shared" si="698"/>
        <v>1</v>
      </c>
      <c r="R1627" s="728">
        <f t="shared" si="706"/>
        <v>0</v>
      </c>
    </row>
    <row r="1628" spans="1:18" s="150" customFormat="1" ht="27.5" x14ac:dyDescent="0.35">
      <c r="A1628" s="967"/>
      <c r="B1628" s="365" t="s">
        <v>78</v>
      </c>
      <c r="C1628" s="365"/>
      <c r="D1628" s="104">
        <v>48598.6</v>
      </c>
      <c r="E1628" s="104">
        <v>48598.6</v>
      </c>
      <c r="F1628" s="104"/>
      <c r="G1628" s="186"/>
      <c r="H1628" s="104"/>
      <c r="I1628" s="167">
        <f t="shared" si="687"/>
        <v>0</v>
      </c>
      <c r="J1628" s="167" t="e">
        <f t="shared" si="707"/>
        <v>#DIV/0!</v>
      </c>
      <c r="K1628" s="104">
        <f t="shared" si="704"/>
        <v>48598.6</v>
      </c>
      <c r="L1628" s="104">
        <f t="shared" si="705"/>
        <v>0</v>
      </c>
      <c r="M1628" s="206">
        <f t="shared" si="701"/>
        <v>1</v>
      </c>
      <c r="N1628" s="782"/>
      <c r="P1628" s="86" t="b">
        <f t="shared" si="697"/>
        <v>1</v>
      </c>
      <c r="Q1628" s="224" t="b">
        <f t="shared" si="698"/>
        <v>1</v>
      </c>
      <c r="R1628" s="728">
        <f t="shared" si="706"/>
        <v>0</v>
      </c>
    </row>
    <row r="1629" spans="1:18" s="150" customFormat="1" ht="27.5" x14ac:dyDescent="0.35">
      <c r="A1629" s="967"/>
      <c r="B1629" s="365" t="s">
        <v>116</v>
      </c>
      <c r="C1629" s="365"/>
      <c r="D1629" s="104">
        <v>31605.599999999999</v>
      </c>
      <c r="E1629" s="104">
        <v>31605.599999999999</v>
      </c>
      <c r="F1629" s="104"/>
      <c r="G1629" s="186">
        <f>F1629/E1629</f>
        <v>0</v>
      </c>
      <c r="H1629" s="104">
        <f>F1629</f>
        <v>0</v>
      </c>
      <c r="I1629" s="186">
        <f t="shared" si="687"/>
        <v>0</v>
      </c>
      <c r="J1629" s="167" t="e">
        <f t="shared" si="707"/>
        <v>#DIV/0!</v>
      </c>
      <c r="K1629" s="104">
        <f>E1629</f>
        <v>31605.599999999999</v>
      </c>
      <c r="L1629" s="104">
        <f t="shared" si="705"/>
        <v>0</v>
      </c>
      <c r="M1629" s="129">
        <f t="shared" si="701"/>
        <v>1</v>
      </c>
      <c r="N1629" s="782"/>
      <c r="P1629" s="86" t="b">
        <f t="shared" si="697"/>
        <v>1</v>
      </c>
      <c r="Q1629" s="224" t="b">
        <f t="shared" si="698"/>
        <v>1</v>
      </c>
      <c r="R1629" s="728">
        <f t="shared" si="706"/>
        <v>0</v>
      </c>
    </row>
    <row r="1630" spans="1:18" s="150" customFormat="1" ht="149.25" customHeight="1" x14ac:dyDescent="0.35">
      <c r="A1630" s="967"/>
      <c r="B1630" s="365" t="s">
        <v>80</v>
      </c>
      <c r="C1630" s="365"/>
      <c r="D1630" s="104"/>
      <c r="E1630" s="104"/>
      <c r="F1630" s="104"/>
      <c r="G1630" s="186"/>
      <c r="H1630" s="104"/>
      <c r="I1630" s="167" t="e">
        <f t="shared" si="687"/>
        <v>#DIV/0!</v>
      </c>
      <c r="J1630" s="167" t="e">
        <f t="shared" si="707"/>
        <v>#DIV/0!</v>
      </c>
      <c r="K1630" s="104">
        <f t="shared" si="704"/>
        <v>0</v>
      </c>
      <c r="L1630" s="104">
        <f t="shared" si="705"/>
        <v>0</v>
      </c>
      <c r="M1630" s="206" t="e">
        <f t="shared" si="701"/>
        <v>#DIV/0!</v>
      </c>
      <c r="N1630" s="782"/>
      <c r="P1630" s="86" t="b">
        <f t="shared" si="697"/>
        <v>1</v>
      </c>
      <c r="Q1630" s="224" t="b">
        <f t="shared" si="698"/>
        <v>1</v>
      </c>
      <c r="R1630" s="728">
        <f t="shared" si="706"/>
        <v>0</v>
      </c>
    </row>
    <row r="1631" spans="1:18" s="408" customFormat="1" ht="70.5" customHeight="1" x14ac:dyDescent="0.35">
      <c r="A1631" s="967" t="s">
        <v>889</v>
      </c>
      <c r="B1631" s="366" t="s">
        <v>890</v>
      </c>
      <c r="C1631" s="364" t="s">
        <v>452</v>
      </c>
      <c r="D1631" s="134">
        <f>SUM(D1632:D1635)</f>
        <v>12602.17</v>
      </c>
      <c r="E1631" s="134">
        <f>SUM(E1632:E1635)</f>
        <v>12602.17</v>
      </c>
      <c r="F1631" s="134">
        <f>SUM(F1632:F1635)</f>
        <v>0</v>
      </c>
      <c r="G1631" s="191">
        <f>F1631/E1631</f>
        <v>0</v>
      </c>
      <c r="H1631" s="134">
        <f>SUM(H1632:H1635)</f>
        <v>0</v>
      </c>
      <c r="I1631" s="186">
        <f t="shared" ref="I1631:I1689" si="708">H1631/E1631</f>
        <v>0</v>
      </c>
      <c r="J1631" s="167" t="e">
        <f t="shared" ref="J1631:J1635" si="709">H1631/F1631</f>
        <v>#DIV/0!</v>
      </c>
      <c r="K1631" s="104">
        <f>SUM(K1632:K1635)</f>
        <v>12602.17</v>
      </c>
      <c r="L1631" s="104">
        <f t="shared" ref="L1631:L1635" si="710">E1631-K1631</f>
        <v>0</v>
      </c>
      <c r="M1631" s="129">
        <f t="shared" ref="M1631:M1635" si="711">K1631/E1631</f>
        <v>1</v>
      </c>
      <c r="N1631" s="782" t="s">
        <v>1463</v>
      </c>
      <c r="P1631" s="409" t="b">
        <f t="shared" ref="P1631:P1635" si="712">E1621=D1621</f>
        <v>1</v>
      </c>
      <c r="Q1631" s="410" t="b">
        <f t="shared" ref="Q1631:Q1635" si="713">IF(F1621=H1621,TRUE,FALSE)</f>
        <v>1</v>
      </c>
      <c r="R1631" s="728">
        <f t="shared" si="706"/>
        <v>0</v>
      </c>
    </row>
    <row r="1632" spans="1:18" s="411" customFormat="1" ht="27.5" x14ac:dyDescent="0.35">
      <c r="A1632" s="967"/>
      <c r="B1632" s="365" t="s">
        <v>79</v>
      </c>
      <c r="C1632" s="365"/>
      <c r="D1632" s="104"/>
      <c r="E1632" s="104"/>
      <c r="F1632" s="104"/>
      <c r="G1632" s="186"/>
      <c r="H1632" s="104"/>
      <c r="I1632" s="167" t="e">
        <f t="shared" si="708"/>
        <v>#DIV/0!</v>
      </c>
      <c r="J1632" s="167" t="e">
        <f t="shared" si="709"/>
        <v>#DIV/0!</v>
      </c>
      <c r="K1632" s="104">
        <f t="shared" ref="K1632:K1633" si="714">E1632</f>
        <v>0</v>
      </c>
      <c r="L1632" s="104">
        <f t="shared" si="710"/>
        <v>0</v>
      </c>
      <c r="M1632" s="206" t="e">
        <f t="shared" si="711"/>
        <v>#DIV/0!</v>
      </c>
      <c r="N1632" s="782"/>
      <c r="P1632" s="409" t="b">
        <f t="shared" si="712"/>
        <v>1</v>
      </c>
      <c r="Q1632" s="410" t="b">
        <f t="shared" si="713"/>
        <v>1</v>
      </c>
      <c r="R1632" s="728">
        <f t="shared" si="706"/>
        <v>0</v>
      </c>
    </row>
    <row r="1633" spans="1:18" s="411" customFormat="1" ht="27.5" x14ac:dyDescent="0.35">
      <c r="A1633" s="967"/>
      <c r="B1633" s="365" t="s">
        <v>78</v>
      </c>
      <c r="C1633" s="365"/>
      <c r="D1633" s="104"/>
      <c r="E1633" s="104"/>
      <c r="F1633" s="104"/>
      <c r="G1633" s="186"/>
      <c r="H1633" s="104"/>
      <c r="I1633" s="167" t="e">
        <f t="shared" si="708"/>
        <v>#DIV/0!</v>
      </c>
      <c r="J1633" s="167" t="e">
        <f t="shared" si="709"/>
        <v>#DIV/0!</v>
      </c>
      <c r="K1633" s="104">
        <f t="shared" si="714"/>
        <v>0</v>
      </c>
      <c r="L1633" s="104">
        <f t="shared" si="710"/>
        <v>0</v>
      </c>
      <c r="M1633" s="206" t="e">
        <f t="shared" si="711"/>
        <v>#DIV/0!</v>
      </c>
      <c r="N1633" s="782"/>
      <c r="P1633" s="409" t="b">
        <f t="shared" si="712"/>
        <v>1</v>
      </c>
      <c r="Q1633" s="410" t="b">
        <f t="shared" si="713"/>
        <v>1</v>
      </c>
      <c r="R1633" s="728">
        <f t="shared" si="706"/>
        <v>0</v>
      </c>
    </row>
    <row r="1634" spans="1:18" s="411" customFormat="1" ht="27.5" x14ac:dyDescent="0.35">
      <c r="A1634" s="967"/>
      <c r="B1634" s="365" t="s">
        <v>116</v>
      </c>
      <c r="C1634" s="365"/>
      <c r="D1634" s="104">
        <v>12602.17</v>
      </c>
      <c r="E1634" s="104">
        <f>D1634</f>
        <v>12602.17</v>
      </c>
      <c r="F1634" s="104"/>
      <c r="G1634" s="186">
        <f>F1634/E1634</f>
        <v>0</v>
      </c>
      <c r="H1634" s="104">
        <f>F1634</f>
        <v>0</v>
      </c>
      <c r="I1634" s="186">
        <f t="shared" si="708"/>
        <v>0</v>
      </c>
      <c r="J1634" s="167" t="e">
        <f t="shared" si="709"/>
        <v>#DIV/0!</v>
      </c>
      <c r="K1634" s="104">
        <f>E1634</f>
        <v>12602.17</v>
      </c>
      <c r="L1634" s="104">
        <f t="shared" si="710"/>
        <v>0</v>
      </c>
      <c r="M1634" s="129">
        <f t="shared" si="711"/>
        <v>1</v>
      </c>
      <c r="N1634" s="782"/>
      <c r="P1634" s="409" t="b">
        <f t="shared" si="712"/>
        <v>1</v>
      </c>
      <c r="Q1634" s="410" t="b">
        <f t="shared" si="713"/>
        <v>1</v>
      </c>
      <c r="R1634" s="728">
        <f t="shared" si="706"/>
        <v>0</v>
      </c>
    </row>
    <row r="1635" spans="1:18" s="411" customFormat="1" ht="27.5" x14ac:dyDescent="0.35">
      <c r="A1635" s="967"/>
      <c r="B1635" s="365" t="s">
        <v>80</v>
      </c>
      <c r="C1635" s="365"/>
      <c r="D1635" s="104"/>
      <c r="E1635" s="104"/>
      <c r="F1635" s="104"/>
      <c r="G1635" s="186"/>
      <c r="H1635" s="104"/>
      <c r="I1635" s="167" t="e">
        <f t="shared" si="708"/>
        <v>#DIV/0!</v>
      </c>
      <c r="J1635" s="167" t="e">
        <f t="shared" si="709"/>
        <v>#DIV/0!</v>
      </c>
      <c r="K1635" s="104">
        <f t="shared" ref="K1635" si="715">E1635</f>
        <v>0</v>
      </c>
      <c r="L1635" s="104">
        <f t="shared" si="710"/>
        <v>0</v>
      </c>
      <c r="M1635" s="206" t="e">
        <f t="shared" si="711"/>
        <v>#DIV/0!</v>
      </c>
      <c r="N1635" s="782"/>
      <c r="P1635" s="409" t="b">
        <f t="shared" si="712"/>
        <v>1</v>
      </c>
      <c r="Q1635" s="410" t="b">
        <f t="shared" si="713"/>
        <v>1</v>
      </c>
      <c r="R1635" s="728">
        <f t="shared" si="706"/>
        <v>0</v>
      </c>
    </row>
    <row r="1636" spans="1:18" s="408" customFormat="1" ht="82.5" customHeight="1" x14ac:dyDescent="0.35">
      <c r="A1636" s="949" t="s">
        <v>123</v>
      </c>
      <c r="B1636" s="558" t="s">
        <v>676</v>
      </c>
      <c r="C1636" s="114" t="s">
        <v>227</v>
      </c>
      <c r="D1636" s="111">
        <v>171177.64</v>
      </c>
      <c r="E1636" s="111">
        <v>171177.64</v>
      </c>
      <c r="F1636" s="111">
        <v>26538.62</v>
      </c>
      <c r="G1636" s="187">
        <f t="shared" ref="G1636:G1699" si="716">F1636/E1636</f>
        <v>0.155</v>
      </c>
      <c r="H1636" s="111">
        <v>26538.62</v>
      </c>
      <c r="I1636" s="187">
        <f t="shared" si="708"/>
        <v>0.155</v>
      </c>
      <c r="J1636" s="187">
        <v>1</v>
      </c>
      <c r="K1636" s="111">
        <v>171177.64</v>
      </c>
      <c r="L1636" s="672"/>
      <c r="M1636" s="112">
        <v>0.99</v>
      </c>
      <c r="N1636" s="822"/>
      <c r="P1636" s="86"/>
      <c r="Q1636" s="224"/>
      <c r="R1636" s="728">
        <f t="shared" si="706"/>
        <v>0</v>
      </c>
    </row>
    <row r="1637" spans="1:18" s="411" customFormat="1" ht="30.75" customHeight="1" x14ac:dyDescent="0.35">
      <c r="A1637" s="949"/>
      <c r="B1637" s="115" t="s">
        <v>79</v>
      </c>
      <c r="C1637" s="115"/>
      <c r="D1637" s="113">
        <v>0</v>
      </c>
      <c r="E1637" s="113">
        <v>0</v>
      </c>
      <c r="F1637" s="113">
        <v>0</v>
      </c>
      <c r="G1637" s="707"/>
      <c r="H1637" s="113">
        <v>0</v>
      </c>
      <c r="I1637" s="707"/>
      <c r="J1637" s="189" t="e">
        <v>#DIV/0!</v>
      </c>
      <c r="K1637" s="113">
        <v>0</v>
      </c>
      <c r="L1637" s="209"/>
      <c r="M1637" s="203" t="e">
        <v>#DIV/0!</v>
      </c>
      <c r="N1637" s="776"/>
      <c r="P1637" s="86"/>
      <c r="Q1637" s="224"/>
      <c r="R1637" s="728">
        <f t="shared" si="706"/>
        <v>0</v>
      </c>
    </row>
    <row r="1638" spans="1:18" s="411" customFormat="1" ht="28.5" customHeight="1" x14ac:dyDescent="0.35">
      <c r="A1638" s="949"/>
      <c r="B1638" s="115" t="s">
        <v>78</v>
      </c>
      <c r="C1638" s="115"/>
      <c r="D1638" s="113">
        <v>187.9</v>
      </c>
      <c r="E1638" s="113">
        <v>187.9</v>
      </c>
      <c r="F1638" s="113">
        <v>0</v>
      </c>
      <c r="G1638" s="707">
        <f t="shared" si="716"/>
        <v>0</v>
      </c>
      <c r="H1638" s="113">
        <v>0</v>
      </c>
      <c r="I1638" s="707">
        <f t="shared" si="708"/>
        <v>0</v>
      </c>
      <c r="J1638" s="189" t="e">
        <v>#DIV/0!</v>
      </c>
      <c r="K1638" s="113">
        <v>187.9</v>
      </c>
      <c r="L1638" s="209">
        <v>0</v>
      </c>
      <c r="M1638" s="202">
        <v>1</v>
      </c>
      <c r="N1638" s="776"/>
      <c r="P1638" s="86"/>
      <c r="Q1638" s="224"/>
      <c r="R1638" s="728">
        <f t="shared" si="706"/>
        <v>0</v>
      </c>
    </row>
    <row r="1639" spans="1:18" s="411" customFormat="1" ht="30" customHeight="1" x14ac:dyDescent="0.35">
      <c r="A1639" s="949"/>
      <c r="B1639" s="115" t="s">
        <v>116</v>
      </c>
      <c r="C1639" s="115"/>
      <c r="D1639" s="113">
        <v>170989.74</v>
      </c>
      <c r="E1639" s="113">
        <v>170989.74</v>
      </c>
      <c r="F1639" s="113">
        <v>26538.62</v>
      </c>
      <c r="G1639" s="190">
        <f t="shared" si="716"/>
        <v>0.155</v>
      </c>
      <c r="H1639" s="113">
        <v>26538.62</v>
      </c>
      <c r="I1639" s="190">
        <f t="shared" si="708"/>
        <v>0.155</v>
      </c>
      <c r="J1639" s="380">
        <v>1</v>
      </c>
      <c r="K1639" s="113">
        <v>170989.74</v>
      </c>
      <c r="L1639" s="682"/>
      <c r="M1639" s="202">
        <v>1</v>
      </c>
      <c r="N1639" s="776"/>
      <c r="P1639" s="86"/>
      <c r="Q1639" s="224"/>
      <c r="R1639" s="728">
        <f t="shared" si="706"/>
        <v>0</v>
      </c>
    </row>
    <row r="1640" spans="1:18" s="411" customFormat="1" ht="39" customHeight="1" x14ac:dyDescent="0.35">
      <c r="A1640" s="949"/>
      <c r="B1640" s="115" t="s">
        <v>80</v>
      </c>
      <c r="C1640" s="115"/>
      <c r="D1640" s="113">
        <v>0</v>
      </c>
      <c r="E1640" s="113">
        <v>0</v>
      </c>
      <c r="F1640" s="113">
        <v>0</v>
      </c>
      <c r="G1640" s="707"/>
      <c r="H1640" s="113">
        <v>0</v>
      </c>
      <c r="I1640" s="707"/>
      <c r="J1640" s="189" t="e">
        <v>#DIV/0!</v>
      </c>
      <c r="K1640" s="113">
        <v>0</v>
      </c>
      <c r="L1640" s="209"/>
      <c r="M1640" s="203" t="e">
        <v>#DIV/0!</v>
      </c>
      <c r="N1640" s="776"/>
      <c r="P1640" s="86"/>
      <c r="Q1640" s="224"/>
      <c r="R1640" s="728">
        <f t="shared" si="706"/>
        <v>0</v>
      </c>
    </row>
    <row r="1641" spans="1:18" s="408" customFormat="1" ht="66" customHeight="1" x14ac:dyDescent="0.35">
      <c r="A1641" s="1100" t="s">
        <v>252</v>
      </c>
      <c r="B1641" s="603" t="s">
        <v>656</v>
      </c>
      <c r="C1641" s="170" t="s">
        <v>229</v>
      </c>
      <c r="D1641" s="98">
        <v>84464.33</v>
      </c>
      <c r="E1641" s="98">
        <v>84464.33</v>
      </c>
      <c r="F1641" s="98">
        <v>12558.22</v>
      </c>
      <c r="G1641" s="191">
        <f t="shared" si="716"/>
        <v>0.14899999999999999</v>
      </c>
      <c r="H1641" s="98">
        <v>12558.22</v>
      </c>
      <c r="I1641" s="177">
        <f t="shared" si="708"/>
        <v>0.14899999999999999</v>
      </c>
      <c r="J1641" s="182">
        <v>1</v>
      </c>
      <c r="K1641" s="98">
        <v>84464.33</v>
      </c>
      <c r="L1641" s="683">
        <v>0</v>
      </c>
      <c r="M1641" s="684">
        <v>1</v>
      </c>
      <c r="N1641" s="823"/>
      <c r="P1641" s="86"/>
      <c r="Q1641" s="224"/>
      <c r="R1641" s="728">
        <f t="shared" si="706"/>
        <v>0</v>
      </c>
    </row>
    <row r="1642" spans="1:18" s="411" customFormat="1" ht="32.25" customHeight="1" x14ac:dyDescent="0.35">
      <c r="A1642" s="1100"/>
      <c r="B1642" s="678" t="s">
        <v>789</v>
      </c>
      <c r="C1642" s="678"/>
      <c r="D1642" s="638">
        <v>0</v>
      </c>
      <c r="E1642" s="638">
        <v>0</v>
      </c>
      <c r="F1642" s="638">
        <v>0</v>
      </c>
      <c r="G1642" s="191"/>
      <c r="H1642" s="638">
        <v>0</v>
      </c>
      <c r="I1642" s="177"/>
      <c r="J1642" s="685"/>
      <c r="K1642" s="638">
        <v>0</v>
      </c>
      <c r="L1642" s="110"/>
      <c r="M1642" s="686"/>
      <c r="N1642" s="823"/>
      <c r="P1642" s="86"/>
      <c r="Q1642" s="224"/>
      <c r="R1642" s="728">
        <f t="shared" si="706"/>
        <v>0</v>
      </c>
    </row>
    <row r="1643" spans="1:18" s="411" customFormat="1" ht="25.5" customHeight="1" x14ac:dyDescent="0.35">
      <c r="A1643" s="1100"/>
      <c r="B1643" s="678" t="s">
        <v>78</v>
      </c>
      <c r="C1643" s="678"/>
      <c r="D1643" s="119">
        <v>187.9</v>
      </c>
      <c r="E1643" s="119">
        <v>187.9</v>
      </c>
      <c r="F1643" s="638">
        <v>0</v>
      </c>
      <c r="G1643" s="191">
        <f t="shared" si="716"/>
        <v>0</v>
      </c>
      <c r="H1643" s="638">
        <v>0</v>
      </c>
      <c r="I1643" s="177">
        <f t="shared" si="708"/>
        <v>0</v>
      </c>
      <c r="J1643" s="685"/>
      <c r="K1643" s="119">
        <v>187.9</v>
      </c>
      <c r="L1643" s="110">
        <v>0</v>
      </c>
      <c r="M1643" s="108">
        <v>1</v>
      </c>
      <c r="N1643" s="823"/>
      <c r="P1643" s="86"/>
      <c r="Q1643" s="224"/>
      <c r="R1643" s="728">
        <f t="shared" si="706"/>
        <v>0</v>
      </c>
    </row>
    <row r="1644" spans="1:18" s="411" customFormat="1" ht="28.5" customHeight="1" x14ac:dyDescent="0.35">
      <c r="A1644" s="1100"/>
      <c r="B1644" s="604" t="s">
        <v>116</v>
      </c>
      <c r="C1644" s="678"/>
      <c r="D1644" s="119">
        <v>84276.43</v>
      </c>
      <c r="E1644" s="119">
        <v>84276.43</v>
      </c>
      <c r="F1644" s="119">
        <v>12558.22</v>
      </c>
      <c r="G1644" s="191">
        <f t="shared" si="716"/>
        <v>0.14899999999999999</v>
      </c>
      <c r="H1644" s="119">
        <v>12558.22</v>
      </c>
      <c r="I1644" s="177">
        <f t="shared" si="708"/>
        <v>0.14899999999999999</v>
      </c>
      <c r="J1644" s="186">
        <v>1</v>
      </c>
      <c r="K1644" s="119">
        <v>84276.43</v>
      </c>
      <c r="L1644" s="110">
        <v>0</v>
      </c>
      <c r="M1644" s="108">
        <v>1</v>
      </c>
      <c r="N1644" s="823"/>
      <c r="P1644" s="86"/>
      <c r="Q1644" s="224"/>
      <c r="R1644" s="728">
        <f t="shared" si="706"/>
        <v>0</v>
      </c>
    </row>
    <row r="1645" spans="1:18" s="411" customFormat="1" ht="26.25" customHeight="1" x14ac:dyDescent="0.35">
      <c r="A1645" s="1100"/>
      <c r="B1645" s="604" t="s">
        <v>80</v>
      </c>
      <c r="C1645" s="678"/>
      <c r="D1645" s="638">
        <v>0</v>
      </c>
      <c r="E1645" s="638">
        <v>0</v>
      </c>
      <c r="F1645" s="638">
        <v>0</v>
      </c>
      <c r="G1645" s="191"/>
      <c r="H1645" s="638">
        <v>0</v>
      </c>
      <c r="I1645" s="177"/>
      <c r="J1645" s="531"/>
      <c r="K1645" s="638">
        <v>0</v>
      </c>
      <c r="L1645" s="110">
        <v>0</v>
      </c>
      <c r="M1645" s="686"/>
      <c r="N1645" s="823"/>
      <c r="P1645" s="86"/>
      <c r="Q1645" s="224"/>
      <c r="R1645" s="728">
        <f t="shared" si="706"/>
        <v>0</v>
      </c>
    </row>
    <row r="1646" spans="1:18" s="411" customFormat="1" ht="78" customHeight="1" x14ac:dyDescent="0.35">
      <c r="A1646" s="967" t="s">
        <v>253</v>
      </c>
      <c r="B1646" s="117" t="s">
        <v>244</v>
      </c>
      <c r="C1646" s="117" t="s">
        <v>285</v>
      </c>
      <c r="D1646" s="134">
        <v>392.7</v>
      </c>
      <c r="E1646" s="134">
        <v>392.7</v>
      </c>
      <c r="F1646" s="134">
        <v>41</v>
      </c>
      <c r="G1646" s="191">
        <f t="shared" si="716"/>
        <v>0.104</v>
      </c>
      <c r="H1646" s="134">
        <v>41</v>
      </c>
      <c r="I1646" s="177">
        <f t="shared" si="708"/>
        <v>0.104</v>
      </c>
      <c r="J1646" s="182">
        <v>1</v>
      </c>
      <c r="K1646" s="99">
        <v>392.7</v>
      </c>
      <c r="L1646" s="119">
        <v>0</v>
      </c>
      <c r="M1646" s="344">
        <v>1</v>
      </c>
      <c r="N1646" s="776" t="s">
        <v>1401</v>
      </c>
      <c r="O1646" s="409" t="e">
        <f>#REF!=#REF!</f>
        <v>#REF!</v>
      </c>
      <c r="P1646" s="86"/>
      <c r="Q1646" s="224"/>
      <c r="R1646" s="728">
        <f t="shared" si="706"/>
        <v>0</v>
      </c>
    </row>
    <row r="1647" spans="1:18" s="411" customFormat="1" ht="30.75" customHeight="1" outlineLevel="1" x14ac:dyDescent="0.35">
      <c r="A1647" s="967"/>
      <c r="B1647" s="677" t="s">
        <v>79</v>
      </c>
      <c r="C1647" s="117"/>
      <c r="D1647" s="104"/>
      <c r="E1647" s="105"/>
      <c r="F1647" s="104"/>
      <c r="G1647" s="191"/>
      <c r="H1647" s="104"/>
      <c r="I1647" s="177"/>
      <c r="J1647" s="182"/>
      <c r="K1647" s="119">
        <v>0</v>
      </c>
      <c r="L1647" s="119">
        <v>0</v>
      </c>
      <c r="M1647" s="129"/>
      <c r="N1647" s="776"/>
      <c r="O1647" s="409"/>
      <c r="P1647" s="86"/>
      <c r="Q1647" s="224"/>
      <c r="R1647" s="728">
        <f t="shared" si="706"/>
        <v>0</v>
      </c>
    </row>
    <row r="1648" spans="1:18" s="411" customFormat="1" ht="29.25" customHeight="1" outlineLevel="1" x14ac:dyDescent="0.35">
      <c r="A1648" s="967"/>
      <c r="B1648" s="677" t="s">
        <v>78</v>
      </c>
      <c r="C1648" s="677"/>
      <c r="D1648" s="104"/>
      <c r="E1648" s="105"/>
      <c r="F1648" s="104"/>
      <c r="G1648" s="191"/>
      <c r="H1648" s="104"/>
      <c r="I1648" s="177"/>
      <c r="J1648" s="182"/>
      <c r="K1648" s="119">
        <v>0</v>
      </c>
      <c r="L1648" s="119">
        <v>0</v>
      </c>
      <c r="M1648" s="129"/>
      <c r="N1648" s="776"/>
      <c r="O1648" s="409"/>
      <c r="P1648" s="86"/>
      <c r="Q1648" s="224"/>
      <c r="R1648" s="728">
        <f t="shared" si="706"/>
        <v>0</v>
      </c>
    </row>
    <row r="1649" spans="1:18" s="411" customFormat="1" ht="30.75" customHeight="1" outlineLevel="1" x14ac:dyDescent="0.35">
      <c r="A1649" s="967"/>
      <c r="B1649" s="417" t="s">
        <v>116</v>
      </c>
      <c r="C1649" s="677"/>
      <c r="D1649" s="104">
        <v>392.7</v>
      </c>
      <c r="E1649" s="104">
        <v>392.7</v>
      </c>
      <c r="F1649" s="104">
        <v>41</v>
      </c>
      <c r="G1649" s="191">
        <f t="shared" si="716"/>
        <v>0.104</v>
      </c>
      <c r="H1649" s="104">
        <v>41</v>
      </c>
      <c r="I1649" s="177">
        <f t="shared" si="708"/>
        <v>0.104</v>
      </c>
      <c r="J1649" s="182">
        <v>1</v>
      </c>
      <c r="K1649" s="119">
        <v>392.7</v>
      </c>
      <c r="L1649" s="119">
        <v>0</v>
      </c>
      <c r="M1649" s="129">
        <v>1</v>
      </c>
      <c r="N1649" s="776"/>
      <c r="O1649" s="409"/>
      <c r="P1649" s="86"/>
      <c r="Q1649" s="224"/>
      <c r="R1649" s="728">
        <f t="shared" si="706"/>
        <v>0</v>
      </c>
    </row>
    <row r="1650" spans="1:18" s="411" customFormat="1" ht="36" customHeight="1" outlineLevel="1" x14ac:dyDescent="0.35">
      <c r="A1650" s="967"/>
      <c r="B1650" s="417" t="s">
        <v>80</v>
      </c>
      <c r="C1650" s="677"/>
      <c r="D1650" s="104"/>
      <c r="E1650" s="105"/>
      <c r="F1650" s="104"/>
      <c r="G1650" s="191"/>
      <c r="H1650" s="104"/>
      <c r="I1650" s="177"/>
      <c r="J1650" s="182"/>
      <c r="K1650" s="119">
        <v>0</v>
      </c>
      <c r="L1650" s="119">
        <v>0</v>
      </c>
      <c r="M1650" s="129"/>
      <c r="N1650" s="776"/>
      <c r="O1650" s="409"/>
      <c r="P1650" s="86"/>
      <c r="Q1650" s="224"/>
      <c r="R1650" s="728">
        <f t="shared" si="706"/>
        <v>0</v>
      </c>
    </row>
    <row r="1651" spans="1:18" s="411" customFormat="1" ht="42.75" customHeight="1" outlineLevel="1" x14ac:dyDescent="0.35">
      <c r="A1651" s="967" t="s">
        <v>254</v>
      </c>
      <c r="B1651" s="117" t="s">
        <v>245</v>
      </c>
      <c r="C1651" s="117" t="s">
        <v>285</v>
      </c>
      <c r="D1651" s="134">
        <v>3448</v>
      </c>
      <c r="E1651" s="134">
        <v>3448</v>
      </c>
      <c r="F1651" s="134">
        <v>0</v>
      </c>
      <c r="G1651" s="191">
        <f t="shared" si="716"/>
        <v>0</v>
      </c>
      <c r="H1651" s="134">
        <v>0</v>
      </c>
      <c r="I1651" s="177">
        <f t="shared" si="708"/>
        <v>0</v>
      </c>
      <c r="J1651" s="182"/>
      <c r="K1651" s="99">
        <v>3448</v>
      </c>
      <c r="L1651" s="119">
        <v>0</v>
      </c>
      <c r="M1651" s="344">
        <v>1</v>
      </c>
      <c r="N1651" s="776" t="s">
        <v>1393</v>
      </c>
      <c r="O1651" s="409"/>
      <c r="P1651" s="86"/>
      <c r="Q1651" s="224"/>
      <c r="R1651" s="728">
        <f t="shared" si="706"/>
        <v>0</v>
      </c>
    </row>
    <row r="1652" spans="1:18" s="411" customFormat="1" ht="38.25" customHeight="1" outlineLevel="1" x14ac:dyDescent="0.35">
      <c r="A1652" s="967"/>
      <c r="B1652" s="677" t="s">
        <v>79</v>
      </c>
      <c r="C1652" s="117"/>
      <c r="D1652" s="104"/>
      <c r="E1652" s="104"/>
      <c r="F1652" s="104"/>
      <c r="G1652" s="191"/>
      <c r="H1652" s="104"/>
      <c r="I1652" s="177"/>
      <c r="J1652" s="182"/>
      <c r="K1652" s="119">
        <v>0</v>
      </c>
      <c r="L1652" s="119">
        <v>0</v>
      </c>
      <c r="M1652" s="129"/>
      <c r="N1652" s="776"/>
      <c r="O1652" s="409"/>
      <c r="P1652" s="86"/>
      <c r="Q1652" s="224"/>
      <c r="R1652" s="728">
        <f t="shared" si="706"/>
        <v>0</v>
      </c>
    </row>
    <row r="1653" spans="1:18" s="411" customFormat="1" ht="35.25" customHeight="1" outlineLevel="1" x14ac:dyDescent="0.35">
      <c r="A1653" s="967"/>
      <c r="B1653" s="677" t="s">
        <v>78</v>
      </c>
      <c r="C1653" s="107"/>
      <c r="D1653" s="104"/>
      <c r="E1653" s="105"/>
      <c r="F1653" s="104"/>
      <c r="G1653" s="191"/>
      <c r="H1653" s="104"/>
      <c r="I1653" s="177"/>
      <c r="J1653" s="182"/>
      <c r="K1653" s="119">
        <v>0</v>
      </c>
      <c r="L1653" s="119">
        <v>0</v>
      </c>
      <c r="M1653" s="129"/>
      <c r="N1653" s="776"/>
      <c r="O1653" s="409"/>
      <c r="P1653" s="86"/>
      <c r="Q1653" s="224"/>
      <c r="R1653" s="728">
        <f t="shared" si="706"/>
        <v>0</v>
      </c>
    </row>
    <row r="1654" spans="1:18" s="411" customFormat="1" ht="43.5" customHeight="1" outlineLevel="1" x14ac:dyDescent="0.35">
      <c r="A1654" s="967"/>
      <c r="B1654" s="417" t="s">
        <v>116</v>
      </c>
      <c r="C1654" s="107"/>
      <c r="D1654" s="104">
        <v>3448</v>
      </c>
      <c r="E1654" s="104">
        <v>3448</v>
      </c>
      <c r="F1654" s="104">
        <v>0</v>
      </c>
      <c r="G1654" s="191">
        <f t="shared" si="716"/>
        <v>0</v>
      </c>
      <c r="H1654" s="104">
        <v>0</v>
      </c>
      <c r="I1654" s="177">
        <f t="shared" si="708"/>
        <v>0</v>
      </c>
      <c r="J1654" s="182"/>
      <c r="K1654" s="119">
        <v>3448</v>
      </c>
      <c r="L1654" s="119">
        <v>0</v>
      </c>
      <c r="M1654" s="129">
        <v>1</v>
      </c>
      <c r="N1654" s="776"/>
      <c r="O1654" s="409"/>
      <c r="P1654" s="86"/>
      <c r="Q1654" s="224"/>
      <c r="R1654" s="728">
        <f t="shared" si="706"/>
        <v>0</v>
      </c>
    </row>
    <row r="1655" spans="1:18" s="411" customFormat="1" ht="41.25" customHeight="1" outlineLevel="1" x14ac:dyDescent="0.35">
      <c r="A1655" s="967"/>
      <c r="B1655" s="417" t="s">
        <v>80</v>
      </c>
      <c r="C1655" s="107"/>
      <c r="D1655" s="104"/>
      <c r="E1655" s="105"/>
      <c r="F1655" s="104"/>
      <c r="G1655" s="191"/>
      <c r="H1655" s="104"/>
      <c r="I1655" s="177"/>
      <c r="J1655" s="182"/>
      <c r="K1655" s="119">
        <v>0</v>
      </c>
      <c r="L1655" s="119">
        <v>0</v>
      </c>
      <c r="M1655" s="129"/>
      <c r="N1655" s="776"/>
      <c r="O1655" s="409"/>
      <c r="P1655" s="86"/>
      <c r="Q1655" s="224"/>
      <c r="R1655" s="728">
        <f t="shared" si="706"/>
        <v>0</v>
      </c>
    </row>
    <row r="1656" spans="1:18" s="411" customFormat="1" ht="63" customHeight="1" outlineLevel="1" x14ac:dyDescent="0.35">
      <c r="A1656" s="967" t="s">
        <v>255</v>
      </c>
      <c r="B1656" s="117" t="s">
        <v>246</v>
      </c>
      <c r="C1656" s="117" t="s">
        <v>285</v>
      </c>
      <c r="D1656" s="134">
        <v>77657.5</v>
      </c>
      <c r="E1656" s="134">
        <v>77657.5</v>
      </c>
      <c r="F1656" s="134">
        <v>12090.41</v>
      </c>
      <c r="G1656" s="191">
        <f t="shared" si="716"/>
        <v>0.156</v>
      </c>
      <c r="H1656" s="134">
        <v>12090.41</v>
      </c>
      <c r="I1656" s="177">
        <f t="shared" si="708"/>
        <v>0.156</v>
      </c>
      <c r="J1656" s="182">
        <v>1</v>
      </c>
      <c r="K1656" s="99">
        <v>77657.5</v>
      </c>
      <c r="L1656" s="119">
        <v>0</v>
      </c>
      <c r="M1656" s="344">
        <v>1</v>
      </c>
      <c r="N1656" s="776" t="s">
        <v>1394</v>
      </c>
      <c r="O1656" s="409"/>
      <c r="P1656" s="86"/>
      <c r="Q1656" s="224"/>
      <c r="R1656" s="728">
        <f t="shared" si="706"/>
        <v>0</v>
      </c>
    </row>
    <row r="1657" spans="1:18" s="411" customFormat="1" ht="33.75" customHeight="1" outlineLevel="1" x14ac:dyDescent="0.35">
      <c r="A1657" s="967"/>
      <c r="B1657" s="677" t="s">
        <v>79</v>
      </c>
      <c r="C1657" s="117"/>
      <c r="D1657" s="104"/>
      <c r="E1657" s="104"/>
      <c r="F1657" s="104"/>
      <c r="G1657" s="191"/>
      <c r="H1657" s="104"/>
      <c r="I1657" s="177"/>
      <c r="J1657" s="182"/>
      <c r="K1657" s="119">
        <v>0</v>
      </c>
      <c r="L1657" s="119">
        <v>0</v>
      </c>
      <c r="M1657" s="129"/>
      <c r="N1657" s="776"/>
      <c r="O1657" s="409"/>
      <c r="P1657" s="86"/>
      <c r="Q1657" s="224"/>
      <c r="R1657" s="728">
        <f t="shared" si="706"/>
        <v>0</v>
      </c>
    </row>
    <row r="1658" spans="1:18" s="411" customFormat="1" ht="31.5" customHeight="1" outlineLevel="1" x14ac:dyDescent="0.35">
      <c r="A1658" s="967"/>
      <c r="B1658" s="677" t="s">
        <v>78</v>
      </c>
      <c r="C1658" s="677"/>
      <c r="D1658" s="104"/>
      <c r="E1658" s="105"/>
      <c r="F1658" s="104"/>
      <c r="G1658" s="191"/>
      <c r="H1658" s="104"/>
      <c r="I1658" s="177"/>
      <c r="J1658" s="182"/>
      <c r="K1658" s="119">
        <v>0</v>
      </c>
      <c r="L1658" s="119">
        <v>0</v>
      </c>
      <c r="M1658" s="129"/>
      <c r="N1658" s="776"/>
      <c r="O1658" s="409"/>
      <c r="P1658" s="86"/>
      <c r="Q1658" s="224"/>
      <c r="R1658" s="728">
        <f t="shared" si="706"/>
        <v>0</v>
      </c>
    </row>
    <row r="1659" spans="1:18" s="411" customFormat="1" ht="25.5" customHeight="1" outlineLevel="1" x14ac:dyDescent="0.35">
      <c r="A1659" s="967"/>
      <c r="B1659" s="417" t="s">
        <v>116</v>
      </c>
      <c r="C1659" s="677"/>
      <c r="D1659" s="104">
        <v>77657.5</v>
      </c>
      <c r="E1659" s="104">
        <v>77657.5</v>
      </c>
      <c r="F1659" s="665">
        <v>12090.41</v>
      </c>
      <c r="G1659" s="191">
        <f t="shared" si="716"/>
        <v>0.156</v>
      </c>
      <c r="H1659" s="104">
        <v>12090.41</v>
      </c>
      <c r="I1659" s="177">
        <f t="shared" si="708"/>
        <v>0.156</v>
      </c>
      <c r="J1659" s="182">
        <v>1</v>
      </c>
      <c r="K1659" s="665">
        <v>77657.5</v>
      </c>
      <c r="L1659" s="119">
        <v>0</v>
      </c>
      <c r="M1659" s="129">
        <v>1</v>
      </c>
      <c r="N1659" s="776"/>
      <c r="O1659" s="409"/>
      <c r="P1659" s="86"/>
      <c r="Q1659" s="224"/>
      <c r="R1659" s="728">
        <f t="shared" si="706"/>
        <v>0</v>
      </c>
    </row>
    <row r="1660" spans="1:18" s="411" customFormat="1" ht="31.5" customHeight="1" outlineLevel="1" x14ac:dyDescent="0.35">
      <c r="A1660" s="967"/>
      <c r="B1660" s="417" t="s">
        <v>80</v>
      </c>
      <c r="C1660" s="677"/>
      <c r="D1660" s="104"/>
      <c r="E1660" s="104"/>
      <c r="F1660" s="104"/>
      <c r="G1660" s="191"/>
      <c r="H1660" s="104"/>
      <c r="I1660" s="177"/>
      <c r="J1660" s="182"/>
      <c r="K1660" s="119">
        <v>0</v>
      </c>
      <c r="L1660" s="104"/>
      <c r="M1660" s="129"/>
      <c r="N1660" s="776"/>
      <c r="O1660" s="409"/>
      <c r="P1660" s="86"/>
      <c r="Q1660" s="224"/>
      <c r="R1660" s="728">
        <f t="shared" si="706"/>
        <v>0</v>
      </c>
    </row>
    <row r="1661" spans="1:18" s="411" customFormat="1" ht="83.25" customHeight="1" outlineLevel="1" x14ac:dyDescent="0.35">
      <c r="A1661" s="967" t="s">
        <v>256</v>
      </c>
      <c r="B1661" s="117" t="s">
        <v>247</v>
      </c>
      <c r="C1661" s="117" t="s">
        <v>285</v>
      </c>
      <c r="D1661" s="134">
        <v>2757.43</v>
      </c>
      <c r="E1661" s="134">
        <v>2757.43</v>
      </c>
      <c r="F1661" s="104">
        <v>426.81</v>
      </c>
      <c r="G1661" s="191">
        <f t="shared" si="716"/>
        <v>0.155</v>
      </c>
      <c r="H1661" s="134">
        <v>426.81</v>
      </c>
      <c r="I1661" s="177">
        <f t="shared" si="708"/>
        <v>0.155</v>
      </c>
      <c r="J1661" s="191">
        <v>1</v>
      </c>
      <c r="K1661" s="99">
        <v>2522.4299999999998</v>
      </c>
      <c r="L1661" s="104"/>
      <c r="M1661" s="344">
        <v>0.91</v>
      </c>
      <c r="N1661" s="776" t="s">
        <v>1395</v>
      </c>
      <c r="O1661" s="409"/>
      <c r="P1661" s="86"/>
      <c r="Q1661" s="224"/>
      <c r="R1661" s="728">
        <f t="shared" si="706"/>
        <v>235</v>
      </c>
    </row>
    <row r="1662" spans="1:18" s="411" customFormat="1" ht="33" customHeight="1" outlineLevel="1" x14ac:dyDescent="0.35">
      <c r="A1662" s="967"/>
      <c r="B1662" s="677" t="s">
        <v>79</v>
      </c>
      <c r="C1662" s="117"/>
      <c r="D1662" s="104"/>
      <c r="E1662" s="104"/>
      <c r="F1662" s="104"/>
      <c r="G1662" s="191"/>
      <c r="H1662" s="104"/>
      <c r="I1662" s="177"/>
      <c r="J1662" s="182"/>
      <c r="K1662" s="119"/>
      <c r="L1662" s="104"/>
      <c r="M1662" s="129"/>
      <c r="N1662" s="776"/>
      <c r="O1662" s="409"/>
      <c r="P1662" s="86"/>
      <c r="Q1662" s="224"/>
      <c r="R1662" s="728">
        <f t="shared" si="706"/>
        <v>0</v>
      </c>
    </row>
    <row r="1663" spans="1:18" s="411" customFormat="1" ht="36" customHeight="1" outlineLevel="1" x14ac:dyDescent="0.35">
      <c r="A1663" s="967"/>
      <c r="B1663" s="677" t="s">
        <v>78</v>
      </c>
      <c r="C1663" s="677"/>
      <c r="D1663" s="104"/>
      <c r="E1663" s="104"/>
      <c r="F1663" s="104"/>
      <c r="G1663" s="191"/>
      <c r="H1663" s="104"/>
      <c r="I1663" s="177"/>
      <c r="J1663" s="182"/>
      <c r="K1663" s="119"/>
      <c r="L1663" s="104"/>
      <c r="M1663" s="129"/>
      <c r="N1663" s="776"/>
      <c r="O1663" s="409"/>
      <c r="P1663" s="86"/>
      <c r="Q1663" s="224"/>
      <c r="R1663" s="728">
        <f t="shared" si="706"/>
        <v>0</v>
      </c>
    </row>
    <row r="1664" spans="1:18" s="411" customFormat="1" ht="31.5" customHeight="1" outlineLevel="1" x14ac:dyDescent="0.35">
      <c r="A1664" s="967"/>
      <c r="B1664" s="417" t="s">
        <v>116</v>
      </c>
      <c r="C1664" s="677"/>
      <c r="D1664" s="104">
        <v>2757.43</v>
      </c>
      <c r="E1664" s="104">
        <v>2757.43</v>
      </c>
      <c r="F1664" s="104">
        <v>426.81</v>
      </c>
      <c r="G1664" s="191">
        <f t="shared" si="716"/>
        <v>0.155</v>
      </c>
      <c r="H1664" s="104">
        <v>426.81</v>
      </c>
      <c r="I1664" s="177">
        <f t="shared" si="708"/>
        <v>0.155</v>
      </c>
      <c r="J1664" s="182">
        <v>1</v>
      </c>
      <c r="K1664" s="119">
        <v>2757.43</v>
      </c>
      <c r="L1664" s="119">
        <v>0</v>
      </c>
      <c r="M1664" s="129">
        <v>1</v>
      </c>
      <c r="N1664" s="776"/>
      <c r="O1664" s="409"/>
      <c r="P1664" s="86"/>
      <c r="Q1664" s="224"/>
      <c r="R1664" s="728">
        <f t="shared" si="706"/>
        <v>0</v>
      </c>
    </row>
    <row r="1665" spans="1:18" s="411" customFormat="1" ht="33.75" customHeight="1" outlineLevel="1" x14ac:dyDescent="0.35">
      <c r="A1665" s="967"/>
      <c r="B1665" s="417" t="s">
        <v>80</v>
      </c>
      <c r="C1665" s="677"/>
      <c r="D1665" s="104"/>
      <c r="E1665" s="104"/>
      <c r="F1665" s="104"/>
      <c r="G1665" s="191"/>
      <c r="H1665" s="104"/>
      <c r="I1665" s="177"/>
      <c r="J1665" s="182"/>
      <c r="K1665" s="119"/>
      <c r="L1665" s="104"/>
      <c r="M1665" s="129"/>
      <c r="N1665" s="776"/>
      <c r="O1665" s="409"/>
      <c r="P1665" s="86"/>
      <c r="Q1665" s="224"/>
      <c r="R1665" s="728">
        <f t="shared" si="706"/>
        <v>0</v>
      </c>
    </row>
    <row r="1666" spans="1:18" s="411" customFormat="1" ht="188.25" customHeight="1" outlineLevel="1" x14ac:dyDescent="0.35">
      <c r="A1666" s="967" t="s">
        <v>257</v>
      </c>
      <c r="B1666" s="416" t="s">
        <v>248</v>
      </c>
      <c r="C1666" s="117" t="s">
        <v>285</v>
      </c>
      <c r="D1666" s="134">
        <v>208.7</v>
      </c>
      <c r="E1666" s="134">
        <v>208.7</v>
      </c>
      <c r="F1666" s="104">
        <v>0</v>
      </c>
      <c r="G1666" s="191">
        <f t="shared" si="716"/>
        <v>0</v>
      </c>
      <c r="H1666" s="486">
        <v>0</v>
      </c>
      <c r="I1666" s="177">
        <f t="shared" si="708"/>
        <v>0</v>
      </c>
      <c r="J1666" s="182"/>
      <c r="K1666" s="119">
        <v>208.7</v>
      </c>
      <c r="L1666" s="104"/>
      <c r="M1666" s="129">
        <v>1</v>
      </c>
      <c r="N1666" s="776" t="s">
        <v>1096</v>
      </c>
      <c r="O1666" s="409"/>
      <c r="P1666" s="86"/>
      <c r="Q1666" s="224"/>
      <c r="R1666" s="728">
        <f t="shared" si="706"/>
        <v>0</v>
      </c>
    </row>
    <row r="1667" spans="1:18" s="411" customFormat="1" ht="30" customHeight="1" outlineLevel="1" x14ac:dyDescent="0.35">
      <c r="A1667" s="967"/>
      <c r="B1667" s="677" t="s">
        <v>79</v>
      </c>
      <c r="C1667" s="117"/>
      <c r="D1667" s="104"/>
      <c r="E1667" s="104"/>
      <c r="F1667" s="104"/>
      <c r="G1667" s="191"/>
      <c r="H1667" s="676"/>
      <c r="I1667" s="177"/>
      <c r="J1667" s="182"/>
      <c r="K1667" s="119">
        <v>0</v>
      </c>
      <c r="L1667" s="104"/>
      <c r="M1667" s="129"/>
      <c r="N1667" s="776"/>
      <c r="O1667" s="409"/>
      <c r="P1667" s="86"/>
      <c r="Q1667" s="224"/>
      <c r="R1667" s="728">
        <f t="shared" si="706"/>
        <v>0</v>
      </c>
    </row>
    <row r="1668" spans="1:18" s="411" customFormat="1" ht="48.75" customHeight="1" outlineLevel="1" x14ac:dyDescent="0.35">
      <c r="A1668" s="967"/>
      <c r="B1668" s="677" t="s">
        <v>78</v>
      </c>
      <c r="C1668" s="677"/>
      <c r="D1668" s="104">
        <v>187.9</v>
      </c>
      <c r="E1668" s="104">
        <v>187.9</v>
      </c>
      <c r="F1668" s="104">
        <v>0</v>
      </c>
      <c r="G1668" s="191">
        <f t="shared" si="716"/>
        <v>0</v>
      </c>
      <c r="H1668" s="104"/>
      <c r="I1668" s="177">
        <f t="shared" si="708"/>
        <v>0</v>
      </c>
      <c r="J1668" s="182"/>
      <c r="K1668" s="119">
        <v>187.9</v>
      </c>
      <c r="L1668" s="104"/>
      <c r="M1668" s="129">
        <v>1</v>
      </c>
      <c r="N1668" s="776"/>
      <c r="O1668" s="409"/>
      <c r="P1668" s="86"/>
      <c r="Q1668" s="224"/>
      <c r="R1668" s="728">
        <f t="shared" si="706"/>
        <v>0</v>
      </c>
    </row>
    <row r="1669" spans="1:18" s="411" customFormat="1" ht="33.75" customHeight="1" outlineLevel="1" x14ac:dyDescent="0.35">
      <c r="A1669" s="967"/>
      <c r="B1669" s="417" t="s">
        <v>116</v>
      </c>
      <c r="C1669" s="677"/>
      <c r="D1669" s="104">
        <v>20.8</v>
      </c>
      <c r="E1669" s="104">
        <v>20.8</v>
      </c>
      <c r="F1669" s="104">
        <v>0</v>
      </c>
      <c r="G1669" s="191">
        <f t="shared" si="716"/>
        <v>0</v>
      </c>
      <c r="H1669" s="104"/>
      <c r="I1669" s="177">
        <f t="shared" si="708"/>
        <v>0</v>
      </c>
      <c r="J1669" s="182"/>
      <c r="K1669" s="119">
        <v>20.8</v>
      </c>
      <c r="L1669" s="104"/>
      <c r="M1669" s="129">
        <v>1</v>
      </c>
      <c r="N1669" s="776"/>
      <c r="O1669" s="409"/>
      <c r="P1669" s="86"/>
      <c r="Q1669" s="224"/>
      <c r="R1669" s="728">
        <f t="shared" si="706"/>
        <v>0</v>
      </c>
    </row>
    <row r="1670" spans="1:18" s="411" customFormat="1" ht="35.25" customHeight="1" outlineLevel="1" x14ac:dyDescent="0.35">
      <c r="A1670" s="967"/>
      <c r="B1670" s="417" t="s">
        <v>80</v>
      </c>
      <c r="C1670" s="677"/>
      <c r="D1670" s="371"/>
      <c r="E1670" s="104"/>
      <c r="F1670" s="104"/>
      <c r="G1670" s="191"/>
      <c r="H1670" s="104"/>
      <c r="I1670" s="177"/>
      <c r="J1670" s="182"/>
      <c r="K1670" s="119">
        <v>0</v>
      </c>
      <c r="L1670" s="104"/>
      <c r="M1670" s="129"/>
      <c r="N1670" s="776"/>
      <c r="O1670" s="409"/>
      <c r="P1670" s="86"/>
      <c r="Q1670" s="224"/>
      <c r="R1670" s="728">
        <f t="shared" si="706"/>
        <v>0</v>
      </c>
    </row>
    <row r="1671" spans="1:18" s="411" customFormat="1" ht="123.75" customHeight="1" outlineLevel="1" x14ac:dyDescent="0.35">
      <c r="A1671" s="1128" t="s">
        <v>258</v>
      </c>
      <c r="B1671" s="170" t="s">
        <v>657</v>
      </c>
      <c r="C1671" s="170" t="s">
        <v>229</v>
      </c>
      <c r="D1671" s="605">
        <f>SUM(D1672:D1675)</f>
        <v>53616.800000000003</v>
      </c>
      <c r="E1671" s="605">
        <f t="shared" ref="E1671" si="717">SUM(E1672:E1675)</f>
        <v>53616.800000000003</v>
      </c>
      <c r="F1671" s="605">
        <f>SUM(F1672:F1675)</f>
        <v>9682.7199999999993</v>
      </c>
      <c r="G1671" s="191">
        <f t="shared" si="716"/>
        <v>0.18099999999999999</v>
      </c>
      <c r="H1671" s="605">
        <f>H1673+H1674</f>
        <v>9682.7199999999993</v>
      </c>
      <c r="I1671" s="177">
        <f t="shared" si="708"/>
        <v>0.18099999999999999</v>
      </c>
      <c r="J1671" s="178">
        <f t="shared" ref="J1671:J1696" si="718">H1671/F1671</f>
        <v>1</v>
      </c>
      <c r="K1671" s="605">
        <f t="shared" ref="K1671" si="719">SUM(K1672:K1675)</f>
        <v>53616.800000000003</v>
      </c>
      <c r="L1671" s="119">
        <f>SUM(L1672:L1675)</f>
        <v>0</v>
      </c>
      <c r="M1671" s="138">
        <f t="shared" ref="M1671:M1699" si="720">K1671/E1671</f>
        <v>1</v>
      </c>
      <c r="N1671" s="840"/>
      <c r="O1671" s="409"/>
      <c r="P1671" s="86"/>
      <c r="Q1671" s="224"/>
      <c r="R1671" s="728">
        <f t="shared" si="706"/>
        <v>0</v>
      </c>
    </row>
    <row r="1672" spans="1:18" s="411" customFormat="1" ht="29.25" customHeight="1" outlineLevel="1" x14ac:dyDescent="0.35">
      <c r="A1672" s="1129"/>
      <c r="B1672" s="678" t="s">
        <v>79</v>
      </c>
      <c r="C1672" s="678"/>
      <c r="D1672" s="606">
        <f>D1677+D1682+D1687+D1692+D1697</f>
        <v>0</v>
      </c>
      <c r="E1672" s="606">
        <f>E1677+E1682+E1687+E1692+E1697</f>
        <v>0</v>
      </c>
      <c r="F1672" s="606">
        <f>F1677+F1682+F1687+F1692+F1697</f>
        <v>0</v>
      </c>
      <c r="G1672" s="191"/>
      <c r="H1672" s="606">
        <f t="shared" ref="H1672:H1675" si="721">H1677+H1682+H1687+H1692+H1697</f>
        <v>0</v>
      </c>
      <c r="I1672" s="177"/>
      <c r="J1672" s="148"/>
      <c r="K1672" s="119">
        <f t="shared" ref="K1672:K1673" si="722">E1672</f>
        <v>0</v>
      </c>
      <c r="L1672" s="119"/>
      <c r="M1672" s="108"/>
      <c r="N1672" s="840"/>
      <c r="O1672" s="409"/>
      <c r="P1672" s="86"/>
      <c r="Q1672" s="224"/>
      <c r="R1672" s="728">
        <f t="shared" si="706"/>
        <v>0</v>
      </c>
    </row>
    <row r="1673" spans="1:18" s="411" customFormat="1" ht="26.25" customHeight="1" outlineLevel="1" x14ac:dyDescent="0.35">
      <c r="A1673" s="1129"/>
      <c r="B1673" s="678" t="s">
        <v>78</v>
      </c>
      <c r="C1673" s="678"/>
      <c r="D1673" s="606">
        <f>D1678+D1683+D1688+D1693+D1698</f>
        <v>0</v>
      </c>
      <c r="E1673" s="606">
        <f t="shared" ref="E1673:F1675" si="723">E1678+E1683+E1688+E1693+E1698</f>
        <v>0</v>
      </c>
      <c r="F1673" s="606">
        <f t="shared" si="723"/>
        <v>0</v>
      </c>
      <c r="G1673" s="191"/>
      <c r="H1673" s="606">
        <f t="shared" si="721"/>
        <v>0</v>
      </c>
      <c r="I1673" s="177"/>
      <c r="J1673" s="148"/>
      <c r="K1673" s="119">
        <f t="shared" si="722"/>
        <v>0</v>
      </c>
      <c r="L1673" s="119"/>
      <c r="M1673" s="108"/>
      <c r="N1673" s="840"/>
      <c r="O1673" s="409"/>
      <c r="P1673" s="86"/>
      <c r="Q1673" s="224"/>
      <c r="R1673" s="728">
        <f t="shared" si="706"/>
        <v>0</v>
      </c>
    </row>
    <row r="1674" spans="1:18" s="411" customFormat="1" ht="24.75" customHeight="1" outlineLevel="1" x14ac:dyDescent="0.35">
      <c r="A1674" s="1129"/>
      <c r="B1674" s="604" t="s">
        <v>116</v>
      </c>
      <c r="C1674" s="678"/>
      <c r="D1674" s="606">
        <f>D1679+D1684+D1689+D1694+D1699</f>
        <v>53616.800000000003</v>
      </c>
      <c r="E1674" s="606">
        <f t="shared" si="723"/>
        <v>53616.800000000003</v>
      </c>
      <c r="F1674" s="606">
        <f>F1679+F1684+F1689+F1694+F1699</f>
        <v>9682.7199999999993</v>
      </c>
      <c r="G1674" s="191">
        <f t="shared" si="716"/>
        <v>0.18099999999999999</v>
      </c>
      <c r="H1674" s="606">
        <f>H1679+H1684+H1689+H1694+H1699</f>
        <v>9682.7199999999993</v>
      </c>
      <c r="I1674" s="177">
        <f t="shared" si="708"/>
        <v>0.18099999999999999</v>
      </c>
      <c r="J1674" s="148">
        <f t="shared" si="718"/>
        <v>1</v>
      </c>
      <c r="K1674" s="606">
        <f>E1674</f>
        <v>53616.800000000003</v>
      </c>
      <c r="L1674" s="119">
        <f>L1676+L1681+L1686+L1691+L1696</f>
        <v>0</v>
      </c>
      <c r="M1674" s="108">
        <f t="shared" si="720"/>
        <v>1</v>
      </c>
      <c r="N1674" s="840"/>
      <c r="O1674" s="409"/>
      <c r="P1674" s="86"/>
      <c r="Q1674" s="224"/>
      <c r="R1674" s="728">
        <f t="shared" si="706"/>
        <v>0</v>
      </c>
    </row>
    <row r="1675" spans="1:18" s="411" customFormat="1" ht="25.5" customHeight="1" outlineLevel="1" x14ac:dyDescent="0.35">
      <c r="A1675" s="1130"/>
      <c r="B1675" s="604" t="s">
        <v>80</v>
      </c>
      <c r="C1675" s="678"/>
      <c r="D1675" s="606">
        <f>D1680+D1685+D1690+D1695+D1700</f>
        <v>0</v>
      </c>
      <c r="E1675" s="606">
        <f t="shared" si="723"/>
        <v>0</v>
      </c>
      <c r="F1675" s="606">
        <f t="shared" si="723"/>
        <v>0</v>
      </c>
      <c r="G1675" s="191"/>
      <c r="H1675" s="606">
        <f t="shared" si="721"/>
        <v>0</v>
      </c>
      <c r="I1675" s="177"/>
      <c r="J1675" s="148"/>
      <c r="K1675" s="119">
        <f t="shared" ref="K1675:K1700" si="724">F1675</f>
        <v>0</v>
      </c>
      <c r="L1675" s="119">
        <f t="shared" ref="L1675:L1700" si="725">E1675-K1675</f>
        <v>0</v>
      </c>
      <c r="M1675" s="108"/>
      <c r="N1675" s="840"/>
      <c r="O1675" s="409"/>
      <c r="P1675" s="86"/>
      <c r="Q1675" s="224"/>
      <c r="R1675" s="728">
        <f t="shared" ref="R1675:R1738" si="726">E1675-K1675-L1675</f>
        <v>0</v>
      </c>
    </row>
    <row r="1676" spans="1:18" s="411" customFormat="1" ht="64.5" customHeight="1" outlineLevel="1" x14ac:dyDescent="0.35">
      <c r="A1676" s="789" t="s">
        <v>259</v>
      </c>
      <c r="B1676" s="117" t="s">
        <v>249</v>
      </c>
      <c r="C1676" s="117" t="s">
        <v>285</v>
      </c>
      <c r="D1676" s="99">
        <f>SUM(D1677:D1680)</f>
        <v>100</v>
      </c>
      <c r="E1676" s="99">
        <f t="shared" ref="E1676" si="727">SUM(E1677:E1680)</f>
        <v>100</v>
      </c>
      <c r="F1676" s="119">
        <f>SUM(F1677:F1680)</f>
        <v>0</v>
      </c>
      <c r="G1676" s="191">
        <f t="shared" si="716"/>
        <v>0</v>
      </c>
      <c r="H1676" s="119">
        <f>SUM(H1677:H1680)</f>
        <v>0</v>
      </c>
      <c r="I1676" s="177">
        <f t="shared" si="708"/>
        <v>0</v>
      </c>
      <c r="J1676" s="148"/>
      <c r="K1676" s="119">
        <v>100</v>
      </c>
      <c r="L1676" s="119">
        <f>SUM(L1677:L1680)</f>
        <v>0</v>
      </c>
      <c r="M1676" s="108">
        <f t="shared" si="720"/>
        <v>1</v>
      </c>
      <c r="N1676" s="840" t="s">
        <v>1396</v>
      </c>
      <c r="O1676" s="409"/>
      <c r="P1676" s="86"/>
      <c r="Q1676" s="224"/>
      <c r="R1676" s="728">
        <f t="shared" si="726"/>
        <v>0</v>
      </c>
    </row>
    <row r="1677" spans="1:18" s="411" customFormat="1" ht="27.5" outlineLevel="1" x14ac:dyDescent="0.35">
      <c r="A1677" s="790"/>
      <c r="B1677" s="677" t="s">
        <v>79</v>
      </c>
      <c r="C1677" s="117"/>
      <c r="D1677" s="119"/>
      <c r="E1677" s="119"/>
      <c r="F1677" s="119"/>
      <c r="G1677" s="191"/>
      <c r="H1677" s="119"/>
      <c r="I1677" s="177"/>
      <c r="J1677" s="148"/>
      <c r="K1677" s="119">
        <f t="shared" si="724"/>
        <v>0</v>
      </c>
      <c r="L1677" s="119">
        <f t="shared" si="725"/>
        <v>0</v>
      </c>
      <c r="M1677" s="108"/>
      <c r="N1677" s="840"/>
      <c r="O1677" s="409"/>
      <c r="P1677" s="86"/>
      <c r="Q1677" s="224"/>
      <c r="R1677" s="728">
        <f t="shared" si="726"/>
        <v>0</v>
      </c>
    </row>
    <row r="1678" spans="1:18" s="411" customFormat="1" ht="19.5" customHeight="1" outlineLevel="1" x14ac:dyDescent="0.35">
      <c r="A1678" s="790"/>
      <c r="B1678" s="677" t="s">
        <v>78</v>
      </c>
      <c r="C1678" s="677"/>
      <c r="D1678" s="119"/>
      <c r="E1678" s="119"/>
      <c r="F1678" s="119"/>
      <c r="G1678" s="191"/>
      <c r="H1678" s="119"/>
      <c r="I1678" s="177"/>
      <c r="J1678" s="148"/>
      <c r="K1678" s="119">
        <f t="shared" si="724"/>
        <v>0</v>
      </c>
      <c r="L1678" s="119">
        <f t="shared" si="725"/>
        <v>0</v>
      </c>
      <c r="M1678" s="108"/>
      <c r="N1678" s="840"/>
      <c r="O1678" s="409"/>
      <c r="P1678" s="86"/>
      <c r="Q1678" s="224"/>
      <c r="R1678" s="728">
        <f t="shared" si="726"/>
        <v>0</v>
      </c>
    </row>
    <row r="1679" spans="1:18" s="411" customFormat="1" ht="27.5" outlineLevel="1" x14ac:dyDescent="0.35">
      <c r="A1679" s="790"/>
      <c r="B1679" s="417" t="s">
        <v>116</v>
      </c>
      <c r="C1679" s="677"/>
      <c r="D1679" s="119">
        <v>100</v>
      </c>
      <c r="E1679" s="119">
        <f>D1679</f>
        <v>100</v>
      </c>
      <c r="F1679" s="119"/>
      <c r="G1679" s="191">
        <f t="shared" si="716"/>
        <v>0</v>
      </c>
      <c r="H1679" s="119"/>
      <c r="I1679" s="177">
        <f t="shared" si="708"/>
        <v>0</v>
      </c>
      <c r="J1679" s="148"/>
      <c r="K1679" s="119">
        <v>100</v>
      </c>
      <c r="L1679" s="119">
        <f>K1679-E1679</f>
        <v>0</v>
      </c>
      <c r="M1679" s="108">
        <f t="shared" si="720"/>
        <v>1</v>
      </c>
      <c r="N1679" s="840"/>
      <c r="O1679" s="409"/>
      <c r="P1679" s="86"/>
      <c r="Q1679" s="224"/>
      <c r="R1679" s="728">
        <f t="shared" si="726"/>
        <v>0</v>
      </c>
    </row>
    <row r="1680" spans="1:18" s="411" customFormat="1" ht="27" customHeight="1" outlineLevel="1" x14ac:dyDescent="0.35">
      <c r="A1680" s="791"/>
      <c r="B1680" s="417" t="s">
        <v>80</v>
      </c>
      <c r="C1680" s="677"/>
      <c r="D1680" s="119"/>
      <c r="E1680" s="119"/>
      <c r="F1680" s="119"/>
      <c r="G1680" s="191"/>
      <c r="H1680" s="119"/>
      <c r="I1680" s="177"/>
      <c r="J1680" s="148"/>
      <c r="K1680" s="119">
        <f t="shared" si="724"/>
        <v>0</v>
      </c>
      <c r="L1680" s="119">
        <f t="shared" si="725"/>
        <v>0</v>
      </c>
      <c r="M1680" s="108"/>
      <c r="N1680" s="840"/>
      <c r="O1680" s="409"/>
      <c r="P1680" s="86"/>
      <c r="Q1680" s="224"/>
      <c r="R1680" s="728">
        <f t="shared" si="726"/>
        <v>0</v>
      </c>
    </row>
    <row r="1681" spans="1:18" s="411" customFormat="1" ht="45.75" customHeight="1" outlineLevel="1" x14ac:dyDescent="0.35">
      <c r="A1681" s="789" t="s">
        <v>260</v>
      </c>
      <c r="B1681" s="117" t="s">
        <v>250</v>
      </c>
      <c r="C1681" s="117" t="s">
        <v>285</v>
      </c>
      <c r="D1681" s="99">
        <f>SUM(D1683:D1685)</f>
        <v>2288.5</v>
      </c>
      <c r="E1681" s="99">
        <f>SUM(E1683:E1685)</f>
        <v>2288.5</v>
      </c>
      <c r="F1681" s="119">
        <v>174.48</v>
      </c>
      <c r="G1681" s="191">
        <f t="shared" si="716"/>
        <v>7.5999999999999998E-2</v>
      </c>
      <c r="H1681" s="119">
        <f>H1683+H1684</f>
        <v>174.48</v>
      </c>
      <c r="I1681" s="177">
        <f t="shared" si="708"/>
        <v>7.5999999999999998E-2</v>
      </c>
      <c r="J1681" s="148">
        <f>H1681/F1681</f>
        <v>1</v>
      </c>
      <c r="K1681" s="119">
        <f>E1681</f>
        <v>2288.5</v>
      </c>
      <c r="L1681" s="119">
        <f>SUM(L1682:L1685)</f>
        <v>0</v>
      </c>
      <c r="M1681" s="108">
        <f t="shared" si="720"/>
        <v>1</v>
      </c>
      <c r="N1681" s="1164" t="s">
        <v>789</v>
      </c>
      <c r="O1681" s="409"/>
      <c r="P1681" s="86"/>
      <c r="Q1681" s="224"/>
      <c r="R1681" s="728">
        <f t="shared" si="726"/>
        <v>0</v>
      </c>
    </row>
    <row r="1682" spans="1:18" s="411" customFormat="1" ht="33" customHeight="1" outlineLevel="1" x14ac:dyDescent="0.35">
      <c r="A1682" s="790"/>
      <c r="B1682" s="677" t="s">
        <v>79</v>
      </c>
      <c r="C1682" s="117"/>
      <c r="D1682" s="119"/>
      <c r="E1682" s="119"/>
      <c r="F1682" s="119"/>
      <c r="G1682" s="191"/>
      <c r="H1682" s="119"/>
      <c r="I1682" s="177"/>
      <c r="J1682" s="148"/>
      <c r="K1682" s="119">
        <f t="shared" si="724"/>
        <v>0</v>
      </c>
      <c r="L1682" s="119">
        <f t="shared" si="725"/>
        <v>0</v>
      </c>
      <c r="M1682" s="108"/>
      <c r="N1682" s="840"/>
      <c r="O1682" s="409"/>
      <c r="P1682" s="86"/>
      <c r="Q1682" s="224"/>
      <c r="R1682" s="728">
        <f t="shared" si="726"/>
        <v>0</v>
      </c>
    </row>
    <row r="1683" spans="1:18" s="411" customFormat="1" ht="33.75" customHeight="1" outlineLevel="1" x14ac:dyDescent="0.35">
      <c r="A1683" s="790"/>
      <c r="B1683" s="677" t="s">
        <v>78</v>
      </c>
      <c r="C1683" s="677"/>
      <c r="D1683" s="119"/>
      <c r="E1683" s="119"/>
      <c r="F1683" s="119"/>
      <c r="G1683" s="191"/>
      <c r="H1683" s="119"/>
      <c r="I1683" s="177"/>
      <c r="J1683" s="148"/>
      <c r="K1683" s="119">
        <f t="shared" si="724"/>
        <v>0</v>
      </c>
      <c r="L1683" s="119">
        <f t="shared" si="725"/>
        <v>0</v>
      </c>
      <c r="M1683" s="108"/>
      <c r="N1683" s="840"/>
      <c r="O1683" s="409"/>
      <c r="P1683" s="86"/>
      <c r="Q1683" s="224"/>
      <c r="R1683" s="728">
        <f t="shared" si="726"/>
        <v>0</v>
      </c>
    </row>
    <row r="1684" spans="1:18" s="411" customFormat="1" ht="33.75" customHeight="1" outlineLevel="1" x14ac:dyDescent="0.35">
      <c r="A1684" s="790"/>
      <c r="B1684" s="417" t="s">
        <v>116</v>
      </c>
      <c r="C1684" s="677"/>
      <c r="D1684" s="119">
        <v>2288.5</v>
      </c>
      <c r="E1684" s="119">
        <f>D1684</f>
        <v>2288.5</v>
      </c>
      <c r="F1684" s="119">
        <v>174.48</v>
      </c>
      <c r="G1684" s="191">
        <f t="shared" si="716"/>
        <v>7.5999999999999998E-2</v>
      </c>
      <c r="H1684" s="119">
        <f>F1684</f>
        <v>174.48</v>
      </c>
      <c r="I1684" s="177">
        <f t="shared" si="708"/>
        <v>7.5999999999999998E-2</v>
      </c>
      <c r="J1684" s="148">
        <f>H1684/F1684</f>
        <v>1</v>
      </c>
      <c r="K1684" s="119">
        <f>D1684</f>
        <v>2288.5</v>
      </c>
      <c r="L1684" s="119">
        <f>K1684-E1684</f>
        <v>0</v>
      </c>
      <c r="M1684" s="108">
        <f>K1684/E1684</f>
        <v>1</v>
      </c>
      <c r="N1684" s="840"/>
      <c r="O1684" s="409"/>
      <c r="P1684" s="86"/>
      <c r="Q1684" s="224"/>
      <c r="R1684" s="728">
        <f t="shared" si="726"/>
        <v>0</v>
      </c>
    </row>
    <row r="1685" spans="1:18" s="411" customFormat="1" ht="33.75" customHeight="1" outlineLevel="1" x14ac:dyDescent="0.35">
      <c r="A1685" s="791"/>
      <c r="B1685" s="417" t="s">
        <v>80</v>
      </c>
      <c r="C1685" s="677"/>
      <c r="D1685" s="119"/>
      <c r="E1685" s="119"/>
      <c r="F1685" s="119"/>
      <c r="G1685" s="191"/>
      <c r="H1685" s="119"/>
      <c r="I1685" s="177"/>
      <c r="J1685" s="148"/>
      <c r="K1685" s="119">
        <f t="shared" si="724"/>
        <v>0</v>
      </c>
      <c r="L1685" s="119">
        <f t="shared" si="725"/>
        <v>0</v>
      </c>
      <c r="M1685" s="108"/>
      <c r="N1685" s="840"/>
      <c r="O1685" s="409"/>
      <c r="P1685" s="86"/>
      <c r="Q1685" s="224"/>
      <c r="R1685" s="728">
        <f t="shared" si="726"/>
        <v>0</v>
      </c>
    </row>
    <row r="1686" spans="1:18" s="411" customFormat="1" ht="87" customHeight="1" outlineLevel="1" x14ac:dyDescent="0.35">
      <c r="A1686" s="789" t="s">
        <v>261</v>
      </c>
      <c r="B1686" s="117" t="s">
        <v>251</v>
      </c>
      <c r="C1686" s="117" t="s">
        <v>285</v>
      </c>
      <c r="D1686" s="99">
        <f>SUM(D1687:D1690)</f>
        <v>799.7</v>
      </c>
      <c r="E1686" s="99">
        <f t="shared" ref="E1686" si="728">SUM(E1687:E1690)</f>
        <v>799.7</v>
      </c>
      <c r="F1686" s="119">
        <f>SUM(F1687:F1690)</f>
        <v>80</v>
      </c>
      <c r="G1686" s="191">
        <f t="shared" si="716"/>
        <v>0.1</v>
      </c>
      <c r="H1686" s="119">
        <f>SUM(H1687:H1690)</f>
        <v>80</v>
      </c>
      <c r="I1686" s="177">
        <f t="shared" si="708"/>
        <v>0.1</v>
      </c>
      <c r="J1686" s="148">
        <f>H1686/F1686</f>
        <v>1</v>
      </c>
      <c r="K1686" s="119">
        <f>E1686</f>
        <v>799.7</v>
      </c>
      <c r="L1686" s="119">
        <f>K1686-E1686</f>
        <v>0</v>
      </c>
      <c r="M1686" s="108">
        <f t="shared" si="720"/>
        <v>1</v>
      </c>
      <c r="N1686" s="978" t="s">
        <v>1588</v>
      </c>
      <c r="O1686" s="409"/>
      <c r="P1686" s="86"/>
      <c r="Q1686" s="224"/>
      <c r="R1686" s="728">
        <f t="shared" si="726"/>
        <v>0</v>
      </c>
    </row>
    <row r="1687" spans="1:18" s="411" customFormat="1" ht="66" customHeight="1" outlineLevel="1" x14ac:dyDescent="0.35">
      <c r="A1687" s="790"/>
      <c r="B1687" s="677" t="s">
        <v>79</v>
      </c>
      <c r="C1687" s="117"/>
      <c r="D1687" s="119"/>
      <c r="E1687" s="119"/>
      <c r="F1687" s="119"/>
      <c r="G1687" s="191"/>
      <c r="H1687" s="119"/>
      <c r="I1687" s="177"/>
      <c r="J1687" s="148"/>
      <c r="K1687" s="119">
        <f t="shared" si="724"/>
        <v>0</v>
      </c>
      <c r="L1687" s="119">
        <f t="shared" ref="L1687:L1689" si="729">K1687-E1687</f>
        <v>0</v>
      </c>
      <c r="M1687" s="108"/>
      <c r="N1687" s="978"/>
      <c r="O1687" s="409"/>
      <c r="P1687" s="86"/>
      <c r="Q1687" s="224"/>
      <c r="R1687" s="728">
        <f t="shared" si="726"/>
        <v>0</v>
      </c>
    </row>
    <row r="1688" spans="1:18" s="411" customFormat="1" ht="72" customHeight="1" outlineLevel="1" x14ac:dyDescent="0.35">
      <c r="A1688" s="790"/>
      <c r="B1688" s="677" t="s">
        <v>78</v>
      </c>
      <c r="C1688" s="677"/>
      <c r="D1688" s="119"/>
      <c r="E1688" s="119"/>
      <c r="F1688" s="119"/>
      <c r="G1688" s="191"/>
      <c r="H1688" s="119"/>
      <c r="I1688" s="177"/>
      <c r="J1688" s="148"/>
      <c r="K1688" s="119">
        <f t="shared" si="724"/>
        <v>0</v>
      </c>
      <c r="L1688" s="119">
        <f t="shared" si="729"/>
        <v>0</v>
      </c>
      <c r="M1688" s="108"/>
      <c r="N1688" s="978"/>
      <c r="O1688" s="409"/>
      <c r="P1688" s="86"/>
      <c r="Q1688" s="224"/>
      <c r="R1688" s="728">
        <f t="shared" si="726"/>
        <v>0</v>
      </c>
    </row>
    <row r="1689" spans="1:18" s="411" customFormat="1" ht="72" customHeight="1" outlineLevel="1" x14ac:dyDescent="0.35">
      <c r="A1689" s="790"/>
      <c r="B1689" s="417" t="s">
        <v>116</v>
      </c>
      <c r="C1689" s="677"/>
      <c r="D1689" s="119">
        <v>799.7</v>
      </c>
      <c r="E1689" s="119">
        <f>D1689</f>
        <v>799.7</v>
      </c>
      <c r="F1689" s="119">
        <v>80</v>
      </c>
      <c r="G1689" s="191">
        <f t="shared" si="716"/>
        <v>0.1</v>
      </c>
      <c r="H1689" s="119">
        <f>F1689</f>
        <v>80</v>
      </c>
      <c r="I1689" s="177">
        <f t="shared" si="708"/>
        <v>0.1</v>
      </c>
      <c r="J1689" s="148">
        <f>H1689/F1689</f>
        <v>1</v>
      </c>
      <c r="K1689" s="119">
        <v>799.7</v>
      </c>
      <c r="L1689" s="119">
        <f t="shared" si="729"/>
        <v>0</v>
      </c>
      <c r="M1689" s="108">
        <f t="shared" si="720"/>
        <v>1</v>
      </c>
      <c r="N1689" s="978"/>
      <c r="O1689" s="409"/>
      <c r="P1689" s="86"/>
      <c r="Q1689" s="224"/>
      <c r="R1689" s="728">
        <f t="shared" si="726"/>
        <v>0</v>
      </c>
    </row>
    <row r="1690" spans="1:18" s="411" customFormat="1" ht="157.5" customHeight="1" outlineLevel="1" x14ac:dyDescent="0.35">
      <c r="A1690" s="791"/>
      <c r="B1690" s="417" t="s">
        <v>80</v>
      </c>
      <c r="C1690" s="677"/>
      <c r="D1690" s="119"/>
      <c r="E1690" s="119"/>
      <c r="F1690" s="119"/>
      <c r="G1690" s="191"/>
      <c r="H1690" s="119"/>
      <c r="I1690" s="177"/>
      <c r="J1690" s="148"/>
      <c r="K1690" s="119">
        <f t="shared" si="724"/>
        <v>0</v>
      </c>
      <c r="L1690" s="119">
        <f t="shared" si="725"/>
        <v>0</v>
      </c>
      <c r="M1690" s="108"/>
      <c r="N1690" s="978"/>
      <c r="O1690" s="409"/>
      <c r="P1690" s="86"/>
      <c r="Q1690" s="224"/>
      <c r="R1690" s="728">
        <f t="shared" si="726"/>
        <v>0</v>
      </c>
    </row>
    <row r="1691" spans="1:18" s="411" customFormat="1" ht="55.5" customHeight="1" outlineLevel="1" x14ac:dyDescent="0.35">
      <c r="A1691" s="789" t="s">
        <v>1397</v>
      </c>
      <c r="B1691" s="117" t="s">
        <v>1398</v>
      </c>
      <c r="C1691" s="117" t="s">
        <v>285</v>
      </c>
      <c r="D1691" s="99">
        <f>SUM(D1692:D1695)</f>
        <v>0</v>
      </c>
      <c r="E1691" s="99">
        <f t="shared" ref="E1691:F1691" si="730">SUM(E1692:E1695)</f>
        <v>0</v>
      </c>
      <c r="F1691" s="119">
        <f t="shared" si="730"/>
        <v>0</v>
      </c>
      <c r="G1691" s="191"/>
      <c r="H1691" s="119">
        <f>SUM(H1692:H1695)</f>
        <v>0</v>
      </c>
      <c r="I1691" s="177"/>
      <c r="J1691" s="148"/>
      <c r="K1691" s="119">
        <f t="shared" si="724"/>
        <v>0</v>
      </c>
      <c r="L1691" s="119">
        <f t="shared" si="725"/>
        <v>0</v>
      </c>
      <c r="M1691" s="108"/>
      <c r="N1691" s="840" t="s">
        <v>1589</v>
      </c>
      <c r="O1691" s="409"/>
      <c r="P1691" s="86"/>
      <c r="Q1691" s="224"/>
      <c r="R1691" s="728">
        <f t="shared" si="726"/>
        <v>0</v>
      </c>
    </row>
    <row r="1692" spans="1:18" s="411" customFormat="1" ht="28.5" customHeight="1" outlineLevel="1" x14ac:dyDescent="0.35">
      <c r="A1692" s="790"/>
      <c r="B1692" s="677" t="s">
        <v>79</v>
      </c>
      <c r="C1692" s="117"/>
      <c r="D1692" s="119"/>
      <c r="E1692" s="119"/>
      <c r="F1692" s="119"/>
      <c r="G1692" s="191"/>
      <c r="H1692" s="119"/>
      <c r="I1692" s="177"/>
      <c r="J1692" s="148"/>
      <c r="K1692" s="119">
        <f t="shared" si="724"/>
        <v>0</v>
      </c>
      <c r="L1692" s="119">
        <f t="shared" si="725"/>
        <v>0</v>
      </c>
      <c r="M1692" s="108"/>
      <c r="N1692" s="840"/>
      <c r="O1692" s="409"/>
      <c r="P1692" s="86"/>
      <c r="Q1692" s="224"/>
      <c r="R1692" s="728">
        <f t="shared" si="726"/>
        <v>0</v>
      </c>
    </row>
    <row r="1693" spans="1:18" s="411" customFormat="1" ht="34.5" customHeight="1" outlineLevel="1" x14ac:dyDescent="0.35">
      <c r="A1693" s="790"/>
      <c r="B1693" s="677" t="s">
        <v>78</v>
      </c>
      <c r="C1693" s="677"/>
      <c r="D1693" s="119"/>
      <c r="E1693" s="119"/>
      <c r="F1693" s="119"/>
      <c r="G1693" s="191"/>
      <c r="H1693" s="119"/>
      <c r="I1693" s="177"/>
      <c r="J1693" s="148"/>
      <c r="K1693" s="119">
        <f t="shared" si="724"/>
        <v>0</v>
      </c>
      <c r="L1693" s="119">
        <f t="shared" si="725"/>
        <v>0</v>
      </c>
      <c r="M1693" s="108"/>
      <c r="N1693" s="840"/>
      <c r="O1693" s="409"/>
      <c r="P1693" s="86"/>
      <c r="Q1693" s="224"/>
      <c r="R1693" s="728">
        <f t="shared" si="726"/>
        <v>0</v>
      </c>
    </row>
    <row r="1694" spans="1:18" s="411" customFormat="1" ht="40.5" customHeight="1" outlineLevel="1" x14ac:dyDescent="0.35">
      <c r="A1694" s="790"/>
      <c r="B1694" s="417" t="s">
        <v>116</v>
      </c>
      <c r="C1694" s="677"/>
      <c r="D1694" s="687">
        <v>0</v>
      </c>
      <c r="E1694" s="687">
        <v>0</v>
      </c>
      <c r="F1694" s="687"/>
      <c r="G1694" s="191"/>
      <c r="H1694" s="687">
        <v>0</v>
      </c>
      <c r="I1694" s="177"/>
      <c r="J1694" s="687">
        <v>0</v>
      </c>
      <c r="K1694" s="687">
        <f t="shared" si="724"/>
        <v>0</v>
      </c>
      <c r="L1694" s="119">
        <v>0</v>
      </c>
      <c r="M1694" s="108">
        <v>0</v>
      </c>
      <c r="N1694" s="840"/>
      <c r="O1694" s="409"/>
      <c r="P1694" s="86"/>
      <c r="Q1694" s="224"/>
      <c r="R1694" s="728">
        <f t="shared" si="726"/>
        <v>0</v>
      </c>
    </row>
    <row r="1695" spans="1:18" s="411" customFormat="1" ht="39.75" customHeight="1" outlineLevel="1" x14ac:dyDescent="0.35">
      <c r="A1695" s="791"/>
      <c r="B1695" s="417" t="s">
        <v>80</v>
      </c>
      <c r="C1695" s="677"/>
      <c r="D1695" s="119"/>
      <c r="E1695" s="119"/>
      <c r="F1695" s="119"/>
      <c r="G1695" s="191"/>
      <c r="H1695" s="119"/>
      <c r="I1695" s="177"/>
      <c r="J1695" s="148"/>
      <c r="K1695" s="119">
        <f t="shared" si="724"/>
        <v>0</v>
      </c>
      <c r="L1695" s="119">
        <f t="shared" si="725"/>
        <v>0</v>
      </c>
      <c r="M1695" s="108"/>
      <c r="N1695" s="840"/>
      <c r="O1695" s="409"/>
      <c r="P1695" s="86"/>
      <c r="Q1695" s="224"/>
      <c r="R1695" s="728">
        <f t="shared" si="726"/>
        <v>0</v>
      </c>
    </row>
    <row r="1696" spans="1:18" s="411" customFormat="1" ht="57" customHeight="1" outlineLevel="1" x14ac:dyDescent="0.35">
      <c r="A1696" s="789" t="s">
        <v>262</v>
      </c>
      <c r="B1696" s="214" t="s">
        <v>888</v>
      </c>
      <c r="C1696" s="117" t="s">
        <v>285</v>
      </c>
      <c r="D1696" s="99">
        <f>SUM(D1697:D1700)</f>
        <v>50428.6</v>
      </c>
      <c r="E1696" s="99">
        <f t="shared" ref="E1696" si="731">SUM(E1697:E1700)</f>
        <v>50428.6</v>
      </c>
      <c r="F1696" s="99">
        <v>9428.24</v>
      </c>
      <c r="G1696" s="191">
        <f t="shared" si="716"/>
        <v>0.187</v>
      </c>
      <c r="H1696" s="99">
        <f>SUM(H1697:H1700)</f>
        <v>9428.24</v>
      </c>
      <c r="I1696" s="177">
        <f t="shared" ref="I1696:I1699" si="732">H1696/E1696</f>
        <v>0.187</v>
      </c>
      <c r="J1696" s="148">
        <f t="shared" si="718"/>
        <v>1</v>
      </c>
      <c r="K1696" s="99">
        <f>K1697+K1698+K1699+K1700</f>
        <v>50428.6</v>
      </c>
      <c r="L1696" s="688">
        <f>SUM(L1697:L1700)</f>
        <v>0</v>
      </c>
      <c r="M1696" s="135">
        <f t="shared" si="720"/>
        <v>1</v>
      </c>
      <c r="N1696" s="840" t="s">
        <v>1399</v>
      </c>
      <c r="O1696" s="409"/>
      <c r="P1696" s="86"/>
      <c r="Q1696" s="224"/>
      <c r="R1696" s="728">
        <f t="shared" si="726"/>
        <v>0</v>
      </c>
    </row>
    <row r="1697" spans="1:18" s="411" customFormat="1" ht="33" customHeight="1" outlineLevel="1" x14ac:dyDescent="0.35">
      <c r="A1697" s="790"/>
      <c r="B1697" s="677" t="s">
        <v>79</v>
      </c>
      <c r="C1697" s="117"/>
      <c r="D1697" s="119"/>
      <c r="E1697" s="119"/>
      <c r="F1697" s="119"/>
      <c r="G1697" s="191"/>
      <c r="H1697" s="119"/>
      <c r="I1697" s="177"/>
      <c r="J1697" s="148"/>
      <c r="K1697" s="119">
        <f t="shared" si="724"/>
        <v>0</v>
      </c>
      <c r="L1697" s="119">
        <f t="shared" si="725"/>
        <v>0</v>
      </c>
      <c r="M1697" s="108"/>
      <c r="N1697" s="840"/>
      <c r="O1697" s="409"/>
      <c r="P1697" s="86"/>
      <c r="Q1697" s="224"/>
      <c r="R1697" s="728">
        <f t="shared" si="726"/>
        <v>0</v>
      </c>
    </row>
    <row r="1698" spans="1:18" s="411" customFormat="1" ht="33" customHeight="1" outlineLevel="1" x14ac:dyDescent="0.35">
      <c r="A1698" s="790"/>
      <c r="B1698" s="677" t="s">
        <v>78</v>
      </c>
      <c r="C1698" s="677"/>
      <c r="D1698" s="119"/>
      <c r="E1698" s="119"/>
      <c r="F1698" s="119"/>
      <c r="G1698" s="191"/>
      <c r="H1698" s="119"/>
      <c r="I1698" s="177"/>
      <c r="J1698" s="148"/>
      <c r="K1698" s="119">
        <f t="shared" si="724"/>
        <v>0</v>
      </c>
      <c r="L1698" s="119">
        <f t="shared" si="725"/>
        <v>0</v>
      </c>
      <c r="M1698" s="108"/>
      <c r="N1698" s="840"/>
      <c r="O1698" s="409"/>
      <c r="P1698" s="86"/>
      <c r="Q1698" s="224"/>
      <c r="R1698" s="728">
        <f t="shared" si="726"/>
        <v>0</v>
      </c>
    </row>
    <row r="1699" spans="1:18" s="411" customFormat="1" ht="25.5" customHeight="1" outlineLevel="1" x14ac:dyDescent="0.35">
      <c r="A1699" s="790"/>
      <c r="B1699" s="417" t="s">
        <v>116</v>
      </c>
      <c r="C1699" s="677"/>
      <c r="D1699" s="119">
        <f>53616.8-D1694-D1689-D1684-D1679</f>
        <v>50428.6</v>
      </c>
      <c r="E1699" s="119">
        <f>D1699</f>
        <v>50428.6</v>
      </c>
      <c r="F1699" s="119">
        <v>9428.24</v>
      </c>
      <c r="G1699" s="191">
        <f t="shared" si="716"/>
        <v>0.187</v>
      </c>
      <c r="H1699" s="119">
        <f>F1699</f>
        <v>9428.24</v>
      </c>
      <c r="I1699" s="177">
        <f t="shared" si="732"/>
        <v>0.187</v>
      </c>
      <c r="J1699" s="177">
        <f>H1699/F1699</f>
        <v>1</v>
      </c>
      <c r="K1699" s="119">
        <f>E1699</f>
        <v>50428.6</v>
      </c>
      <c r="L1699" s="689">
        <f>K1699-E1699</f>
        <v>0</v>
      </c>
      <c r="M1699" s="135">
        <f t="shared" si="720"/>
        <v>1</v>
      </c>
      <c r="N1699" s="840"/>
      <c r="O1699" s="409"/>
      <c r="P1699" s="86"/>
      <c r="Q1699" s="224"/>
      <c r="R1699" s="728">
        <f t="shared" si="726"/>
        <v>0</v>
      </c>
    </row>
    <row r="1700" spans="1:18" s="411" customFormat="1" ht="33" customHeight="1" outlineLevel="1" x14ac:dyDescent="0.35">
      <c r="A1700" s="791"/>
      <c r="B1700" s="417" t="s">
        <v>80</v>
      </c>
      <c r="C1700" s="677"/>
      <c r="D1700" s="119"/>
      <c r="E1700" s="119"/>
      <c r="F1700" s="119"/>
      <c r="G1700" s="191"/>
      <c r="H1700" s="119"/>
      <c r="I1700" s="177"/>
      <c r="J1700" s="148"/>
      <c r="K1700" s="119">
        <f t="shared" si="724"/>
        <v>0</v>
      </c>
      <c r="L1700" s="119">
        <f t="shared" si="725"/>
        <v>0</v>
      </c>
      <c r="M1700" s="108"/>
      <c r="N1700" s="840"/>
      <c r="O1700" s="409"/>
      <c r="P1700" s="86"/>
      <c r="Q1700" s="224"/>
      <c r="R1700" s="728">
        <f t="shared" si="726"/>
        <v>0</v>
      </c>
    </row>
    <row r="1701" spans="1:18" s="411" customFormat="1" ht="96" customHeight="1" outlineLevel="1" x14ac:dyDescent="0.35">
      <c r="A1701" s="1128" t="s">
        <v>263</v>
      </c>
      <c r="B1701" s="170" t="s">
        <v>658</v>
      </c>
      <c r="C1701" s="170" t="s">
        <v>229</v>
      </c>
      <c r="D1701" s="104">
        <v>33096.51</v>
      </c>
      <c r="E1701" s="104">
        <v>33096.51</v>
      </c>
      <c r="F1701" s="104">
        <v>4297.68</v>
      </c>
      <c r="G1701" s="191">
        <f t="shared" ref="G1701:G1704" si="733">F1701/E1701</f>
        <v>0.13</v>
      </c>
      <c r="H1701" s="104">
        <v>4297.68</v>
      </c>
      <c r="I1701" s="177">
        <f t="shared" ref="I1701" si="734">H1701/E1701</f>
        <v>0.13</v>
      </c>
      <c r="J1701" s="186">
        <v>1</v>
      </c>
      <c r="K1701" s="119">
        <v>33096.51</v>
      </c>
      <c r="L1701" s="104"/>
      <c r="M1701" s="129">
        <v>1</v>
      </c>
      <c r="N1701" s="679"/>
      <c r="O1701" s="409"/>
      <c r="P1701" s="86"/>
      <c r="Q1701" s="224"/>
      <c r="R1701" s="728">
        <f t="shared" si="726"/>
        <v>0</v>
      </c>
    </row>
    <row r="1702" spans="1:18" s="411" customFormat="1" ht="36" customHeight="1" outlineLevel="1" x14ac:dyDescent="0.35">
      <c r="A1702" s="1129"/>
      <c r="B1702" s="678" t="s">
        <v>79</v>
      </c>
      <c r="C1702" s="678"/>
      <c r="D1702" s="104"/>
      <c r="E1702" s="104"/>
      <c r="F1702" s="104"/>
      <c r="G1702" s="191"/>
      <c r="H1702" s="104"/>
      <c r="I1702" s="177"/>
      <c r="J1702" s="186"/>
      <c r="K1702" s="119"/>
      <c r="L1702" s="104"/>
      <c r="M1702" s="129"/>
      <c r="N1702" s="680"/>
      <c r="O1702" s="409"/>
      <c r="P1702" s="86"/>
      <c r="Q1702" s="224"/>
      <c r="R1702" s="728">
        <f t="shared" si="726"/>
        <v>0</v>
      </c>
    </row>
    <row r="1703" spans="1:18" s="411" customFormat="1" ht="34.5" customHeight="1" outlineLevel="1" x14ac:dyDescent="0.35">
      <c r="A1703" s="1129"/>
      <c r="B1703" s="678" t="s">
        <v>78</v>
      </c>
      <c r="C1703" s="678"/>
      <c r="D1703" s="104"/>
      <c r="E1703" s="104"/>
      <c r="F1703" s="104"/>
      <c r="G1703" s="191"/>
      <c r="H1703" s="104"/>
      <c r="I1703" s="177"/>
      <c r="J1703" s="186"/>
      <c r="K1703" s="119"/>
      <c r="L1703" s="104"/>
      <c r="M1703" s="129"/>
      <c r="N1703" s="680"/>
      <c r="O1703" s="409"/>
      <c r="P1703" s="86"/>
      <c r="Q1703" s="224"/>
      <c r="R1703" s="728">
        <f t="shared" si="726"/>
        <v>0</v>
      </c>
    </row>
    <row r="1704" spans="1:18" s="411" customFormat="1" ht="33" customHeight="1" outlineLevel="1" x14ac:dyDescent="0.35">
      <c r="A1704" s="1129"/>
      <c r="B1704" s="604" t="s">
        <v>116</v>
      </c>
      <c r="C1704" s="678"/>
      <c r="D1704" s="104">
        <v>33096.51</v>
      </c>
      <c r="E1704" s="104">
        <v>33096.51</v>
      </c>
      <c r="F1704" s="104">
        <v>4297.68</v>
      </c>
      <c r="G1704" s="191">
        <f t="shared" si="733"/>
        <v>0.13</v>
      </c>
      <c r="H1704" s="104">
        <v>4297.68</v>
      </c>
      <c r="I1704" s="177">
        <f t="shared" ref="I1704:I1714" si="735">H1704/E1704</f>
        <v>0.13</v>
      </c>
      <c r="J1704" s="186">
        <v>1</v>
      </c>
      <c r="K1704" s="119">
        <v>33096.51</v>
      </c>
      <c r="L1704" s="104"/>
      <c r="M1704" s="129">
        <v>1</v>
      </c>
      <c r="N1704" s="680"/>
      <c r="O1704" s="409"/>
      <c r="P1704" s="86"/>
      <c r="Q1704" s="224"/>
      <c r="R1704" s="728">
        <f t="shared" si="726"/>
        <v>0</v>
      </c>
    </row>
    <row r="1705" spans="1:18" s="411" customFormat="1" ht="33.75" customHeight="1" outlineLevel="1" x14ac:dyDescent="0.35">
      <c r="A1705" s="1130"/>
      <c r="B1705" s="604" t="s">
        <v>80</v>
      </c>
      <c r="C1705" s="678"/>
      <c r="D1705" s="104"/>
      <c r="E1705" s="104"/>
      <c r="F1705" s="104"/>
      <c r="G1705" s="191"/>
      <c r="H1705" s="104"/>
      <c r="I1705" s="177"/>
      <c r="J1705" s="186"/>
      <c r="K1705" s="119"/>
      <c r="L1705" s="104"/>
      <c r="M1705" s="129"/>
      <c r="N1705" s="681"/>
      <c r="O1705" s="409"/>
      <c r="P1705" s="86"/>
      <c r="Q1705" s="224"/>
      <c r="R1705" s="728">
        <f t="shared" si="726"/>
        <v>0</v>
      </c>
    </row>
    <row r="1706" spans="1:18" s="411" customFormat="1" ht="229.5" customHeight="1" outlineLevel="1" x14ac:dyDescent="0.35">
      <c r="A1706" s="798" t="s">
        <v>264</v>
      </c>
      <c r="B1706" s="117" t="s">
        <v>703</v>
      </c>
      <c r="C1706" s="117" t="s">
        <v>652</v>
      </c>
      <c r="D1706" s="134">
        <v>2338.6799999999998</v>
      </c>
      <c r="E1706" s="134">
        <v>2338.6799999999998</v>
      </c>
      <c r="F1706" s="134">
        <v>15.56</v>
      </c>
      <c r="G1706" s="191">
        <f>F1706/E1706</f>
        <v>7.0000000000000001E-3</v>
      </c>
      <c r="H1706" s="134">
        <v>15.56</v>
      </c>
      <c r="I1706" s="177">
        <f t="shared" si="735"/>
        <v>7.0000000000000001E-3</v>
      </c>
      <c r="J1706" s="186"/>
      <c r="K1706" s="119">
        <v>2338.6799999999998</v>
      </c>
      <c r="L1706" s="104"/>
      <c r="M1706" s="129">
        <v>1</v>
      </c>
      <c r="N1706" s="811" t="s">
        <v>1590</v>
      </c>
      <c r="O1706" s="409"/>
      <c r="P1706" s="86"/>
      <c r="Q1706" s="224"/>
      <c r="R1706" s="728">
        <f t="shared" si="726"/>
        <v>0</v>
      </c>
    </row>
    <row r="1707" spans="1:18" s="411" customFormat="1" ht="172.5" customHeight="1" outlineLevel="1" x14ac:dyDescent="0.35">
      <c r="A1707" s="799"/>
      <c r="B1707" s="677" t="s">
        <v>79</v>
      </c>
      <c r="C1707" s="117"/>
      <c r="D1707" s="104"/>
      <c r="E1707" s="104"/>
      <c r="F1707" s="104"/>
      <c r="G1707" s="191"/>
      <c r="H1707" s="104"/>
      <c r="I1707" s="177"/>
      <c r="J1707" s="186"/>
      <c r="K1707" s="119"/>
      <c r="L1707" s="104"/>
      <c r="M1707" s="129"/>
      <c r="N1707" s="812"/>
      <c r="O1707" s="409"/>
      <c r="P1707" s="86"/>
      <c r="Q1707" s="224"/>
      <c r="R1707" s="728">
        <f t="shared" si="726"/>
        <v>0</v>
      </c>
    </row>
    <row r="1708" spans="1:18" s="411" customFormat="1" ht="144" customHeight="1" outlineLevel="1" x14ac:dyDescent="0.35">
      <c r="A1708" s="799"/>
      <c r="B1708" s="677" t="s">
        <v>78</v>
      </c>
      <c r="C1708" s="677"/>
      <c r="D1708" s="104"/>
      <c r="E1708" s="104"/>
      <c r="F1708" s="104"/>
      <c r="G1708" s="191"/>
      <c r="H1708" s="104"/>
      <c r="I1708" s="177"/>
      <c r="J1708" s="186"/>
      <c r="K1708" s="119"/>
      <c r="L1708" s="104"/>
      <c r="M1708" s="129"/>
      <c r="N1708" s="812"/>
      <c r="O1708" s="409"/>
      <c r="P1708" s="86"/>
      <c r="Q1708" s="224"/>
      <c r="R1708" s="728">
        <f t="shared" si="726"/>
        <v>0</v>
      </c>
    </row>
    <row r="1709" spans="1:18" s="411" customFormat="1" ht="147" customHeight="1" outlineLevel="1" x14ac:dyDescent="0.35">
      <c r="A1709" s="799"/>
      <c r="B1709" s="417" t="s">
        <v>116</v>
      </c>
      <c r="C1709" s="677"/>
      <c r="D1709" s="104">
        <v>2338.6799999999998</v>
      </c>
      <c r="E1709" s="104">
        <v>2338.6799999999998</v>
      </c>
      <c r="F1709" s="104">
        <v>15.56</v>
      </c>
      <c r="G1709" s="191">
        <f t="shared" ref="G1709:G1714" si="736">F1709/E1709</f>
        <v>7.0000000000000001E-3</v>
      </c>
      <c r="H1709" s="104">
        <v>15.56</v>
      </c>
      <c r="I1709" s="177">
        <f t="shared" si="735"/>
        <v>7.0000000000000001E-3</v>
      </c>
      <c r="J1709" s="186"/>
      <c r="K1709" s="119">
        <v>2338.6799999999998</v>
      </c>
      <c r="L1709" s="104"/>
      <c r="M1709" s="129">
        <v>1</v>
      </c>
      <c r="N1709" s="812"/>
      <c r="O1709" s="409"/>
      <c r="P1709" s="86"/>
      <c r="Q1709" s="224"/>
      <c r="R1709" s="728">
        <f t="shared" si="726"/>
        <v>0</v>
      </c>
    </row>
    <row r="1710" spans="1:18" s="411" customFormat="1" ht="297" customHeight="1" outlineLevel="1" x14ac:dyDescent="0.35">
      <c r="A1710" s="800"/>
      <c r="B1710" s="417" t="s">
        <v>80</v>
      </c>
      <c r="C1710" s="677"/>
      <c r="D1710" s="104"/>
      <c r="E1710" s="104"/>
      <c r="F1710" s="104"/>
      <c r="G1710" s="191"/>
      <c r="H1710" s="104"/>
      <c r="I1710" s="177"/>
      <c r="J1710" s="186"/>
      <c r="K1710" s="119"/>
      <c r="L1710" s="104"/>
      <c r="M1710" s="129"/>
      <c r="N1710" s="813"/>
      <c r="O1710" s="409"/>
      <c r="P1710" s="86"/>
      <c r="Q1710" s="224"/>
      <c r="R1710" s="728">
        <f t="shared" si="726"/>
        <v>0</v>
      </c>
    </row>
    <row r="1711" spans="1:18" s="411" customFormat="1" ht="54" customHeight="1" outlineLevel="1" x14ac:dyDescent="0.35">
      <c r="A1711" s="798" t="s">
        <v>265</v>
      </c>
      <c r="B1711" s="117" t="s">
        <v>570</v>
      </c>
      <c r="C1711" s="117" t="s">
        <v>285</v>
      </c>
      <c r="D1711" s="134">
        <v>30757.83</v>
      </c>
      <c r="E1711" s="134">
        <v>30757.83</v>
      </c>
      <c r="F1711" s="104">
        <v>4282.12</v>
      </c>
      <c r="G1711" s="191">
        <f t="shared" si="736"/>
        <v>0.13900000000000001</v>
      </c>
      <c r="H1711" s="134">
        <v>4282.12</v>
      </c>
      <c r="I1711" s="177">
        <f t="shared" si="735"/>
        <v>0.13900000000000001</v>
      </c>
      <c r="J1711" s="186">
        <v>1</v>
      </c>
      <c r="K1711" s="119">
        <v>30757.83</v>
      </c>
      <c r="L1711" s="119"/>
      <c r="M1711" s="129">
        <v>1</v>
      </c>
      <c r="N1711" s="673" t="s">
        <v>1400</v>
      </c>
      <c r="O1711" s="409"/>
      <c r="P1711" s="86"/>
      <c r="Q1711" s="224"/>
      <c r="R1711" s="728">
        <f t="shared" si="726"/>
        <v>0</v>
      </c>
    </row>
    <row r="1712" spans="1:18" s="411" customFormat="1" ht="35.25" customHeight="1" outlineLevel="1" x14ac:dyDescent="0.35">
      <c r="A1712" s="799"/>
      <c r="B1712" s="677" t="s">
        <v>79</v>
      </c>
      <c r="C1712" s="117"/>
      <c r="D1712" s="104"/>
      <c r="E1712" s="104"/>
      <c r="F1712" s="134"/>
      <c r="G1712" s="191"/>
      <c r="H1712" s="104"/>
      <c r="I1712" s="177"/>
      <c r="J1712" s="186"/>
      <c r="K1712" s="119"/>
      <c r="L1712" s="104"/>
      <c r="M1712" s="129"/>
      <c r="N1712" s="674"/>
      <c r="O1712" s="409"/>
      <c r="P1712" s="86"/>
      <c r="Q1712" s="224"/>
      <c r="R1712" s="728">
        <f t="shared" si="726"/>
        <v>0</v>
      </c>
    </row>
    <row r="1713" spans="1:18" s="411" customFormat="1" ht="28.5" customHeight="1" outlineLevel="1" x14ac:dyDescent="0.35">
      <c r="A1713" s="799"/>
      <c r="B1713" s="677" t="s">
        <v>78</v>
      </c>
      <c r="C1713" s="677"/>
      <c r="D1713" s="104"/>
      <c r="E1713" s="104"/>
      <c r="F1713" s="104"/>
      <c r="G1713" s="191"/>
      <c r="H1713" s="104"/>
      <c r="I1713" s="177"/>
      <c r="J1713" s="186"/>
      <c r="K1713" s="119"/>
      <c r="L1713" s="104"/>
      <c r="M1713" s="129"/>
      <c r="N1713" s="674"/>
      <c r="O1713" s="409"/>
      <c r="P1713" s="86"/>
      <c r="Q1713" s="224"/>
      <c r="R1713" s="728">
        <f t="shared" si="726"/>
        <v>0</v>
      </c>
    </row>
    <row r="1714" spans="1:18" s="411" customFormat="1" ht="31.5" customHeight="1" outlineLevel="1" x14ac:dyDescent="0.35">
      <c r="A1714" s="799"/>
      <c r="B1714" s="417" t="s">
        <v>116</v>
      </c>
      <c r="C1714" s="677"/>
      <c r="D1714" s="104">
        <v>30757.83</v>
      </c>
      <c r="E1714" s="104">
        <v>30757.83</v>
      </c>
      <c r="F1714" s="104">
        <v>4282.12</v>
      </c>
      <c r="G1714" s="191">
        <f t="shared" si="736"/>
        <v>0.13900000000000001</v>
      </c>
      <c r="H1714" s="104">
        <v>4282.12</v>
      </c>
      <c r="I1714" s="177">
        <f t="shared" si="735"/>
        <v>0.13900000000000001</v>
      </c>
      <c r="J1714" s="186">
        <v>1</v>
      </c>
      <c r="K1714" s="119">
        <v>30757.83</v>
      </c>
      <c r="L1714" s="119"/>
      <c r="M1714" s="129">
        <v>1</v>
      </c>
      <c r="N1714" s="674"/>
      <c r="O1714" s="409"/>
      <c r="P1714" s="86"/>
      <c r="Q1714" s="224"/>
      <c r="R1714" s="728">
        <f t="shared" si="726"/>
        <v>0</v>
      </c>
    </row>
    <row r="1715" spans="1:18" s="411" customFormat="1" ht="25.5" customHeight="1" outlineLevel="1" x14ac:dyDescent="0.35">
      <c r="A1715" s="800"/>
      <c r="B1715" s="417" t="s">
        <v>80</v>
      </c>
      <c r="C1715" s="677"/>
      <c r="D1715" s="104"/>
      <c r="E1715" s="104"/>
      <c r="F1715" s="104"/>
      <c r="G1715" s="191"/>
      <c r="H1715" s="104"/>
      <c r="I1715" s="177"/>
      <c r="J1715" s="186"/>
      <c r="K1715" s="119"/>
      <c r="L1715" s="104"/>
      <c r="M1715" s="129"/>
      <c r="N1715" s="675"/>
      <c r="O1715" s="409"/>
      <c r="P1715" s="86"/>
      <c r="Q1715" s="224"/>
      <c r="R1715" s="728">
        <f t="shared" si="726"/>
        <v>0</v>
      </c>
    </row>
    <row r="1716" spans="1:18" s="84" customFormat="1" ht="96" customHeight="1" outlineLevel="1" x14ac:dyDescent="0.35">
      <c r="A1716" s="1013" t="s">
        <v>124</v>
      </c>
      <c r="B1716" s="223" t="s">
        <v>906</v>
      </c>
      <c r="C1716" s="114" t="s">
        <v>227</v>
      </c>
      <c r="D1716" s="111">
        <f>SUM(D1717:D1720)</f>
        <v>44538.59</v>
      </c>
      <c r="E1716" s="111">
        <f>SUM(E1717:E1720)</f>
        <v>44826.2</v>
      </c>
      <c r="F1716" s="111">
        <f>SUM(F1717:F1720)</f>
        <v>5892.9</v>
      </c>
      <c r="G1716" s="379">
        <f>F1716/E1716</f>
        <v>0.13</v>
      </c>
      <c r="H1716" s="111">
        <f>SUM(H1717:H1720)</f>
        <v>5892.9</v>
      </c>
      <c r="I1716" s="379">
        <f t="shared" ref="I1716:I1760" si="737">H1716/E1716</f>
        <v>0.13</v>
      </c>
      <c r="J1716" s="379">
        <f t="shared" ref="J1716:J1763" si="738">H1716/F1716</f>
        <v>1</v>
      </c>
      <c r="K1716" s="111">
        <f>SUM(K1717:K1720)</f>
        <v>44826.2</v>
      </c>
      <c r="L1716" s="111">
        <f>SUM(L1717:L1720)</f>
        <v>0</v>
      </c>
      <c r="M1716" s="112">
        <f t="shared" ref="M1716:M1763" si="739">K1716/E1716</f>
        <v>1</v>
      </c>
      <c r="N1716" s="811"/>
      <c r="O1716" s="86"/>
      <c r="P1716" s="86"/>
      <c r="Q1716" s="224"/>
      <c r="R1716" s="728">
        <f t="shared" si="726"/>
        <v>0</v>
      </c>
    </row>
    <row r="1717" spans="1:18" s="84" customFormat="1" ht="27.75" customHeight="1" outlineLevel="1" x14ac:dyDescent="0.35">
      <c r="A1717" s="1014"/>
      <c r="B1717" s="115" t="s">
        <v>79</v>
      </c>
      <c r="C1717" s="115"/>
      <c r="D1717" s="570">
        <f t="shared" ref="D1717:F1720" si="740">D1722+D1752</f>
        <v>0</v>
      </c>
      <c r="E1717" s="570">
        <f t="shared" si="740"/>
        <v>0</v>
      </c>
      <c r="F1717" s="570">
        <f t="shared" si="740"/>
        <v>0</v>
      </c>
      <c r="G1717" s="187"/>
      <c r="H1717" s="607">
        <f>H1722+H1752</f>
        <v>0</v>
      </c>
      <c r="I1717" s="602" t="e">
        <f>H1717/E1717</f>
        <v>#DIV/0!</v>
      </c>
      <c r="J1717" s="602" t="e">
        <f>H1717/F1717</f>
        <v>#DIV/0!</v>
      </c>
      <c r="K1717" s="113">
        <f t="shared" ref="K1717:L1717" si="741">K1722+K1752</f>
        <v>0</v>
      </c>
      <c r="L1717" s="113">
        <f t="shared" si="741"/>
        <v>0</v>
      </c>
      <c r="M1717" s="203" t="e">
        <f t="shared" si="739"/>
        <v>#DIV/0!</v>
      </c>
      <c r="N1717" s="812"/>
      <c r="O1717" s="86"/>
      <c r="P1717" s="86"/>
      <c r="Q1717" s="224"/>
      <c r="R1717" s="728">
        <f t="shared" si="726"/>
        <v>0</v>
      </c>
    </row>
    <row r="1718" spans="1:18" s="84" customFormat="1" ht="28.5" customHeight="1" outlineLevel="1" x14ac:dyDescent="0.35">
      <c r="A1718" s="1014"/>
      <c r="B1718" s="115" t="s">
        <v>78</v>
      </c>
      <c r="C1718" s="115"/>
      <c r="D1718" s="570">
        <f t="shared" si="740"/>
        <v>28923.45</v>
      </c>
      <c r="E1718" s="570">
        <f t="shared" si="740"/>
        <v>28923.45</v>
      </c>
      <c r="F1718" s="570">
        <f>F1723+F1753</f>
        <v>4447.88</v>
      </c>
      <c r="G1718" s="380">
        <f>F1718/E1718</f>
        <v>0.15</v>
      </c>
      <c r="H1718" s="570">
        <f>H1723+H1753</f>
        <v>4447.88</v>
      </c>
      <c r="I1718" s="380">
        <f>H1718/E1718</f>
        <v>0.15</v>
      </c>
      <c r="J1718" s="380">
        <f>H1718/F1718</f>
        <v>1</v>
      </c>
      <c r="K1718" s="113">
        <f t="shared" ref="K1718:L1718" si="742">K1723+K1753</f>
        <v>28923.45</v>
      </c>
      <c r="L1718" s="113">
        <f t="shared" si="742"/>
        <v>0</v>
      </c>
      <c r="M1718" s="202">
        <f>K1718/E1718</f>
        <v>1</v>
      </c>
      <c r="N1718" s="812"/>
      <c r="O1718" s="86"/>
      <c r="P1718" s="86"/>
      <c r="Q1718" s="224"/>
      <c r="R1718" s="728">
        <f t="shared" si="726"/>
        <v>0</v>
      </c>
    </row>
    <row r="1719" spans="1:18" s="84" customFormat="1" ht="30" customHeight="1" outlineLevel="1" x14ac:dyDescent="0.35">
      <c r="A1719" s="1014"/>
      <c r="B1719" s="115" t="s">
        <v>116</v>
      </c>
      <c r="C1719" s="115"/>
      <c r="D1719" s="570">
        <f t="shared" si="740"/>
        <v>15615.14</v>
      </c>
      <c r="E1719" s="570">
        <f t="shared" si="740"/>
        <v>15902.75</v>
      </c>
      <c r="F1719" s="570">
        <f t="shared" si="740"/>
        <v>1445.02</v>
      </c>
      <c r="G1719" s="190">
        <f t="shared" ref="G1719:G1787" si="743">F1719/E1719</f>
        <v>9.0999999999999998E-2</v>
      </c>
      <c r="H1719" s="570">
        <f>H1724+H1754</f>
        <v>1445.02</v>
      </c>
      <c r="I1719" s="190">
        <f t="shared" si="737"/>
        <v>9.0999999999999998E-2</v>
      </c>
      <c r="J1719" s="380">
        <f t="shared" si="738"/>
        <v>1</v>
      </c>
      <c r="K1719" s="113">
        <f t="shared" ref="K1719:L1719" si="744">K1724+K1754</f>
        <v>15902.75</v>
      </c>
      <c r="L1719" s="113">
        <f t="shared" si="744"/>
        <v>0</v>
      </c>
      <c r="M1719" s="202">
        <f t="shared" si="739"/>
        <v>1</v>
      </c>
      <c r="N1719" s="812"/>
      <c r="O1719" s="86"/>
      <c r="P1719" s="86"/>
      <c r="Q1719" s="224"/>
      <c r="R1719" s="728">
        <f t="shared" si="726"/>
        <v>0</v>
      </c>
    </row>
    <row r="1720" spans="1:18" s="84" customFormat="1" ht="31.5" customHeight="1" outlineLevel="1" x14ac:dyDescent="0.35">
      <c r="A1720" s="1015"/>
      <c r="B1720" s="115" t="s">
        <v>80</v>
      </c>
      <c r="C1720" s="115"/>
      <c r="D1720" s="570">
        <f t="shared" si="740"/>
        <v>0</v>
      </c>
      <c r="E1720" s="570">
        <f t="shared" si="740"/>
        <v>0</v>
      </c>
      <c r="F1720" s="570">
        <f t="shared" si="740"/>
        <v>0</v>
      </c>
      <c r="G1720" s="379"/>
      <c r="H1720" s="607">
        <f>H1725+H1755</f>
        <v>0</v>
      </c>
      <c r="I1720" s="602" t="e">
        <f t="shared" si="737"/>
        <v>#DIV/0!</v>
      </c>
      <c r="J1720" s="602" t="e">
        <f t="shared" si="738"/>
        <v>#DIV/0!</v>
      </c>
      <c r="K1720" s="113">
        <f t="shared" ref="K1720:L1720" si="745">K1725+K1755</f>
        <v>0</v>
      </c>
      <c r="L1720" s="113">
        <f t="shared" si="745"/>
        <v>0</v>
      </c>
      <c r="M1720" s="203" t="e">
        <f t="shared" si="739"/>
        <v>#DIV/0!</v>
      </c>
      <c r="N1720" s="813"/>
      <c r="O1720" s="86"/>
      <c r="P1720" s="86"/>
      <c r="Q1720" s="224"/>
      <c r="R1720" s="728">
        <f t="shared" si="726"/>
        <v>0</v>
      </c>
    </row>
    <row r="1721" spans="1:18" s="84" customFormat="1" ht="78" customHeight="1" outlineLevel="1" x14ac:dyDescent="0.35">
      <c r="A1721" s="789" t="s">
        <v>232</v>
      </c>
      <c r="B1721" s="117" t="s">
        <v>230</v>
      </c>
      <c r="C1721" s="117" t="s">
        <v>285</v>
      </c>
      <c r="D1721" s="134">
        <f>SUM(D1722:D1725)</f>
        <v>27242.19</v>
      </c>
      <c r="E1721" s="134">
        <f t="shared" ref="E1721:F1721" si="746">SUM(E1722:E1725)</f>
        <v>27529.8</v>
      </c>
      <c r="F1721" s="134">
        <f t="shared" si="746"/>
        <v>3378.8</v>
      </c>
      <c r="G1721" s="374">
        <f t="shared" si="743"/>
        <v>0.12</v>
      </c>
      <c r="H1721" s="134">
        <f>SUM(H1722:H1725)</f>
        <v>3378.8</v>
      </c>
      <c r="I1721" s="374">
        <f t="shared" si="737"/>
        <v>0.12</v>
      </c>
      <c r="J1721" s="376">
        <f t="shared" si="738"/>
        <v>1</v>
      </c>
      <c r="K1721" s="134">
        <f t="shared" ref="K1721:K1748" si="747">E1721</f>
        <v>27529.8</v>
      </c>
      <c r="L1721" s="104"/>
      <c r="M1721" s="344">
        <f t="shared" si="739"/>
        <v>1</v>
      </c>
      <c r="N1721" s="811"/>
      <c r="O1721" s="86"/>
      <c r="P1721" s="86"/>
      <c r="Q1721" s="224"/>
      <c r="R1721" s="728">
        <f t="shared" si="726"/>
        <v>0</v>
      </c>
    </row>
    <row r="1722" spans="1:18" s="84" customFormat="1" ht="29.25" customHeight="1" outlineLevel="1" x14ac:dyDescent="0.35">
      <c r="A1722" s="790"/>
      <c r="B1722" s="643" t="s">
        <v>79</v>
      </c>
      <c r="C1722" s="643"/>
      <c r="D1722" s="205">
        <f t="shared" ref="D1722:F1725" si="748">D1727+D1732+D1737+D1747</f>
        <v>0</v>
      </c>
      <c r="E1722" s="205">
        <f t="shared" si="748"/>
        <v>0</v>
      </c>
      <c r="F1722" s="205">
        <f t="shared" si="748"/>
        <v>0</v>
      </c>
      <c r="G1722" s="374"/>
      <c r="H1722" s="205">
        <f>H1727+H1732+H1737+H1747</f>
        <v>0</v>
      </c>
      <c r="I1722" s="377" t="e">
        <f t="shared" si="737"/>
        <v>#DIV/0!</v>
      </c>
      <c r="J1722" s="377" t="e">
        <f t="shared" si="738"/>
        <v>#DIV/0!</v>
      </c>
      <c r="K1722" s="104">
        <f t="shared" si="747"/>
        <v>0</v>
      </c>
      <c r="L1722" s="104">
        <f t="shared" ref="L1722:L1733" si="749">E1722-F1722</f>
        <v>0</v>
      </c>
      <c r="M1722" s="206" t="e">
        <f t="shared" si="739"/>
        <v>#DIV/0!</v>
      </c>
      <c r="N1722" s="812"/>
      <c r="O1722" s="86"/>
      <c r="P1722" s="86"/>
      <c r="Q1722" s="224"/>
      <c r="R1722" s="728">
        <f t="shared" si="726"/>
        <v>0</v>
      </c>
    </row>
    <row r="1723" spans="1:18" s="84" customFormat="1" ht="40.5" customHeight="1" outlineLevel="1" x14ac:dyDescent="0.35">
      <c r="A1723" s="790"/>
      <c r="B1723" s="643" t="s">
        <v>78</v>
      </c>
      <c r="C1723" s="643"/>
      <c r="D1723" s="104">
        <f t="shared" si="748"/>
        <v>11627.05</v>
      </c>
      <c r="E1723" s="104">
        <f t="shared" si="748"/>
        <v>11627.05</v>
      </c>
      <c r="F1723" s="104">
        <f t="shared" si="748"/>
        <v>1933.78</v>
      </c>
      <c r="G1723" s="374">
        <f t="shared" si="743"/>
        <v>0.17</v>
      </c>
      <c r="H1723" s="104">
        <f>H1728+H1733+H1738+H1748</f>
        <v>1933.78</v>
      </c>
      <c r="I1723" s="374">
        <f t="shared" si="737"/>
        <v>0.17</v>
      </c>
      <c r="J1723" s="374">
        <f t="shared" si="738"/>
        <v>1</v>
      </c>
      <c r="K1723" s="104">
        <f t="shared" si="747"/>
        <v>11627.05</v>
      </c>
      <c r="L1723" s="104"/>
      <c r="M1723" s="129">
        <f t="shared" si="739"/>
        <v>1</v>
      </c>
      <c r="N1723" s="812"/>
      <c r="O1723" s="86"/>
      <c r="P1723" s="86"/>
      <c r="Q1723" s="224"/>
      <c r="R1723" s="728">
        <f t="shared" si="726"/>
        <v>0</v>
      </c>
    </row>
    <row r="1724" spans="1:18" s="84" customFormat="1" ht="34.5" customHeight="1" outlineLevel="1" x14ac:dyDescent="0.35">
      <c r="A1724" s="790"/>
      <c r="B1724" s="643" t="s">
        <v>231</v>
      </c>
      <c r="C1724" s="643"/>
      <c r="D1724" s="104">
        <f t="shared" si="748"/>
        <v>15615.14</v>
      </c>
      <c r="E1724" s="104">
        <f t="shared" si="748"/>
        <v>15902.75</v>
      </c>
      <c r="F1724" s="104">
        <f t="shared" si="748"/>
        <v>1445.02</v>
      </c>
      <c r="G1724" s="345">
        <f t="shared" si="743"/>
        <v>9.0999999999999998E-2</v>
      </c>
      <c r="H1724" s="104">
        <f>H1729+H1734+H1739+H1749</f>
        <v>1445.02</v>
      </c>
      <c r="I1724" s="345">
        <f t="shared" si="737"/>
        <v>9.0999999999999998E-2</v>
      </c>
      <c r="J1724" s="374">
        <f t="shared" si="738"/>
        <v>1</v>
      </c>
      <c r="K1724" s="104">
        <f t="shared" si="747"/>
        <v>15902.75</v>
      </c>
      <c r="L1724" s="104"/>
      <c r="M1724" s="129">
        <f t="shared" si="739"/>
        <v>1</v>
      </c>
      <c r="N1724" s="812"/>
      <c r="O1724" s="86"/>
      <c r="P1724" s="86"/>
      <c r="Q1724" s="224"/>
      <c r="R1724" s="728">
        <f t="shared" si="726"/>
        <v>0</v>
      </c>
    </row>
    <row r="1725" spans="1:18" s="84" customFormat="1" ht="33.75" customHeight="1" outlineLevel="1" x14ac:dyDescent="0.35">
      <c r="A1725" s="791"/>
      <c r="B1725" s="643" t="s">
        <v>80</v>
      </c>
      <c r="C1725" s="643"/>
      <c r="D1725" s="104">
        <f t="shared" si="748"/>
        <v>0</v>
      </c>
      <c r="E1725" s="104">
        <f t="shared" si="748"/>
        <v>0</v>
      </c>
      <c r="F1725" s="104">
        <f t="shared" si="748"/>
        <v>0</v>
      </c>
      <c r="G1725" s="373"/>
      <c r="H1725" s="104">
        <f>H1730+H1735+H1740+H1750</f>
        <v>0</v>
      </c>
      <c r="I1725" s="377" t="e">
        <f t="shared" si="737"/>
        <v>#DIV/0!</v>
      </c>
      <c r="J1725" s="374"/>
      <c r="K1725" s="104">
        <f t="shared" si="747"/>
        <v>0</v>
      </c>
      <c r="L1725" s="104">
        <f t="shared" si="749"/>
        <v>0</v>
      </c>
      <c r="M1725" s="206" t="e">
        <f t="shared" si="739"/>
        <v>#DIV/0!</v>
      </c>
      <c r="N1725" s="813"/>
      <c r="O1725" s="86"/>
      <c r="P1725" s="86"/>
      <c r="Q1725" s="224"/>
      <c r="R1725" s="728">
        <f t="shared" si="726"/>
        <v>0</v>
      </c>
    </row>
    <row r="1726" spans="1:18" s="84" customFormat="1" ht="67.5" customHeight="1" outlineLevel="1" x14ac:dyDescent="0.35">
      <c r="A1726" s="789" t="s">
        <v>233</v>
      </c>
      <c r="B1726" s="117" t="s">
        <v>931</v>
      </c>
      <c r="C1726" s="117" t="s">
        <v>285</v>
      </c>
      <c r="D1726" s="134">
        <f>SUM(D1727:D1730)</f>
        <v>986</v>
      </c>
      <c r="E1726" s="134">
        <f>E1727+E1728+E1729+E1730</f>
        <v>986</v>
      </c>
      <c r="F1726" s="134">
        <f t="shared" ref="F1726" si="750">SUM(F1727:F1730)</f>
        <v>0</v>
      </c>
      <c r="G1726" s="376">
        <f t="shared" si="743"/>
        <v>0</v>
      </c>
      <c r="H1726" s="134">
        <f>SUM(H1727:H1730)</f>
        <v>0</v>
      </c>
      <c r="I1726" s="376">
        <f t="shared" si="737"/>
        <v>0</v>
      </c>
      <c r="J1726" s="634" t="e">
        <f t="shared" si="738"/>
        <v>#DIV/0!</v>
      </c>
      <c r="K1726" s="134">
        <f t="shared" si="747"/>
        <v>986</v>
      </c>
      <c r="L1726" s="104"/>
      <c r="M1726" s="344">
        <f t="shared" si="739"/>
        <v>1</v>
      </c>
      <c r="N1726" s="811" t="s">
        <v>1402</v>
      </c>
      <c r="O1726" s="86"/>
      <c r="P1726" s="86"/>
      <c r="Q1726" s="224"/>
      <c r="R1726" s="728">
        <f t="shared" si="726"/>
        <v>0</v>
      </c>
    </row>
    <row r="1727" spans="1:18" s="84" customFormat="1" ht="29.25" customHeight="1" outlineLevel="2" x14ac:dyDescent="0.35">
      <c r="A1727" s="790"/>
      <c r="B1727" s="643" t="s">
        <v>79</v>
      </c>
      <c r="C1727" s="643"/>
      <c r="D1727" s="646"/>
      <c r="E1727" s="646"/>
      <c r="F1727" s="642"/>
      <c r="G1727" s="374"/>
      <c r="H1727" s="104"/>
      <c r="I1727" s="377" t="e">
        <f t="shared" si="737"/>
        <v>#DIV/0!</v>
      </c>
      <c r="J1727" s="377"/>
      <c r="K1727" s="104">
        <f t="shared" si="747"/>
        <v>0</v>
      </c>
      <c r="L1727" s="104"/>
      <c r="M1727" s="206" t="e">
        <f t="shared" si="739"/>
        <v>#DIV/0!</v>
      </c>
      <c r="N1727" s="812"/>
      <c r="O1727" s="86"/>
      <c r="P1727" s="86"/>
      <c r="Q1727" s="224"/>
      <c r="R1727" s="728">
        <f t="shared" si="726"/>
        <v>0</v>
      </c>
    </row>
    <row r="1728" spans="1:18" s="84" customFormat="1" ht="27.75" customHeight="1" outlineLevel="2" x14ac:dyDescent="0.35">
      <c r="A1728" s="790"/>
      <c r="B1728" s="643" t="s">
        <v>78</v>
      </c>
      <c r="C1728" s="643"/>
      <c r="D1728" s="119">
        <v>690.2</v>
      </c>
      <c r="E1728" s="119">
        <v>690.2</v>
      </c>
      <c r="F1728" s="119"/>
      <c r="G1728" s="539">
        <f t="shared" si="743"/>
        <v>0</v>
      </c>
      <c r="H1728" s="119"/>
      <c r="I1728" s="539">
        <f t="shared" si="737"/>
        <v>0</v>
      </c>
      <c r="J1728" s="617" t="e">
        <f t="shared" si="738"/>
        <v>#DIV/0!</v>
      </c>
      <c r="K1728" s="119">
        <f t="shared" si="747"/>
        <v>690.2</v>
      </c>
      <c r="L1728" s="104"/>
      <c r="M1728" s="129">
        <f t="shared" si="739"/>
        <v>1</v>
      </c>
      <c r="N1728" s="812"/>
      <c r="O1728" s="86"/>
      <c r="P1728" s="86"/>
      <c r="Q1728" s="224"/>
      <c r="R1728" s="728">
        <f t="shared" si="726"/>
        <v>0</v>
      </c>
    </row>
    <row r="1729" spans="1:18" s="84" customFormat="1" ht="32.25" customHeight="1" outlineLevel="2" x14ac:dyDescent="0.35">
      <c r="A1729" s="790"/>
      <c r="B1729" s="643" t="s">
        <v>231</v>
      </c>
      <c r="C1729" s="643"/>
      <c r="D1729" s="119">
        <v>295.8</v>
      </c>
      <c r="E1729" s="119">
        <v>295.8</v>
      </c>
      <c r="F1729" s="119"/>
      <c r="G1729" s="539">
        <f t="shared" si="743"/>
        <v>0</v>
      </c>
      <c r="H1729" s="119"/>
      <c r="I1729" s="539">
        <f t="shared" si="737"/>
        <v>0</v>
      </c>
      <c r="J1729" s="617" t="e">
        <f t="shared" si="738"/>
        <v>#DIV/0!</v>
      </c>
      <c r="K1729" s="119">
        <f t="shared" si="747"/>
        <v>295.8</v>
      </c>
      <c r="L1729" s="104"/>
      <c r="M1729" s="129">
        <f t="shared" si="739"/>
        <v>1</v>
      </c>
      <c r="N1729" s="812"/>
      <c r="O1729" s="86"/>
      <c r="P1729" s="86"/>
      <c r="Q1729" s="224"/>
      <c r="R1729" s="728">
        <f t="shared" si="726"/>
        <v>0</v>
      </c>
    </row>
    <row r="1730" spans="1:18" s="84" customFormat="1" ht="48.75" customHeight="1" outlineLevel="2" x14ac:dyDescent="0.35">
      <c r="A1730" s="791"/>
      <c r="B1730" s="643" t="s">
        <v>80</v>
      </c>
      <c r="C1730" s="643"/>
      <c r="D1730" s="646"/>
      <c r="E1730" s="646"/>
      <c r="F1730" s="642"/>
      <c r="G1730" s="373"/>
      <c r="H1730" s="104"/>
      <c r="I1730" s="377" t="e">
        <f t="shared" si="737"/>
        <v>#DIV/0!</v>
      </c>
      <c r="J1730" s="374"/>
      <c r="K1730" s="104">
        <f t="shared" si="747"/>
        <v>0</v>
      </c>
      <c r="L1730" s="104">
        <f t="shared" si="749"/>
        <v>0</v>
      </c>
      <c r="M1730" s="206" t="e">
        <f t="shared" si="739"/>
        <v>#DIV/0!</v>
      </c>
      <c r="N1730" s="813"/>
      <c r="O1730" s="86"/>
      <c r="P1730" s="86"/>
      <c r="Q1730" s="224"/>
      <c r="R1730" s="728">
        <f t="shared" si="726"/>
        <v>0</v>
      </c>
    </row>
    <row r="1731" spans="1:18" s="84" customFormat="1" ht="95.25" customHeight="1" outlineLevel="2" x14ac:dyDescent="0.35">
      <c r="A1731" s="789" t="s">
        <v>239</v>
      </c>
      <c r="B1731" s="364" t="s">
        <v>1338</v>
      </c>
      <c r="C1731" s="117" t="s">
        <v>285</v>
      </c>
      <c r="D1731" s="134">
        <f>SUM(D1732:D1735)</f>
        <v>2966.4</v>
      </c>
      <c r="E1731" s="134">
        <f t="shared" ref="E1731:H1731" si="751">SUM(E1732:E1735)</f>
        <v>2966.4</v>
      </c>
      <c r="F1731" s="134">
        <f t="shared" si="751"/>
        <v>0</v>
      </c>
      <c r="G1731" s="376">
        <f t="shared" si="743"/>
        <v>0</v>
      </c>
      <c r="H1731" s="134">
        <f t="shared" si="751"/>
        <v>0</v>
      </c>
      <c r="I1731" s="376">
        <f t="shared" si="737"/>
        <v>0</v>
      </c>
      <c r="J1731" s="636" t="e">
        <f t="shared" si="738"/>
        <v>#DIV/0!</v>
      </c>
      <c r="K1731" s="134">
        <f t="shared" si="747"/>
        <v>2966.4</v>
      </c>
      <c r="L1731" s="104"/>
      <c r="M1731" s="344">
        <f t="shared" si="739"/>
        <v>1</v>
      </c>
      <c r="N1731" s="811" t="s">
        <v>1403</v>
      </c>
      <c r="O1731" s="86"/>
      <c r="P1731" s="86"/>
      <c r="Q1731" s="224"/>
      <c r="R1731" s="728">
        <f t="shared" si="726"/>
        <v>0</v>
      </c>
    </row>
    <row r="1732" spans="1:18" s="84" customFormat="1" ht="32.25" customHeight="1" outlineLevel="2" x14ac:dyDescent="0.35">
      <c r="A1732" s="790"/>
      <c r="B1732" s="643" t="s">
        <v>79</v>
      </c>
      <c r="C1732" s="643"/>
      <c r="D1732" s="646"/>
      <c r="E1732" s="646"/>
      <c r="F1732" s="646"/>
      <c r="G1732" s="377" t="e">
        <f t="shared" si="743"/>
        <v>#DIV/0!</v>
      </c>
      <c r="H1732" s="646"/>
      <c r="I1732" s="377" t="e">
        <f t="shared" si="737"/>
        <v>#DIV/0!</v>
      </c>
      <c r="J1732" s="617"/>
      <c r="K1732" s="104">
        <f t="shared" si="747"/>
        <v>0</v>
      </c>
      <c r="L1732" s="104">
        <f t="shared" si="749"/>
        <v>0</v>
      </c>
      <c r="M1732" s="206" t="e">
        <f t="shared" si="739"/>
        <v>#DIV/0!</v>
      </c>
      <c r="N1732" s="812"/>
      <c r="O1732" s="86"/>
      <c r="P1732" s="86"/>
      <c r="Q1732" s="224"/>
      <c r="R1732" s="728">
        <f t="shared" si="726"/>
        <v>0</v>
      </c>
    </row>
    <row r="1733" spans="1:18" s="84" customFormat="1" ht="33.75" customHeight="1" outlineLevel="2" x14ac:dyDescent="0.35">
      <c r="A1733" s="790"/>
      <c r="B1733" s="643" t="s">
        <v>78</v>
      </c>
      <c r="C1733" s="643"/>
      <c r="D1733" s="601">
        <v>0</v>
      </c>
      <c r="E1733" s="601">
        <v>0</v>
      </c>
      <c r="F1733" s="644"/>
      <c r="G1733" s="616">
        <v>0</v>
      </c>
      <c r="H1733" s="644">
        <v>0</v>
      </c>
      <c r="I1733" s="617" t="e">
        <f t="shared" si="737"/>
        <v>#DIV/0!</v>
      </c>
      <c r="J1733" s="617"/>
      <c r="K1733" s="119">
        <v>0</v>
      </c>
      <c r="L1733" s="104">
        <f t="shared" si="749"/>
        <v>0</v>
      </c>
      <c r="M1733" s="206" t="e">
        <f t="shared" si="739"/>
        <v>#DIV/0!</v>
      </c>
      <c r="N1733" s="812"/>
      <c r="O1733" s="86"/>
      <c r="P1733" s="86"/>
      <c r="Q1733" s="224"/>
      <c r="R1733" s="728">
        <f t="shared" si="726"/>
        <v>0</v>
      </c>
    </row>
    <row r="1734" spans="1:18" s="84" customFormat="1" ht="42" customHeight="1" outlineLevel="2" x14ac:dyDescent="0.35">
      <c r="A1734" s="790"/>
      <c r="B1734" s="643" t="s">
        <v>231</v>
      </c>
      <c r="C1734" s="643"/>
      <c r="D1734" s="601">
        <v>2966.4</v>
      </c>
      <c r="E1734" s="601">
        <v>2966.4</v>
      </c>
      <c r="F1734" s="601"/>
      <c r="G1734" s="539">
        <f t="shared" si="743"/>
        <v>0</v>
      </c>
      <c r="H1734" s="601">
        <f>F1734</f>
        <v>0</v>
      </c>
      <c r="I1734" s="539">
        <f t="shared" si="737"/>
        <v>0</v>
      </c>
      <c r="J1734" s="617" t="e">
        <f t="shared" si="738"/>
        <v>#DIV/0!</v>
      </c>
      <c r="K1734" s="119">
        <f t="shared" si="747"/>
        <v>2966.4</v>
      </c>
      <c r="L1734" s="104"/>
      <c r="M1734" s="129">
        <f t="shared" si="739"/>
        <v>1</v>
      </c>
      <c r="N1734" s="812"/>
      <c r="O1734" s="86"/>
      <c r="P1734" s="86"/>
      <c r="Q1734" s="224"/>
      <c r="R1734" s="728">
        <f t="shared" si="726"/>
        <v>0</v>
      </c>
    </row>
    <row r="1735" spans="1:18" s="84" customFormat="1" ht="43.5" customHeight="1" outlineLevel="2" x14ac:dyDescent="0.35">
      <c r="A1735" s="791"/>
      <c r="B1735" s="643" t="s">
        <v>80</v>
      </c>
      <c r="C1735" s="643"/>
      <c r="D1735" s="646"/>
      <c r="E1735" s="646"/>
      <c r="F1735" s="646"/>
      <c r="G1735" s="377" t="e">
        <f t="shared" si="743"/>
        <v>#DIV/0!</v>
      </c>
      <c r="H1735" s="646"/>
      <c r="I1735" s="377" t="e">
        <f t="shared" si="737"/>
        <v>#DIV/0!</v>
      </c>
      <c r="J1735" s="374"/>
      <c r="K1735" s="104">
        <f t="shared" si="747"/>
        <v>0</v>
      </c>
      <c r="L1735" s="104"/>
      <c r="M1735" s="206" t="e">
        <f t="shared" si="739"/>
        <v>#DIV/0!</v>
      </c>
      <c r="N1735" s="813"/>
      <c r="O1735" s="86"/>
      <c r="P1735" s="86"/>
      <c r="Q1735" s="224"/>
      <c r="R1735" s="728">
        <f t="shared" si="726"/>
        <v>0</v>
      </c>
    </row>
    <row r="1736" spans="1:18" s="84" customFormat="1" ht="79.5" customHeight="1" outlineLevel="2" x14ac:dyDescent="0.35">
      <c r="A1736" s="789" t="s">
        <v>240</v>
      </c>
      <c r="B1736" s="117" t="s">
        <v>938</v>
      </c>
      <c r="C1736" s="117" t="s">
        <v>285</v>
      </c>
      <c r="D1736" s="134">
        <f>SUM(D1737:D1740)</f>
        <v>12288.09</v>
      </c>
      <c r="E1736" s="134">
        <f t="shared" ref="E1736:H1736" si="752">SUM(E1737:E1740)</f>
        <v>12288.09</v>
      </c>
      <c r="F1736" s="134">
        <f t="shared" si="752"/>
        <v>2118.64</v>
      </c>
      <c r="G1736" s="376">
        <f t="shared" si="743"/>
        <v>0.17</v>
      </c>
      <c r="H1736" s="134">
        <f t="shared" si="752"/>
        <v>2118.64</v>
      </c>
      <c r="I1736" s="374">
        <f t="shared" si="737"/>
        <v>0.17</v>
      </c>
      <c r="J1736" s="376">
        <f t="shared" si="738"/>
        <v>1</v>
      </c>
      <c r="K1736" s="134">
        <f t="shared" si="747"/>
        <v>12288.09</v>
      </c>
      <c r="L1736" s="104"/>
      <c r="M1736" s="344">
        <f t="shared" si="739"/>
        <v>1</v>
      </c>
      <c r="N1736" s="824" t="s">
        <v>1383</v>
      </c>
      <c r="O1736" s="86"/>
      <c r="P1736" s="86"/>
      <c r="Q1736" s="224"/>
      <c r="R1736" s="728">
        <f t="shared" si="726"/>
        <v>0</v>
      </c>
    </row>
    <row r="1737" spans="1:18" s="84" customFormat="1" ht="23.25" customHeight="1" outlineLevel="2" x14ac:dyDescent="0.35">
      <c r="A1737" s="790"/>
      <c r="B1737" s="643" t="s">
        <v>79</v>
      </c>
      <c r="C1737" s="643"/>
      <c r="D1737" s="642"/>
      <c r="E1737" s="642"/>
      <c r="F1737" s="642"/>
      <c r="G1737" s="374"/>
      <c r="H1737" s="646"/>
      <c r="I1737" s="377" t="e">
        <f t="shared" si="737"/>
        <v>#DIV/0!</v>
      </c>
      <c r="J1737" s="377" t="e">
        <f t="shared" si="738"/>
        <v>#DIV/0!</v>
      </c>
      <c r="K1737" s="104">
        <f t="shared" si="747"/>
        <v>0</v>
      </c>
      <c r="L1737" s="104"/>
      <c r="M1737" s="206" t="e">
        <f t="shared" si="739"/>
        <v>#DIV/0!</v>
      </c>
      <c r="N1737" s="825"/>
      <c r="O1737" s="86"/>
      <c r="P1737" s="86"/>
      <c r="Q1737" s="224"/>
      <c r="R1737" s="728">
        <f t="shared" si="726"/>
        <v>0</v>
      </c>
    </row>
    <row r="1738" spans="1:18" s="84" customFormat="1" ht="27" customHeight="1" outlineLevel="2" x14ac:dyDescent="0.35">
      <c r="A1738" s="790"/>
      <c r="B1738" s="643" t="s">
        <v>78</v>
      </c>
      <c r="C1738" s="643"/>
      <c r="D1738" s="601">
        <v>10186.85</v>
      </c>
      <c r="E1738" s="601">
        <v>10186.85</v>
      </c>
      <c r="F1738" s="601">
        <v>1933.78</v>
      </c>
      <c r="G1738" s="539">
        <f t="shared" si="743"/>
        <v>0.19</v>
      </c>
      <c r="H1738" s="601">
        <f>F1738</f>
        <v>1933.78</v>
      </c>
      <c r="I1738" s="539">
        <f t="shared" si="737"/>
        <v>0.19</v>
      </c>
      <c r="J1738" s="539">
        <f t="shared" si="738"/>
        <v>1</v>
      </c>
      <c r="K1738" s="119">
        <f t="shared" si="747"/>
        <v>10186.85</v>
      </c>
      <c r="L1738" s="104"/>
      <c r="M1738" s="129">
        <f t="shared" si="739"/>
        <v>1</v>
      </c>
      <c r="N1738" s="825"/>
      <c r="O1738" s="86"/>
      <c r="P1738" s="86"/>
      <c r="Q1738" s="224"/>
      <c r="R1738" s="728">
        <f t="shared" si="726"/>
        <v>0</v>
      </c>
    </row>
    <row r="1739" spans="1:18" s="84" customFormat="1" ht="24" customHeight="1" outlineLevel="2" x14ac:dyDescent="0.35">
      <c r="A1739" s="790"/>
      <c r="B1739" s="643" t="s">
        <v>231</v>
      </c>
      <c r="C1739" s="643"/>
      <c r="D1739" s="601">
        <v>2101.2399999999998</v>
      </c>
      <c r="E1739" s="601">
        <v>2101.2399999999998</v>
      </c>
      <c r="F1739" s="453">
        <v>184.86</v>
      </c>
      <c r="G1739" s="539">
        <f t="shared" si="743"/>
        <v>0.09</v>
      </c>
      <c r="H1739" s="601">
        <f>F1739</f>
        <v>184.86</v>
      </c>
      <c r="I1739" s="539">
        <f t="shared" si="737"/>
        <v>0.09</v>
      </c>
      <c r="J1739" s="539">
        <f t="shared" si="738"/>
        <v>1</v>
      </c>
      <c r="K1739" s="119">
        <f t="shared" si="747"/>
        <v>2101.2399999999998</v>
      </c>
      <c r="L1739" s="104"/>
      <c r="M1739" s="129">
        <f t="shared" si="739"/>
        <v>1</v>
      </c>
      <c r="N1739" s="825"/>
      <c r="O1739" s="86"/>
      <c r="P1739" s="86"/>
      <c r="Q1739" s="224"/>
      <c r="R1739" s="728">
        <f t="shared" ref="R1739:R1802" si="753">E1739-K1739-L1739</f>
        <v>0</v>
      </c>
    </row>
    <row r="1740" spans="1:18" s="84" customFormat="1" ht="21.75" customHeight="1" outlineLevel="2" x14ac:dyDescent="0.35">
      <c r="A1740" s="791"/>
      <c r="B1740" s="643" t="s">
        <v>80</v>
      </c>
      <c r="C1740" s="643"/>
      <c r="D1740" s="646"/>
      <c r="E1740" s="646"/>
      <c r="F1740" s="646"/>
      <c r="G1740" s="373"/>
      <c r="H1740" s="646"/>
      <c r="I1740" s="377" t="e">
        <f t="shared" si="737"/>
        <v>#DIV/0!</v>
      </c>
      <c r="J1740" s="377" t="e">
        <f t="shared" si="738"/>
        <v>#DIV/0!</v>
      </c>
      <c r="K1740" s="104">
        <f t="shared" si="747"/>
        <v>0</v>
      </c>
      <c r="L1740" s="104"/>
      <c r="M1740" s="206" t="e">
        <f t="shared" si="739"/>
        <v>#DIV/0!</v>
      </c>
      <c r="N1740" s="825"/>
      <c r="O1740" s="86"/>
      <c r="P1740" s="86"/>
      <c r="Q1740" s="224"/>
      <c r="R1740" s="728">
        <f t="shared" si="753"/>
        <v>0</v>
      </c>
    </row>
    <row r="1741" spans="1:18" s="84" customFormat="1" ht="74.25" customHeight="1" outlineLevel="2" x14ac:dyDescent="0.35">
      <c r="A1741" s="789" t="s">
        <v>934</v>
      </c>
      <c r="B1741" s="117" t="s">
        <v>1384</v>
      </c>
      <c r="C1741" s="643" t="s">
        <v>285</v>
      </c>
      <c r="D1741" s="647">
        <f>SUM(D1742:D1745)</f>
        <v>12288.09</v>
      </c>
      <c r="E1741" s="647">
        <f t="shared" ref="E1741:H1741" si="754">SUM(E1742:E1745)</f>
        <v>12288.09</v>
      </c>
      <c r="F1741" s="647">
        <f t="shared" si="754"/>
        <v>2118.64</v>
      </c>
      <c r="G1741" s="374">
        <f t="shared" ref="G1741" si="755">F1741/E1741</f>
        <v>0.17</v>
      </c>
      <c r="H1741" s="647">
        <f t="shared" si="754"/>
        <v>2118.64</v>
      </c>
      <c r="I1741" s="374">
        <f t="shared" ref="I1741" si="756">H1741/E1741</f>
        <v>0.17</v>
      </c>
      <c r="J1741" s="374">
        <f t="shared" ref="J1741" si="757">H1741/F1741</f>
        <v>1</v>
      </c>
      <c r="K1741" s="104">
        <f t="shared" ref="K1741" si="758">E1741</f>
        <v>12288.09</v>
      </c>
      <c r="L1741" s="104"/>
      <c r="M1741" s="129">
        <f t="shared" si="739"/>
        <v>1</v>
      </c>
      <c r="N1741" s="825"/>
      <c r="O1741" s="86"/>
      <c r="P1741" s="86"/>
      <c r="Q1741" s="224"/>
      <c r="R1741" s="728">
        <f t="shared" si="753"/>
        <v>0</v>
      </c>
    </row>
    <row r="1742" spans="1:18" s="84" customFormat="1" ht="19.5" customHeight="1" outlineLevel="2" x14ac:dyDescent="0.35">
      <c r="A1742" s="790"/>
      <c r="B1742" s="643" t="s">
        <v>79</v>
      </c>
      <c r="C1742" s="643"/>
      <c r="D1742" s="646"/>
      <c r="E1742" s="646"/>
      <c r="F1742" s="646"/>
      <c r="G1742" s="374"/>
      <c r="H1742" s="646"/>
      <c r="I1742" s="377"/>
      <c r="J1742" s="377"/>
      <c r="K1742" s="104"/>
      <c r="L1742" s="104"/>
      <c r="M1742" s="206"/>
      <c r="N1742" s="825"/>
      <c r="O1742" s="86"/>
      <c r="P1742" s="86"/>
      <c r="Q1742" s="224"/>
      <c r="R1742" s="728">
        <f t="shared" si="753"/>
        <v>0</v>
      </c>
    </row>
    <row r="1743" spans="1:18" s="84" customFormat="1" ht="33" customHeight="1" outlineLevel="2" x14ac:dyDescent="0.35">
      <c r="A1743" s="790"/>
      <c r="B1743" s="643" t="s">
        <v>78</v>
      </c>
      <c r="C1743" s="643"/>
      <c r="D1743" s="646">
        <v>10186.85</v>
      </c>
      <c r="E1743" s="646">
        <v>10186.85</v>
      </c>
      <c r="F1743" s="646">
        <v>1933.78</v>
      </c>
      <c r="G1743" s="374">
        <f t="shared" si="743"/>
        <v>0.19</v>
      </c>
      <c r="H1743" s="646">
        <v>1933.78</v>
      </c>
      <c r="I1743" s="374">
        <f t="shared" si="737"/>
        <v>0.19</v>
      </c>
      <c r="J1743" s="374">
        <f t="shared" si="738"/>
        <v>1</v>
      </c>
      <c r="K1743" s="104">
        <v>10186.85</v>
      </c>
      <c r="L1743" s="104"/>
      <c r="M1743" s="129">
        <f t="shared" si="739"/>
        <v>1</v>
      </c>
      <c r="N1743" s="825"/>
      <c r="O1743" s="86"/>
      <c r="P1743" s="86"/>
      <c r="Q1743" s="224"/>
      <c r="R1743" s="728">
        <f t="shared" si="753"/>
        <v>0</v>
      </c>
    </row>
    <row r="1744" spans="1:18" s="84" customFormat="1" ht="21" customHeight="1" outlineLevel="2" x14ac:dyDescent="0.35">
      <c r="A1744" s="790"/>
      <c r="B1744" s="643" t="s">
        <v>231</v>
      </c>
      <c r="C1744" s="643"/>
      <c r="D1744" s="646">
        <v>2101.2399999999998</v>
      </c>
      <c r="E1744" s="646">
        <v>2101.2399999999998</v>
      </c>
      <c r="F1744" s="637">
        <v>184.86</v>
      </c>
      <c r="G1744" s="374">
        <f t="shared" si="743"/>
        <v>0.09</v>
      </c>
      <c r="H1744" s="637">
        <v>184.86</v>
      </c>
      <c r="I1744" s="374">
        <f t="shared" si="737"/>
        <v>0.09</v>
      </c>
      <c r="J1744" s="374">
        <f t="shared" si="738"/>
        <v>1</v>
      </c>
      <c r="K1744" s="104">
        <v>2101.2399999999998</v>
      </c>
      <c r="L1744" s="104"/>
      <c r="M1744" s="129">
        <f t="shared" si="739"/>
        <v>1</v>
      </c>
      <c r="N1744" s="825"/>
      <c r="O1744" s="86"/>
      <c r="P1744" s="86"/>
      <c r="Q1744" s="224"/>
      <c r="R1744" s="728">
        <f t="shared" si="753"/>
        <v>0</v>
      </c>
    </row>
    <row r="1745" spans="1:18" s="84" customFormat="1" ht="23.25" customHeight="1" outlineLevel="2" x14ac:dyDescent="0.35">
      <c r="A1745" s="791"/>
      <c r="B1745" s="643" t="s">
        <v>80</v>
      </c>
      <c r="C1745" s="643"/>
      <c r="D1745" s="646"/>
      <c r="E1745" s="646"/>
      <c r="F1745" s="646"/>
      <c r="G1745" s="373"/>
      <c r="H1745" s="646"/>
      <c r="I1745" s="377"/>
      <c r="J1745" s="377"/>
      <c r="K1745" s="104"/>
      <c r="L1745" s="104"/>
      <c r="M1745" s="206"/>
      <c r="N1745" s="826"/>
      <c r="O1745" s="86"/>
      <c r="P1745" s="86"/>
      <c r="Q1745" s="224"/>
      <c r="R1745" s="728">
        <f t="shared" si="753"/>
        <v>0</v>
      </c>
    </row>
    <row r="1746" spans="1:18" s="84" customFormat="1" ht="288.75" customHeight="1" outlineLevel="2" x14ac:dyDescent="0.35">
      <c r="A1746" s="789" t="s">
        <v>241</v>
      </c>
      <c r="B1746" s="117" t="s">
        <v>932</v>
      </c>
      <c r="C1746" s="117" t="s">
        <v>285</v>
      </c>
      <c r="D1746" s="134">
        <f>SUM(D1747:D1750)</f>
        <v>11001.7</v>
      </c>
      <c r="E1746" s="134">
        <f t="shared" ref="E1746:F1746" si="759">SUM(E1747:E1750)</f>
        <v>11289.31</v>
      </c>
      <c r="F1746" s="134">
        <f t="shared" si="759"/>
        <v>1260.1600000000001</v>
      </c>
      <c r="G1746" s="376">
        <f t="shared" si="743"/>
        <v>0.11</v>
      </c>
      <c r="H1746" s="134">
        <f>SUM(H1747:H1750)</f>
        <v>1260.1600000000001</v>
      </c>
      <c r="I1746" s="376">
        <f t="shared" si="737"/>
        <v>0.11</v>
      </c>
      <c r="J1746" s="634">
        <f t="shared" si="738"/>
        <v>1</v>
      </c>
      <c r="K1746" s="134">
        <f t="shared" si="747"/>
        <v>11289.31</v>
      </c>
      <c r="L1746" s="104"/>
      <c r="M1746" s="344">
        <f t="shared" si="739"/>
        <v>1</v>
      </c>
      <c r="N1746" s="824" t="s">
        <v>1392</v>
      </c>
      <c r="O1746" s="86"/>
      <c r="P1746" s="86"/>
      <c r="Q1746" s="224"/>
      <c r="R1746" s="728">
        <f t="shared" si="753"/>
        <v>0</v>
      </c>
    </row>
    <row r="1747" spans="1:18" s="84" customFormat="1" ht="27" customHeight="1" outlineLevel="2" x14ac:dyDescent="0.35">
      <c r="A1747" s="790"/>
      <c r="B1747" s="643" t="s">
        <v>79</v>
      </c>
      <c r="C1747" s="643"/>
      <c r="D1747" s="642"/>
      <c r="E1747" s="642"/>
      <c r="F1747" s="642"/>
      <c r="G1747" s="374"/>
      <c r="H1747" s="646"/>
      <c r="I1747" s="377" t="e">
        <f t="shared" si="737"/>
        <v>#DIV/0!</v>
      </c>
      <c r="J1747" s="374"/>
      <c r="K1747" s="104">
        <f t="shared" si="747"/>
        <v>0</v>
      </c>
      <c r="L1747" s="104"/>
      <c r="M1747" s="206" t="e">
        <f t="shared" si="739"/>
        <v>#DIV/0!</v>
      </c>
      <c r="N1747" s="825"/>
      <c r="O1747" s="86"/>
      <c r="P1747" s="86"/>
      <c r="Q1747" s="224"/>
      <c r="R1747" s="728">
        <f t="shared" si="753"/>
        <v>0</v>
      </c>
    </row>
    <row r="1748" spans="1:18" s="84" customFormat="1" ht="24.75" customHeight="1" outlineLevel="2" x14ac:dyDescent="0.35">
      <c r="A1748" s="790"/>
      <c r="B1748" s="643" t="s">
        <v>78</v>
      </c>
      <c r="C1748" s="643"/>
      <c r="D1748" s="119">
        <v>750</v>
      </c>
      <c r="E1748" s="119">
        <v>750</v>
      </c>
      <c r="F1748" s="119"/>
      <c r="G1748" s="539">
        <f t="shared" si="743"/>
        <v>0</v>
      </c>
      <c r="H1748" s="119">
        <f>F1748</f>
        <v>0</v>
      </c>
      <c r="I1748" s="539">
        <f>H1748/E1748</f>
        <v>0</v>
      </c>
      <c r="J1748" s="617" t="e">
        <f t="shared" si="738"/>
        <v>#DIV/0!</v>
      </c>
      <c r="K1748" s="119">
        <f t="shared" si="747"/>
        <v>750</v>
      </c>
      <c r="L1748" s="104"/>
      <c r="M1748" s="129">
        <f>K1748/E1748</f>
        <v>1</v>
      </c>
      <c r="N1748" s="825"/>
      <c r="O1748" s="86"/>
      <c r="P1748" s="86"/>
      <c r="Q1748" s="224"/>
      <c r="R1748" s="728">
        <f t="shared" si="753"/>
        <v>0</v>
      </c>
    </row>
    <row r="1749" spans="1:18" s="84" customFormat="1" ht="20.25" customHeight="1" outlineLevel="2" x14ac:dyDescent="0.35">
      <c r="A1749" s="790"/>
      <c r="B1749" s="643" t="s">
        <v>231</v>
      </c>
      <c r="C1749" s="643"/>
      <c r="D1749" s="119">
        <v>10251.700000000001</v>
      </c>
      <c r="E1749" s="119">
        <v>10539.31</v>
      </c>
      <c r="F1749" s="119">
        <v>1260.1600000000001</v>
      </c>
      <c r="G1749" s="539">
        <f t="shared" si="743"/>
        <v>0.12</v>
      </c>
      <c r="H1749" s="119">
        <f>F1749</f>
        <v>1260.1600000000001</v>
      </c>
      <c r="I1749" s="539">
        <f t="shared" si="737"/>
        <v>0.12</v>
      </c>
      <c r="J1749" s="617">
        <f t="shared" si="738"/>
        <v>1</v>
      </c>
      <c r="K1749" s="119">
        <v>38056.480000000003</v>
      </c>
      <c r="L1749" s="104"/>
      <c r="M1749" s="129">
        <f t="shared" si="739"/>
        <v>3.61</v>
      </c>
      <c r="N1749" s="825"/>
      <c r="O1749" s="86"/>
      <c r="P1749" s="86"/>
      <c r="Q1749" s="224"/>
      <c r="R1749" s="728">
        <f t="shared" si="753"/>
        <v>-27517.17</v>
      </c>
    </row>
    <row r="1750" spans="1:18" s="84" customFormat="1" ht="195.75" customHeight="1" outlineLevel="2" x14ac:dyDescent="0.35">
      <c r="A1750" s="791"/>
      <c r="B1750" s="643" t="s">
        <v>80</v>
      </c>
      <c r="C1750" s="643"/>
      <c r="D1750" s="646"/>
      <c r="E1750" s="646"/>
      <c r="F1750" s="646"/>
      <c r="G1750" s="374"/>
      <c r="H1750" s="646"/>
      <c r="I1750" s="377" t="e">
        <f t="shared" si="737"/>
        <v>#DIV/0!</v>
      </c>
      <c r="J1750" s="377" t="e">
        <f t="shared" si="738"/>
        <v>#DIV/0!</v>
      </c>
      <c r="K1750" s="104">
        <f t="shared" ref="K1750:K1760" si="760">E1750</f>
        <v>0</v>
      </c>
      <c r="L1750" s="104"/>
      <c r="M1750" s="206" t="e">
        <f t="shared" si="739"/>
        <v>#DIV/0!</v>
      </c>
      <c r="N1750" s="826"/>
      <c r="O1750" s="86"/>
      <c r="P1750" s="86"/>
      <c r="Q1750" s="224"/>
      <c r="R1750" s="728">
        <f t="shared" si="753"/>
        <v>0</v>
      </c>
    </row>
    <row r="1751" spans="1:18" s="84" customFormat="1" ht="116.25" customHeight="1" outlineLevel="2" x14ac:dyDescent="0.35">
      <c r="A1751" s="1195" t="s">
        <v>242</v>
      </c>
      <c r="B1751" s="117" t="s">
        <v>717</v>
      </c>
      <c r="C1751" s="117" t="s">
        <v>285</v>
      </c>
      <c r="D1751" s="134">
        <f>SUM(D1752:D1755)</f>
        <v>17296.400000000001</v>
      </c>
      <c r="E1751" s="134">
        <f t="shared" ref="E1751" si="761">SUM(E1752:E1755)</f>
        <v>17296.400000000001</v>
      </c>
      <c r="F1751" s="134">
        <f>SUM(F1752:F1755)</f>
        <v>2514.1</v>
      </c>
      <c r="G1751" s="374">
        <f t="shared" si="743"/>
        <v>0.15</v>
      </c>
      <c r="H1751" s="134">
        <f>SUM(H1752:H1755)</f>
        <v>2514.1</v>
      </c>
      <c r="I1751" s="376">
        <f t="shared" si="737"/>
        <v>0.15</v>
      </c>
      <c r="J1751" s="376">
        <f t="shared" si="738"/>
        <v>1</v>
      </c>
      <c r="K1751" s="134">
        <f t="shared" si="760"/>
        <v>17296.400000000001</v>
      </c>
      <c r="L1751" s="104"/>
      <c r="M1751" s="344">
        <f t="shared" si="739"/>
        <v>1</v>
      </c>
      <c r="N1751" s="811" t="s">
        <v>1385</v>
      </c>
      <c r="O1751" s="86"/>
      <c r="P1751" s="86"/>
      <c r="Q1751" s="224"/>
      <c r="R1751" s="728">
        <f t="shared" si="753"/>
        <v>0</v>
      </c>
    </row>
    <row r="1752" spans="1:18" s="84" customFormat="1" ht="26.25" customHeight="1" outlineLevel="2" x14ac:dyDescent="0.35">
      <c r="A1752" s="1196"/>
      <c r="B1752" s="643" t="s">
        <v>79</v>
      </c>
      <c r="C1752" s="643"/>
      <c r="D1752" s="205">
        <f t="shared" ref="D1752:F1753" si="762">D1757</f>
        <v>0</v>
      </c>
      <c r="E1752" s="205">
        <f t="shared" si="762"/>
        <v>0</v>
      </c>
      <c r="F1752" s="205">
        <f t="shared" si="762"/>
        <v>0</v>
      </c>
      <c r="G1752" s="374"/>
      <c r="H1752" s="646"/>
      <c r="I1752" s="377" t="e">
        <f t="shared" si="737"/>
        <v>#DIV/0!</v>
      </c>
      <c r="J1752" s="377" t="e">
        <f t="shared" si="738"/>
        <v>#DIV/0!</v>
      </c>
      <c r="K1752" s="104">
        <f t="shared" si="760"/>
        <v>0</v>
      </c>
      <c r="L1752" s="104"/>
      <c r="M1752" s="206" t="e">
        <f t="shared" si="739"/>
        <v>#DIV/0!</v>
      </c>
      <c r="N1752" s="812"/>
      <c r="O1752" s="86"/>
      <c r="P1752" s="86"/>
      <c r="Q1752" s="224"/>
      <c r="R1752" s="728">
        <f t="shared" si="753"/>
        <v>0</v>
      </c>
    </row>
    <row r="1753" spans="1:18" s="84" customFormat="1" ht="30.75" customHeight="1" outlineLevel="2" x14ac:dyDescent="0.35">
      <c r="A1753" s="1196"/>
      <c r="B1753" s="643" t="s">
        <v>78</v>
      </c>
      <c r="C1753" s="643"/>
      <c r="D1753" s="205">
        <f t="shared" si="762"/>
        <v>17296.400000000001</v>
      </c>
      <c r="E1753" s="205">
        <f t="shared" si="762"/>
        <v>17296.400000000001</v>
      </c>
      <c r="F1753" s="205">
        <f t="shared" si="762"/>
        <v>2514.1</v>
      </c>
      <c r="G1753" s="374">
        <f t="shared" si="743"/>
        <v>0.15</v>
      </c>
      <c r="H1753" s="205">
        <f>H1758</f>
        <v>2514.1</v>
      </c>
      <c r="I1753" s="374">
        <f t="shared" si="737"/>
        <v>0.15</v>
      </c>
      <c r="J1753" s="374">
        <f t="shared" si="738"/>
        <v>1</v>
      </c>
      <c r="K1753" s="104">
        <f t="shared" si="760"/>
        <v>17296.400000000001</v>
      </c>
      <c r="L1753" s="104"/>
      <c r="M1753" s="129">
        <f t="shared" si="739"/>
        <v>1</v>
      </c>
      <c r="N1753" s="812"/>
      <c r="O1753" s="86"/>
      <c r="P1753" s="86"/>
      <c r="Q1753" s="224"/>
      <c r="R1753" s="728">
        <f t="shared" si="753"/>
        <v>0</v>
      </c>
    </row>
    <row r="1754" spans="1:18" s="84" customFormat="1" ht="26.25" customHeight="1" outlineLevel="2" x14ac:dyDescent="0.35">
      <c r="A1754" s="1196"/>
      <c r="B1754" s="643" t="s">
        <v>116</v>
      </c>
      <c r="C1754" s="643"/>
      <c r="D1754" s="205">
        <f>D1759</f>
        <v>0</v>
      </c>
      <c r="E1754" s="205">
        <f t="shared" ref="D1754:F1755" si="763">E1759</f>
        <v>0</v>
      </c>
      <c r="F1754" s="205">
        <f t="shared" si="763"/>
        <v>0</v>
      </c>
      <c r="G1754" s="373"/>
      <c r="H1754" s="205"/>
      <c r="I1754" s="377" t="e">
        <f t="shared" si="737"/>
        <v>#DIV/0!</v>
      </c>
      <c r="J1754" s="374"/>
      <c r="K1754" s="104">
        <f t="shared" si="760"/>
        <v>0</v>
      </c>
      <c r="L1754" s="104"/>
      <c r="M1754" s="206" t="e">
        <f t="shared" si="739"/>
        <v>#DIV/0!</v>
      </c>
      <c r="N1754" s="812"/>
      <c r="O1754" s="86"/>
      <c r="P1754" s="86"/>
      <c r="Q1754" s="224"/>
      <c r="R1754" s="728">
        <f t="shared" si="753"/>
        <v>0</v>
      </c>
    </row>
    <row r="1755" spans="1:18" s="84" customFormat="1" ht="30" customHeight="1" outlineLevel="2" x14ac:dyDescent="0.35">
      <c r="A1755" s="1197"/>
      <c r="B1755" s="643" t="s">
        <v>80</v>
      </c>
      <c r="C1755" s="643"/>
      <c r="D1755" s="205">
        <f t="shared" si="763"/>
        <v>0</v>
      </c>
      <c r="E1755" s="205">
        <f t="shared" si="763"/>
        <v>0</v>
      </c>
      <c r="F1755" s="205">
        <f t="shared" si="763"/>
        <v>0</v>
      </c>
      <c r="G1755" s="373"/>
      <c r="H1755" s="642"/>
      <c r="I1755" s="377" t="e">
        <f t="shared" si="737"/>
        <v>#DIV/0!</v>
      </c>
      <c r="J1755" s="374"/>
      <c r="K1755" s="104">
        <f t="shared" si="760"/>
        <v>0</v>
      </c>
      <c r="L1755" s="104"/>
      <c r="M1755" s="206" t="e">
        <f t="shared" si="739"/>
        <v>#DIV/0!</v>
      </c>
      <c r="N1755" s="812"/>
      <c r="O1755" s="86"/>
      <c r="P1755" s="86"/>
      <c r="Q1755" s="224"/>
      <c r="R1755" s="728">
        <f t="shared" si="753"/>
        <v>0</v>
      </c>
    </row>
    <row r="1756" spans="1:18" s="84" customFormat="1" ht="72" customHeight="1" outlineLevel="2" x14ac:dyDescent="0.35">
      <c r="A1756" s="1064" t="s">
        <v>243</v>
      </c>
      <c r="B1756" s="117" t="s">
        <v>933</v>
      </c>
      <c r="C1756" s="117" t="s">
        <v>285</v>
      </c>
      <c r="D1756" s="134">
        <f>SUM(D1757:D1760)</f>
        <v>17296.400000000001</v>
      </c>
      <c r="E1756" s="134">
        <f t="shared" ref="E1756:H1756" si="764">SUM(E1757:E1760)</f>
        <v>17296.400000000001</v>
      </c>
      <c r="F1756" s="134">
        <f t="shared" si="764"/>
        <v>2514.1</v>
      </c>
      <c r="G1756" s="376">
        <f t="shared" si="743"/>
        <v>0.15</v>
      </c>
      <c r="H1756" s="134">
        <f t="shared" si="764"/>
        <v>2514.1</v>
      </c>
      <c r="I1756" s="376">
        <f t="shared" si="737"/>
        <v>0.15</v>
      </c>
      <c r="J1756" s="376">
        <f t="shared" si="738"/>
        <v>1</v>
      </c>
      <c r="K1756" s="134">
        <f t="shared" si="760"/>
        <v>17296.400000000001</v>
      </c>
      <c r="L1756" s="104"/>
      <c r="M1756" s="344">
        <f t="shared" si="739"/>
        <v>1</v>
      </c>
      <c r="N1756" s="812"/>
      <c r="O1756" s="86"/>
      <c r="P1756" s="86"/>
      <c r="Q1756" s="224"/>
      <c r="R1756" s="728">
        <f t="shared" si="753"/>
        <v>0</v>
      </c>
    </row>
    <row r="1757" spans="1:18" s="84" customFormat="1" ht="24.75" customHeight="1" outlineLevel="2" x14ac:dyDescent="0.35">
      <c r="A1757" s="1065"/>
      <c r="B1757" s="643" t="s">
        <v>79</v>
      </c>
      <c r="C1757" s="643"/>
      <c r="D1757" s="646"/>
      <c r="E1757" s="646"/>
      <c r="F1757" s="646"/>
      <c r="G1757" s="373"/>
      <c r="H1757" s="642"/>
      <c r="I1757" s="377" t="e">
        <f t="shared" si="737"/>
        <v>#DIV/0!</v>
      </c>
      <c r="J1757" s="377" t="e">
        <f t="shared" si="738"/>
        <v>#DIV/0!</v>
      </c>
      <c r="K1757" s="104">
        <f t="shared" si="760"/>
        <v>0</v>
      </c>
      <c r="L1757" s="104"/>
      <c r="M1757" s="206" t="e">
        <f t="shared" si="739"/>
        <v>#DIV/0!</v>
      </c>
      <c r="N1757" s="812"/>
      <c r="O1757" s="86"/>
      <c r="P1757" s="86"/>
      <c r="Q1757" s="224"/>
      <c r="R1757" s="728">
        <f t="shared" si="753"/>
        <v>0</v>
      </c>
    </row>
    <row r="1758" spans="1:18" s="84" customFormat="1" ht="27" customHeight="1" outlineLevel="2" x14ac:dyDescent="0.35">
      <c r="A1758" s="1065"/>
      <c r="B1758" s="643" t="s">
        <v>78</v>
      </c>
      <c r="C1758" s="643"/>
      <c r="D1758" s="119">
        <v>17296.400000000001</v>
      </c>
      <c r="E1758" s="119">
        <v>17296.400000000001</v>
      </c>
      <c r="F1758" s="119">
        <v>2514.1</v>
      </c>
      <c r="G1758" s="539">
        <f t="shared" si="743"/>
        <v>0.15</v>
      </c>
      <c r="H1758" s="119">
        <f>F1758</f>
        <v>2514.1</v>
      </c>
      <c r="I1758" s="539">
        <f t="shared" si="737"/>
        <v>0.15</v>
      </c>
      <c r="J1758" s="539">
        <f t="shared" si="738"/>
        <v>1</v>
      </c>
      <c r="K1758" s="119">
        <f t="shared" si="760"/>
        <v>17296.400000000001</v>
      </c>
      <c r="L1758" s="104"/>
      <c r="M1758" s="129">
        <f t="shared" si="739"/>
        <v>1</v>
      </c>
      <c r="N1758" s="812"/>
      <c r="O1758" s="86"/>
      <c r="P1758" s="86"/>
      <c r="Q1758" s="224"/>
      <c r="R1758" s="728">
        <f t="shared" si="753"/>
        <v>0</v>
      </c>
    </row>
    <row r="1759" spans="1:18" s="84" customFormat="1" ht="23.25" customHeight="1" outlineLevel="2" x14ac:dyDescent="0.35">
      <c r="A1759" s="1065"/>
      <c r="B1759" s="643" t="s">
        <v>116</v>
      </c>
      <c r="C1759" s="643"/>
      <c r="D1759" s="205"/>
      <c r="E1759" s="205"/>
      <c r="F1759" s="205"/>
      <c r="G1759" s="167" t="e">
        <f t="shared" si="743"/>
        <v>#DIV/0!</v>
      </c>
      <c r="H1759" s="487"/>
      <c r="I1759" s="377" t="e">
        <f t="shared" si="737"/>
        <v>#DIV/0!</v>
      </c>
      <c r="J1759" s="377" t="e">
        <f t="shared" si="738"/>
        <v>#DIV/0!</v>
      </c>
      <c r="K1759" s="104">
        <f t="shared" si="760"/>
        <v>0</v>
      </c>
      <c r="L1759" s="104"/>
      <c r="M1759" s="206" t="e">
        <f t="shared" si="739"/>
        <v>#DIV/0!</v>
      </c>
      <c r="N1759" s="812"/>
      <c r="O1759" s="86"/>
      <c r="P1759" s="86"/>
      <c r="Q1759" s="224"/>
      <c r="R1759" s="728">
        <f t="shared" si="753"/>
        <v>0</v>
      </c>
    </row>
    <row r="1760" spans="1:18" s="84" customFormat="1" ht="39" customHeight="1" outlineLevel="2" x14ac:dyDescent="0.35">
      <c r="A1760" s="1066"/>
      <c r="B1760" s="643" t="s">
        <v>80</v>
      </c>
      <c r="C1760" s="643"/>
      <c r="D1760" s="646"/>
      <c r="E1760" s="646"/>
      <c r="F1760" s="646"/>
      <c r="G1760" s="167" t="e">
        <f t="shared" si="743"/>
        <v>#DIV/0!</v>
      </c>
      <c r="H1760" s="642"/>
      <c r="I1760" s="377" t="e">
        <f t="shared" si="737"/>
        <v>#DIV/0!</v>
      </c>
      <c r="J1760" s="377" t="e">
        <f t="shared" si="738"/>
        <v>#DIV/0!</v>
      </c>
      <c r="K1760" s="104">
        <f t="shared" si="760"/>
        <v>0</v>
      </c>
      <c r="L1760" s="104"/>
      <c r="M1760" s="206" t="e">
        <f t="shared" si="739"/>
        <v>#DIV/0!</v>
      </c>
      <c r="N1760" s="813"/>
      <c r="O1760" s="86"/>
      <c r="P1760" s="86"/>
      <c r="Q1760" s="224"/>
      <c r="R1760" s="728">
        <f t="shared" si="753"/>
        <v>0</v>
      </c>
    </row>
    <row r="1761" spans="1:18" s="84" customFormat="1" ht="81.75" customHeight="1" outlineLevel="2" x14ac:dyDescent="0.35">
      <c r="A1761" s="1013" t="s">
        <v>125</v>
      </c>
      <c r="B1761" s="354" t="s">
        <v>388</v>
      </c>
      <c r="C1761" s="114" t="s">
        <v>227</v>
      </c>
      <c r="D1761" s="111">
        <f>SUM(D1762:D1765)</f>
        <v>213262.84</v>
      </c>
      <c r="E1761" s="111">
        <f>SUM(E1762:E1765)</f>
        <v>213262.84</v>
      </c>
      <c r="F1761" s="111">
        <f>SUM(F1762:F1765)</f>
        <v>32068.73</v>
      </c>
      <c r="G1761" s="187">
        <f t="shared" si="743"/>
        <v>0.15</v>
      </c>
      <c r="H1761" s="111">
        <f>SUM(H1762:H1765)</f>
        <v>32068.73</v>
      </c>
      <c r="I1761" s="187">
        <f>H1761/F1761</f>
        <v>1</v>
      </c>
      <c r="J1761" s="379">
        <f t="shared" si="738"/>
        <v>1</v>
      </c>
      <c r="K1761" s="111">
        <f>SUM(K1762:K1765)</f>
        <v>213262.84</v>
      </c>
      <c r="L1761" s="111">
        <f>SUM(L1762:L1765)</f>
        <v>0</v>
      </c>
      <c r="M1761" s="112">
        <f>K1761/E1761</f>
        <v>1</v>
      </c>
      <c r="N1761" s="1165"/>
      <c r="O1761" s="86"/>
      <c r="P1761" s="86" t="b">
        <f t="shared" ref="P1761:P1825" si="765">E1751=D1751</f>
        <v>1</v>
      </c>
      <c r="Q1761" s="224" t="b">
        <f t="shared" ref="Q1761:Q1825" si="766">IF(F1751=H1751,TRUE,FALSE)</f>
        <v>1</v>
      </c>
      <c r="R1761" s="728">
        <f t="shared" si="753"/>
        <v>0</v>
      </c>
    </row>
    <row r="1762" spans="1:18" s="84" customFormat="1" ht="28.5" customHeight="1" outlineLevel="2" x14ac:dyDescent="0.35">
      <c r="A1762" s="1014"/>
      <c r="B1762" s="115" t="s">
        <v>79</v>
      </c>
      <c r="C1762" s="115"/>
      <c r="D1762" s="113">
        <f t="shared" ref="D1762:H1765" si="767">D1767+D1802</f>
        <v>0</v>
      </c>
      <c r="E1762" s="113">
        <f t="shared" si="767"/>
        <v>0</v>
      </c>
      <c r="F1762" s="113">
        <f t="shared" si="767"/>
        <v>0</v>
      </c>
      <c r="G1762" s="189" t="e">
        <f t="shared" si="743"/>
        <v>#DIV/0!</v>
      </c>
      <c r="H1762" s="113">
        <f>H1767+H1802</f>
        <v>0</v>
      </c>
      <c r="I1762" s="189" t="e">
        <f t="shared" ref="I1762:I1826" si="768">H1762/F1762</f>
        <v>#DIV/0!</v>
      </c>
      <c r="J1762" s="602" t="e">
        <f t="shared" si="738"/>
        <v>#DIV/0!</v>
      </c>
      <c r="K1762" s="198">
        <f>K1767+K1802</f>
        <v>0</v>
      </c>
      <c r="L1762" s="113">
        <f>L1767+L1802</f>
        <v>0</v>
      </c>
      <c r="M1762" s="202"/>
      <c r="N1762" s="1166"/>
      <c r="O1762" s="86"/>
      <c r="P1762" s="86" t="b">
        <f t="shared" si="765"/>
        <v>1</v>
      </c>
      <c r="Q1762" s="224" t="b">
        <f t="shared" si="766"/>
        <v>1</v>
      </c>
      <c r="R1762" s="728">
        <f t="shared" si="753"/>
        <v>0</v>
      </c>
    </row>
    <row r="1763" spans="1:18" s="84" customFormat="1" ht="27.75" customHeight="1" outlineLevel="2" x14ac:dyDescent="0.35">
      <c r="A1763" s="1014"/>
      <c r="B1763" s="115" t="s">
        <v>78</v>
      </c>
      <c r="C1763" s="568"/>
      <c r="D1763" s="113">
        <f t="shared" si="767"/>
        <v>4008.01</v>
      </c>
      <c r="E1763" s="113">
        <f t="shared" si="767"/>
        <v>4008.01</v>
      </c>
      <c r="F1763" s="113">
        <f t="shared" si="767"/>
        <v>188.12</v>
      </c>
      <c r="G1763" s="190">
        <f t="shared" si="743"/>
        <v>4.7E-2</v>
      </c>
      <c r="H1763" s="113">
        <f>H1768+H1803</f>
        <v>188.12</v>
      </c>
      <c r="I1763" s="189">
        <f t="shared" si="768"/>
        <v>1</v>
      </c>
      <c r="J1763" s="602">
        <f t="shared" si="738"/>
        <v>1</v>
      </c>
      <c r="K1763" s="113">
        <f>K1768+K1803</f>
        <v>4008.01</v>
      </c>
      <c r="L1763" s="113">
        <f>L1768+L1803</f>
        <v>0</v>
      </c>
      <c r="M1763" s="202">
        <f t="shared" si="739"/>
        <v>1</v>
      </c>
      <c r="N1763" s="1166"/>
      <c r="O1763" s="86"/>
      <c r="P1763" s="86" t="b">
        <f t="shared" si="765"/>
        <v>1</v>
      </c>
      <c r="Q1763" s="224" t="b">
        <f t="shared" si="766"/>
        <v>1</v>
      </c>
      <c r="R1763" s="728">
        <f t="shared" si="753"/>
        <v>0</v>
      </c>
    </row>
    <row r="1764" spans="1:18" s="84" customFormat="1" ht="27.75" customHeight="1" outlineLevel="2" x14ac:dyDescent="0.35">
      <c r="A1764" s="1014"/>
      <c r="B1764" s="115" t="s">
        <v>116</v>
      </c>
      <c r="C1764" s="115"/>
      <c r="D1764" s="113">
        <f t="shared" si="767"/>
        <v>209254.83</v>
      </c>
      <c r="E1764" s="113">
        <f t="shared" si="767"/>
        <v>209254.83</v>
      </c>
      <c r="F1764" s="113">
        <f t="shared" si="767"/>
        <v>31880.61</v>
      </c>
      <c r="G1764" s="190">
        <f t="shared" si="743"/>
        <v>0.152</v>
      </c>
      <c r="H1764" s="113">
        <f t="shared" si="767"/>
        <v>31880.61</v>
      </c>
      <c r="I1764" s="190">
        <f t="shared" si="768"/>
        <v>1</v>
      </c>
      <c r="J1764" s="380">
        <f t="shared" ref="J1764:J1765" si="769">H1764/F1764</f>
        <v>1</v>
      </c>
      <c r="K1764" s="113">
        <f t="shared" ref="K1764" si="770">K1769+K1804</f>
        <v>209254.83</v>
      </c>
      <c r="L1764" s="113">
        <f t="shared" ref="L1764" si="771">L1769+L1804</f>
        <v>0</v>
      </c>
      <c r="M1764" s="202">
        <f t="shared" ref="M1764:M1801" si="772">K1764/E1764</f>
        <v>1</v>
      </c>
      <c r="N1764" s="1166"/>
      <c r="O1764" s="86"/>
      <c r="P1764" s="86" t="b">
        <f t="shared" si="765"/>
        <v>1</v>
      </c>
      <c r="Q1764" s="224" t="b">
        <f t="shared" si="766"/>
        <v>1</v>
      </c>
      <c r="R1764" s="728">
        <f t="shared" si="753"/>
        <v>0</v>
      </c>
    </row>
    <row r="1765" spans="1:18" s="84" customFormat="1" ht="32.25" customHeight="1" outlineLevel="2" x14ac:dyDescent="0.35">
      <c r="A1765" s="1015"/>
      <c r="B1765" s="115" t="s">
        <v>80</v>
      </c>
      <c r="C1765" s="115"/>
      <c r="D1765" s="113">
        <f t="shared" si="767"/>
        <v>0</v>
      </c>
      <c r="E1765" s="113">
        <f t="shared" si="767"/>
        <v>0</v>
      </c>
      <c r="F1765" s="113">
        <f t="shared" si="767"/>
        <v>0</v>
      </c>
      <c r="G1765" s="189" t="e">
        <f t="shared" si="743"/>
        <v>#DIV/0!</v>
      </c>
      <c r="H1765" s="113">
        <f>H1770+H1805</f>
        <v>0</v>
      </c>
      <c r="I1765" s="190"/>
      <c r="J1765" s="602" t="e">
        <f t="shared" si="769"/>
        <v>#DIV/0!</v>
      </c>
      <c r="K1765" s="198">
        <f t="shared" ref="K1765" si="773">K1770+K1805</f>
        <v>0</v>
      </c>
      <c r="L1765" s="198">
        <f t="shared" ref="L1765" si="774">L1770+L1805</f>
        <v>0</v>
      </c>
      <c r="M1765" s="202"/>
      <c r="N1765" s="1167"/>
      <c r="O1765" s="86"/>
      <c r="P1765" s="86" t="b">
        <f t="shared" si="765"/>
        <v>1</v>
      </c>
      <c r="Q1765" s="224" t="b">
        <f t="shared" si="766"/>
        <v>1</v>
      </c>
      <c r="R1765" s="728">
        <f t="shared" si="753"/>
        <v>0</v>
      </c>
    </row>
    <row r="1766" spans="1:18" s="84" customFormat="1" ht="45" customHeight="1" outlineLevel="2" x14ac:dyDescent="0.35">
      <c r="A1766" s="1128" t="s">
        <v>389</v>
      </c>
      <c r="B1766" s="170" t="s">
        <v>659</v>
      </c>
      <c r="C1766" s="170" t="s">
        <v>229</v>
      </c>
      <c r="D1766" s="141">
        <f>SUM(D1767:D1770)</f>
        <v>26020.43</v>
      </c>
      <c r="E1766" s="141">
        <f>SUM(E1767:E1770)</f>
        <v>26020.43</v>
      </c>
      <c r="F1766" s="141">
        <f t="shared" ref="F1766" si="775">SUM(F1767:F1770)</f>
        <v>7125.18</v>
      </c>
      <c r="G1766" s="178">
        <f t="shared" si="743"/>
        <v>0.27400000000000002</v>
      </c>
      <c r="H1766" s="141">
        <f>SUM(H1767:H1770)</f>
        <v>7125.18</v>
      </c>
      <c r="I1766" s="178">
        <f>H1766/F1766</f>
        <v>1</v>
      </c>
      <c r="J1766" s="375">
        <f>H1766/F1766</f>
        <v>1</v>
      </c>
      <c r="K1766" s="141">
        <f>SUM(K1767:K1770)</f>
        <v>26020.43</v>
      </c>
      <c r="L1766" s="141">
        <f>SUM(L1767:L1770)</f>
        <v>0</v>
      </c>
      <c r="M1766" s="138">
        <f t="shared" si="772"/>
        <v>1</v>
      </c>
      <c r="N1766" s="837"/>
      <c r="O1766" s="86"/>
      <c r="P1766" s="86" t="b">
        <f t="shared" si="765"/>
        <v>1</v>
      </c>
      <c r="Q1766" s="224" t="b">
        <f t="shared" si="766"/>
        <v>1</v>
      </c>
      <c r="R1766" s="728">
        <f t="shared" si="753"/>
        <v>0</v>
      </c>
    </row>
    <row r="1767" spans="1:18" s="84" customFormat="1" ht="28.5" customHeight="1" outlineLevel="2" x14ac:dyDescent="0.35">
      <c r="A1767" s="1129"/>
      <c r="B1767" s="645" t="s">
        <v>79</v>
      </c>
      <c r="C1767" s="645"/>
      <c r="D1767" s="119">
        <f>D1772+D1777+D1797</f>
        <v>0</v>
      </c>
      <c r="E1767" s="119">
        <f t="shared" ref="E1767:K1767" si="776">E1772+E1777+E1797</f>
        <v>0</v>
      </c>
      <c r="F1767" s="119">
        <f t="shared" si="776"/>
        <v>0</v>
      </c>
      <c r="G1767" s="153" t="e">
        <f t="shared" si="743"/>
        <v>#DIV/0!</v>
      </c>
      <c r="H1767" s="119">
        <f t="shared" si="776"/>
        <v>0</v>
      </c>
      <c r="I1767" s="153" t="e">
        <f t="shared" ref="I1767:I1770" si="777">H1767/F1767</f>
        <v>#DIV/0!</v>
      </c>
      <c r="J1767" s="377" t="e">
        <f t="shared" ref="J1767:J1826" si="778">H1767/F1767</f>
        <v>#DIV/0!</v>
      </c>
      <c r="K1767" s="119">
        <f t="shared" si="776"/>
        <v>0</v>
      </c>
      <c r="L1767" s="119">
        <f t="shared" ref="L1767" si="779">L1772+L1777+L1782+L1787</f>
        <v>0</v>
      </c>
      <c r="M1767" s="108"/>
      <c r="N1767" s="838"/>
      <c r="O1767" s="86"/>
      <c r="P1767" s="86" t="b">
        <f t="shared" si="765"/>
        <v>1</v>
      </c>
      <c r="Q1767" s="224" t="b">
        <f t="shared" si="766"/>
        <v>1</v>
      </c>
      <c r="R1767" s="728">
        <f t="shared" si="753"/>
        <v>0</v>
      </c>
    </row>
    <row r="1768" spans="1:18" s="84" customFormat="1" ht="25.5" customHeight="1" outlineLevel="2" x14ac:dyDescent="0.35">
      <c r="A1768" s="1129"/>
      <c r="B1768" s="645" t="s">
        <v>78</v>
      </c>
      <c r="C1768" s="645"/>
      <c r="D1768" s="119">
        <f t="shared" ref="D1768:F1770" si="780">D1773+D1778+D1798</f>
        <v>1396</v>
      </c>
      <c r="E1768" s="119">
        <f t="shared" si="780"/>
        <v>1396</v>
      </c>
      <c r="F1768" s="119">
        <f t="shared" si="780"/>
        <v>0</v>
      </c>
      <c r="G1768" s="148">
        <f t="shared" si="743"/>
        <v>0</v>
      </c>
      <c r="H1768" s="119">
        <f t="shared" ref="H1768" si="781">H1773+H1778+H1798</f>
        <v>0</v>
      </c>
      <c r="I1768" s="153" t="e">
        <f t="shared" si="777"/>
        <v>#DIV/0!</v>
      </c>
      <c r="J1768" s="377" t="e">
        <f t="shared" si="778"/>
        <v>#DIV/0!</v>
      </c>
      <c r="K1768" s="119">
        <f t="shared" ref="K1768" si="782">K1773+K1778+K1798</f>
        <v>1396</v>
      </c>
      <c r="L1768" s="119">
        <f t="shared" ref="L1768" si="783">L1773+L1778+L1783+L1788</f>
        <v>0</v>
      </c>
      <c r="M1768" s="108">
        <f t="shared" si="772"/>
        <v>1</v>
      </c>
      <c r="N1768" s="838"/>
      <c r="O1768" s="86"/>
      <c r="P1768" s="86" t="b">
        <f t="shared" si="765"/>
        <v>1</v>
      </c>
      <c r="Q1768" s="224" t="b">
        <f t="shared" si="766"/>
        <v>1</v>
      </c>
      <c r="R1768" s="728">
        <f t="shared" si="753"/>
        <v>0</v>
      </c>
    </row>
    <row r="1769" spans="1:18" s="84" customFormat="1" ht="24" customHeight="1" outlineLevel="2" x14ac:dyDescent="0.35">
      <c r="A1769" s="1129"/>
      <c r="B1769" s="645" t="s">
        <v>116</v>
      </c>
      <c r="C1769" s="645"/>
      <c r="D1769" s="119">
        <f t="shared" si="780"/>
        <v>24624.43</v>
      </c>
      <c r="E1769" s="119">
        <f t="shared" si="780"/>
        <v>24624.43</v>
      </c>
      <c r="F1769" s="119">
        <f t="shared" si="780"/>
        <v>7125.18</v>
      </c>
      <c r="G1769" s="148">
        <f t="shared" si="743"/>
        <v>0.28899999999999998</v>
      </c>
      <c r="H1769" s="119">
        <f t="shared" ref="H1769" si="784">H1774+H1779+H1799</f>
        <v>7125.18</v>
      </c>
      <c r="I1769" s="148">
        <f t="shared" si="777"/>
        <v>1</v>
      </c>
      <c r="J1769" s="374">
        <f t="shared" si="778"/>
        <v>1</v>
      </c>
      <c r="K1769" s="119">
        <f t="shared" ref="K1769" si="785">K1774+K1779+K1799</f>
        <v>24624.43</v>
      </c>
      <c r="L1769" s="119">
        <f t="shared" ref="L1769" si="786">L1774+L1779+L1784+L1789</f>
        <v>0</v>
      </c>
      <c r="M1769" s="108">
        <f t="shared" si="772"/>
        <v>1</v>
      </c>
      <c r="N1769" s="838"/>
      <c r="O1769" s="86"/>
      <c r="P1769" s="86" t="b">
        <f t="shared" si="765"/>
        <v>1</v>
      </c>
      <c r="Q1769" s="224" t="b">
        <f t="shared" si="766"/>
        <v>1</v>
      </c>
      <c r="R1769" s="728">
        <f t="shared" si="753"/>
        <v>0</v>
      </c>
    </row>
    <row r="1770" spans="1:18" s="84" customFormat="1" ht="25.5" customHeight="1" outlineLevel="2" x14ac:dyDescent="0.35">
      <c r="A1770" s="1130"/>
      <c r="B1770" s="645" t="s">
        <v>80</v>
      </c>
      <c r="C1770" s="645"/>
      <c r="D1770" s="119">
        <f t="shared" si="780"/>
        <v>0</v>
      </c>
      <c r="E1770" s="119">
        <f t="shared" si="780"/>
        <v>0</v>
      </c>
      <c r="F1770" s="119">
        <f t="shared" si="780"/>
        <v>0</v>
      </c>
      <c r="G1770" s="153" t="e">
        <f t="shared" si="743"/>
        <v>#DIV/0!</v>
      </c>
      <c r="H1770" s="119">
        <f t="shared" ref="H1770" si="787">H1775+H1780+H1800</f>
        <v>0</v>
      </c>
      <c r="I1770" s="153" t="e">
        <f t="shared" si="777"/>
        <v>#DIV/0!</v>
      </c>
      <c r="J1770" s="377" t="e">
        <f t="shared" si="778"/>
        <v>#DIV/0!</v>
      </c>
      <c r="K1770" s="119">
        <f t="shared" ref="K1770" si="788">K1775+K1780+K1800</f>
        <v>0</v>
      </c>
      <c r="L1770" s="119">
        <f t="shared" ref="L1770" si="789">L1775+L1780+L1785+L1790</f>
        <v>0</v>
      </c>
      <c r="M1770" s="108"/>
      <c r="N1770" s="839"/>
      <c r="O1770" s="86"/>
      <c r="P1770" s="86" t="b">
        <f t="shared" si="765"/>
        <v>1</v>
      </c>
      <c r="Q1770" s="224" t="b">
        <f t="shared" si="766"/>
        <v>1</v>
      </c>
      <c r="R1770" s="728">
        <f t="shared" si="753"/>
        <v>0</v>
      </c>
    </row>
    <row r="1771" spans="1:18" s="87" customFormat="1" ht="51" customHeight="1" outlineLevel="1" x14ac:dyDescent="0.35">
      <c r="A1771" s="802" t="s">
        <v>660</v>
      </c>
      <c r="B1771" s="102" t="s">
        <v>935</v>
      </c>
      <c r="C1771" s="96" t="s">
        <v>285</v>
      </c>
      <c r="D1771" s="99">
        <f>SUM(D1772:D1775)</f>
        <v>23898.63</v>
      </c>
      <c r="E1771" s="99">
        <f>SUM(E1772:E1775)</f>
        <v>23898.63</v>
      </c>
      <c r="F1771" s="99">
        <f>SUM(F1772:F1775)</f>
        <v>7125.18</v>
      </c>
      <c r="G1771" s="177">
        <f t="shared" si="743"/>
        <v>0.29799999999999999</v>
      </c>
      <c r="H1771" s="99">
        <f>SUM(H1772:H1775)</f>
        <v>7125.18</v>
      </c>
      <c r="I1771" s="177">
        <f t="shared" si="768"/>
        <v>1</v>
      </c>
      <c r="J1771" s="374">
        <f t="shared" si="778"/>
        <v>1</v>
      </c>
      <c r="K1771" s="99">
        <f>K1774</f>
        <v>23898.63</v>
      </c>
      <c r="L1771" s="135"/>
      <c r="M1771" s="135">
        <f t="shared" si="772"/>
        <v>1</v>
      </c>
      <c r="N1771" s="831" t="s">
        <v>936</v>
      </c>
      <c r="O1771" s="86" t="b">
        <f t="shared" ref="O1771:O1785" si="790">F1761=H1761</f>
        <v>1</v>
      </c>
      <c r="P1771" s="86" t="b">
        <f t="shared" si="765"/>
        <v>1</v>
      </c>
      <c r="Q1771" s="224" t="b">
        <f t="shared" si="766"/>
        <v>1</v>
      </c>
      <c r="R1771" s="728">
        <f t="shared" si="753"/>
        <v>0</v>
      </c>
    </row>
    <row r="1772" spans="1:18" s="84" customFormat="1" ht="18.75" customHeight="1" outlineLevel="1" x14ac:dyDescent="0.35">
      <c r="A1772" s="803"/>
      <c r="B1772" s="645" t="s">
        <v>79</v>
      </c>
      <c r="C1772" s="645"/>
      <c r="D1772" s="119"/>
      <c r="E1772" s="119"/>
      <c r="F1772" s="119"/>
      <c r="G1772" s="179"/>
      <c r="H1772" s="101"/>
      <c r="I1772" s="179"/>
      <c r="J1772" s="377" t="e">
        <f t="shared" si="778"/>
        <v>#DIV/0!</v>
      </c>
      <c r="K1772" s="99">
        <f t="shared" ref="K1772:K1828" si="791">E1772</f>
        <v>0</v>
      </c>
      <c r="L1772" s="109"/>
      <c r="M1772" s="108"/>
      <c r="N1772" s="832"/>
      <c r="O1772" s="86" t="b">
        <f t="shared" si="790"/>
        <v>1</v>
      </c>
      <c r="P1772" s="86" t="b">
        <f t="shared" si="765"/>
        <v>1</v>
      </c>
      <c r="Q1772" s="224" t="b">
        <f t="shared" si="766"/>
        <v>1</v>
      </c>
      <c r="R1772" s="728">
        <f t="shared" si="753"/>
        <v>0</v>
      </c>
    </row>
    <row r="1773" spans="1:18" s="84" customFormat="1" ht="18.75" customHeight="1" outlineLevel="1" x14ac:dyDescent="0.35">
      <c r="A1773" s="803"/>
      <c r="B1773" s="645" t="s">
        <v>78</v>
      </c>
      <c r="C1773" s="645"/>
      <c r="D1773" s="119"/>
      <c r="E1773" s="119"/>
      <c r="F1773" s="119"/>
      <c r="G1773" s="179"/>
      <c r="H1773" s="101"/>
      <c r="I1773" s="179"/>
      <c r="J1773" s="377" t="e">
        <f t="shared" si="778"/>
        <v>#DIV/0!</v>
      </c>
      <c r="K1773" s="99">
        <f t="shared" si="791"/>
        <v>0</v>
      </c>
      <c r="L1773" s="109"/>
      <c r="M1773" s="108"/>
      <c r="N1773" s="832"/>
      <c r="O1773" s="86" t="b">
        <f t="shared" si="790"/>
        <v>1</v>
      </c>
      <c r="P1773" s="86" t="b">
        <f t="shared" si="765"/>
        <v>1</v>
      </c>
      <c r="Q1773" s="224" t="b">
        <f t="shared" si="766"/>
        <v>1</v>
      </c>
      <c r="R1773" s="728">
        <f t="shared" si="753"/>
        <v>0</v>
      </c>
    </row>
    <row r="1774" spans="1:18" s="84" customFormat="1" ht="18.75" customHeight="1" outlineLevel="1" x14ac:dyDescent="0.35">
      <c r="A1774" s="803"/>
      <c r="B1774" s="645" t="s">
        <v>116</v>
      </c>
      <c r="C1774" s="645"/>
      <c r="D1774" s="119">
        <v>23898.63</v>
      </c>
      <c r="E1774" s="119">
        <v>23898.63</v>
      </c>
      <c r="F1774" s="119">
        <v>7125.18</v>
      </c>
      <c r="G1774" s="148">
        <f t="shared" si="743"/>
        <v>0.29799999999999999</v>
      </c>
      <c r="H1774" s="119">
        <v>7125.18</v>
      </c>
      <c r="I1774" s="148">
        <f t="shared" si="768"/>
        <v>1</v>
      </c>
      <c r="J1774" s="374">
        <f t="shared" si="778"/>
        <v>1</v>
      </c>
      <c r="K1774" s="119">
        <v>23898.63</v>
      </c>
      <c r="L1774" s="108"/>
      <c r="M1774" s="108">
        <f t="shared" si="772"/>
        <v>1</v>
      </c>
      <c r="N1774" s="832"/>
      <c r="O1774" s="86" t="b">
        <f t="shared" si="790"/>
        <v>1</v>
      </c>
      <c r="P1774" s="86" t="b">
        <f t="shared" si="765"/>
        <v>1</v>
      </c>
      <c r="Q1774" s="224" t="b">
        <f t="shared" si="766"/>
        <v>1</v>
      </c>
      <c r="R1774" s="728">
        <f t="shared" si="753"/>
        <v>0</v>
      </c>
    </row>
    <row r="1775" spans="1:18" s="84" customFormat="1" ht="18.75" customHeight="1" outlineLevel="1" x14ac:dyDescent="0.35">
      <c r="A1775" s="804"/>
      <c r="B1775" s="645" t="s">
        <v>80</v>
      </c>
      <c r="C1775" s="645"/>
      <c r="D1775" s="119">
        <f>D1780+D1785+D1790+D1810</f>
        <v>0</v>
      </c>
      <c r="E1775" s="119">
        <f>E1780+E1785+E1790+E1810</f>
        <v>0</v>
      </c>
      <c r="F1775" s="119">
        <f>F1780+F1785+F1790+F1810</f>
        <v>0</v>
      </c>
      <c r="G1775" s="179"/>
      <c r="H1775" s="101">
        <f>H1780+H1785+H1790+H1810</f>
        <v>0</v>
      </c>
      <c r="I1775" s="179"/>
      <c r="J1775" s="377" t="e">
        <f t="shared" si="778"/>
        <v>#DIV/0!</v>
      </c>
      <c r="K1775" s="99">
        <f t="shared" si="791"/>
        <v>0</v>
      </c>
      <c r="L1775" s="109"/>
      <c r="M1775" s="109" t="e">
        <f t="shared" si="772"/>
        <v>#DIV/0!</v>
      </c>
      <c r="N1775" s="833"/>
      <c r="O1775" s="86" t="b">
        <f t="shared" si="790"/>
        <v>1</v>
      </c>
      <c r="P1775" s="86" t="b">
        <f t="shared" si="765"/>
        <v>1</v>
      </c>
      <c r="Q1775" s="224" t="b">
        <f t="shared" si="766"/>
        <v>1</v>
      </c>
      <c r="R1775" s="728">
        <f t="shared" si="753"/>
        <v>0</v>
      </c>
    </row>
    <row r="1776" spans="1:18" s="84" customFormat="1" ht="54" customHeight="1" outlineLevel="1" x14ac:dyDescent="0.35">
      <c r="A1776" s="1160" t="s">
        <v>661</v>
      </c>
      <c r="B1776" s="102" t="s">
        <v>391</v>
      </c>
      <c r="C1776" s="102" t="s">
        <v>285</v>
      </c>
      <c r="D1776" s="99">
        <f>SUM(D1777:D1780)</f>
        <v>1396</v>
      </c>
      <c r="E1776" s="99">
        <f>SUM(E1777:E1780)</f>
        <v>1396</v>
      </c>
      <c r="F1776" s="98">
        <f>SUM(F1777:F1780)</f>
        <v>0</v>
      </c>
      <c r="G1776" s="118">
        <f t="shared" si="743"/>
        <v>0</v>
      </c>
      <c r="H1776" s="618">
        <f>SUM(H1777:H1780)</f>
        <v>0</v>
      </c>
      <c r="I1776" s="179" t="e">
        <f t="shared" si="768"/>
        <v>#DIV/0!</v>
      </c>
      <c r="J1776" s="377" t="e">
        <f t="shared" si="778"/>
        <v>#DIV/0!</v>
      </c>
      <c r="K1776" s="99">
        <f t="shared" si="791"/>
        <v>1396</v>
      </c>
      <c r="L1776" s="135"/>
      <c r="M1776" s="108">
        <f t="shared" si="772"/>
        <v>1</v>
      </c>
      <c r="N1776" s="831" t="s">
        <v>1601</v>
      </c>
      <c r="O1776" s="86"/>
      <c r="P1776" s="86"/>
      <c r="Q1776" s="224" t="b">
        <f t="shared" si="766"/>
        <v>1</v>
      </c>
      <c r="R1776" s="728">
        <f t="shared" si="753"/>
        <v>0</v>
      </c>
    </row>
    <row r="1777" spans="1:18" s="84" customFormat="1" ht="27.5" outlineLevel="1" x14ac:dyDescent="0.35">
      <c r="A1777" s="1161"/>
      <c r="B1777" s="645" t="s">
        <v>79</v>
      </c>
      <c r="C1777" s="645"/>
      <c r="D1777" s="119">
        <f>D1782+D1787+D1792</f>
        <v>0</v>
      </c>
      <c r="E1777" s="119">
        <f>E1782+E1787+E1792</f>
        <v>0</v>
      </c>
      <c r="F1777" s="119">
        <f>F1782+F1787+F1792</f>
        <v>0</v>
      </c>
      <c r="G1777" s="179" t="e">
        <f t="shared" si="743"/>
        <v>#DIV/0!</v>
      </c>
      <c r="H1777" s="101"/>
      <c r="I1777" s="179" t="e">
        <f t="shared" si="768"/>
        <v>#DIV/0!</v>
      </c>
      <c r="J1777" s="377" t="e">
        <f t="shared" si="778"/>
        <v>#DIV/0!</v>
      </c>
      <c r="K1777" s="99">
        <f t="shared" si="791"/>
        <v>0</v>
      </c>
      <c r="L1777" s="109"/>
      <c r="M1777" s="109" t="e">
        <f t="shared" si="772"/>
        <v>#DIV/0!</v>
      </c>
      <c r="N1777" s="832"/>
      <c r="O1777" s="86"/>
      <c r="P1777" s="86"/>
      <c r="Q1777" s="224" t="b">
        <f t="shared" si="766"/>
        <v>1</v>
      </c>
      <c r="R1777" s="728">
        <f t="shared" si="753"/>
        <v>0</v>
      </c>
    </row>
    <row r="1778" spans="1:18" s="84" customFormat="1" ht="27.5" outlineLevel="1" x14ac:dyDescent="0.35">
      <c r="A1778" s="1161"/>
      <c r="B1778" s="645" t="s">
        <v>78</v>
      </c>
      <c r="C1778" s="645"/>
      <c r="D1778" s="119">
        <f t="shared" ref="D1778:F1780" si="792">D1783+D1788+D1793</f>
        <v>1396</v>
      </c>
      <c r="E1778" s="119">
        <f t="shared" si="792"/>
        <v>1396</v>
      </c>
      <c r="F1778" s="119">
        <f t="shared" si="792"/>
        <v>0</v>
      </c>
      <c r="G1778" s="179">
        <f t="shared" si="743"/>
        <v>0</v>
      </c>
      <c r="H1778" s="101"/>
      <c r="I1778" s="179" t="e">
        <f t="shared" si="768"/>
        <v>#DIV/0!</v>
      </c>
      <c r="J1778" s="377" t="e">
        <f t="shared" si="778"/>
        <v>#DIV/0!</v>
      </c>
      <c r="K1778" s="99">
        <f t="shared" si="791"/>
        <v>1396</v>
      </c>
      <c r="L1778" s="109"/>
      <c r="M1778" s="108">
        <f t="shared" si="772"/>
        <v>1</v>
      </c>
      <c r="N1778" s="832"/>
      <c r="O1778" s="86"/>
      <c r="P1778" s="86"/>
      <c r="Q1778" s="224" t="b">
        <f t="shared" si="766"/>
        <v>1</v>
      </c>
      <c r="R1778" s="728">
        <f t="shared" si="753"/>
        <v>0</v>
      </c>
    </row>
    <row r="1779" spans="1:18" s="84" customFormat="1" ht="27.5" outlineLevel="1" x14ac:dyDescent="0.35">
      <c r="A1779" s="1161"/>
      <c r="B1779" s="645" t="s">
        <v>116</v>
      </c>
      <c r="C1779" s="645"/>
      <c r="D1779" s="119">
        <f t="shared" si="792"/>
        <v>0</v>
      </c>
      <c r="E1779" s="119">
        <f t="shared" si="792"/>
        <v>0</v>
      </c>
      <c r="F1779" s="119">
        <f t="shared" si="792"/>
        <v>0</v>
      </c>
      <c r="G1779" s="153" t="e">
        <f t="shared" si="743"/>
        <v>#DIV/0!</v>
      </c>
      <c r="H1779" s="119">
        <v>0</v>
      </c>
      <c r="I1779" s="179" t="e">
        <f t="shared" si="768"/>
        <v>#DIV/0!</v>
      </c>
      <c r="J1779" s="377" t="e">
        <f t="shared" si="778"/>
        <v>#DIV/0!</v>
      </c>
      <c r="K1779" s="99">
        <f t="shared" si="791"/>
        <v>0</v>
      </c>
      <c r="L1779" s="108"/>
      <c r="M1779" s="109" t="e">
        <f t="shared" si="772"/>
        <v>#DIV/0!</v>
      </c>
      <c r="N1779" s="832"/>
      <c r="O1779" s="86"/>
      <c r="P1779" s="86"/>
      <c r="Q1779" s="224" t="b">
        <f t="shared" si="766"/>
        <v>1</v>
      </c>
      <c r="R1779" s="728">
        <f t="shared" si="753"/>
        <v>0</v>
      </c>
    </row>
    <row r="1780" spans="1:18" s="84" customFormat="1" ht="210.75" customHeight="1" outlineLevel="1" x14ac:dyDescent="0.35">
      <c r="A1780" s="1162"/>
      <c r="B1780" s="645" t="s">
        <v>80</v>
      </c>
      <c r="C1780" s="645"/>
      <c r="D1780" s="119">
        <f t="shared" si="792"/>
        <v>0</v>
      </c>
      <c r="E1780" s="119">
        <f t="shared" si="792"/>
        <v>0</v>
      </c>
      <c r="F1780" s="119">
        <f t="shared" si="792"/>
        <v>0</v>
      </c>
      <c r="G1780" s="179" t="e">
        <f t="shared" si="743"/>
        <v>#DIV/0!</v>
      </c>
      <c r="H1780" s="101"/>
      <c r="I1780" s="179" t="e">
        <f t="shared" si="768"/>
        <v>#DIV/0!</v>
      </c>
      <c r="J1780" s="377" t="e">
        <f t="shared" si="778"/>
        <v>#DIV/0!</v>
      </c>
      <c r="K1780" s="99">
        <f t="shared" si="791"/>
        <v>0</v>
      </c>
      <c r="L1780" s="109"/>
      <c r="M1780" s="109" t="e">
        <f t="shared" si="772"/>
        <v>#DIV/0!</v>
      </c>
      <c r="N1780" s="833"/>
      <c r="O1780" s="86"/>
      <c r="P1780" s="86"/>
      <c r="Q1780" s="224" t="b">
        <f t="shared" si="766"/>
        <v>1</v>
      </c>
      <c r="R1780" s="728">
        <f t="shared" si="753"/>
        <v>0</v>
      </c>
    </row>
    <row r="1781" spans="1:18" s="87" customFormat="1" ht="82.5" customHeight="1" outlineLevel="1" x14ac:dyDescent="0.35">
      <c r="A1781" s="802" t="s">
        <v>937</v>
      </c>
      <c r="B1781" s="102" t="s">
        <v>938</v>
      </c>
      <c r="C1781" s="102" t="s">
        <v>285</v>
      </c>
      <c r="D1781" s="99">
        <f>SUM(D1782:D1785)</f>
        <v>230</v>
      </c>
      <c r="E1781" s="99">
        <f>SUM(E1782:E1785)</f>
        <v>230</v>
      </c>
      <c r="F1781" s="99">
        <f>SUM(F1782:F1785)</f>
        <v>0</v>
      </c>
      <c r="G1781" s="177">
        <f t="shared" si="743"/>
        <v>0</v>
      </c>
      <c r="H1781" s="619">
        <f>SUM(H1782:H1785)</f>
        <v>0</v>
      </c>
      <c r="I1781" s="451" t="e">
        <f t="shared" si="768"/>
        <v>#DIV/0!</v>
      </c>
      <c r="J1781" s="377" t="e">
        <f t="shared" si="778"/>
        <v>#DIV/0!</v>
      </c>
      <c r="K1781" s="99">
        <f t="shared" si="791"/>
        <v>230</v>
      </c>
      <c r="L1781" s="135"/>
      <c r="M1781" s="135">
        <f t="shared" si="772"/>
        <v>1</v>
      </c>
      <c r="N1781" s="819"/>
      <c r="O1781" s="86" t="b">
        <f t="shared" si="790"/>
        <v>1</v>
      </c>
      <c r="P1781" s="86" t="b">
        <f t="shared" si="765"/>
        <v>1</v>
      </c>
      <c r="Q1781" s="224" t="b">
        <f t="shared" si="766"/>
        <v>1</v>
      </c>
      <c r="R1781" s="728">
        <f t="shared" si="753"/>
        <v>0</v>
      </c>
    </row>
    <row r="1782" spans="1:18" s="84" customFormat="1" ht="25.5" customHeight="1" outlineLevel="1" x14ac:dyDescent="0.35">
      <c r="A1782" s="803"/>
      <c r="B1782" s="645" t="s">
        <v>79</v>
      </c>
      <c r="C1782" s="645"/>
      <c r="D1782" s="119"/>
      <c r="E1782" s="98"/>
      <c r="F1782" s="119"/>
      <c r="G1782" s="179" t="e">
        <f t="shared" si="743"/>
        <v>#DIV/0!</v>
      </c>
      <c r="H1782" s="101"/>
      <c r="I1782" s="179" t="e">
        <f t="shared" si="768"/>
        <v>#DIV/0!</v>
      </c>
      <c r="J1782" s="377" t="e">
        <f t="shared" si="778"/>
        <v>#DIV/0!</v>
      </c>
      <c r="K1782" s="99">
        <f t="shared" si="791"/>
        <v>0</v>
      </c>
      <c r="L1782" s="109"/>
      <c r="M1782" s="108"/>
      <c r="N1782" s="820"/>
      <c r="O1782" s="86" t="b">
        <f t="shared" si="790"/>
        <v>1</v>
      </c>
      <c r="P1782" s="86" t="b">
        <f t="shared" si="765"/>
        <v>1</v>
      </c>
      <c r="Q1782" s="224" t="b">
        <f t="shared" si="766"/>
        <v>1</v>
      </c>
      <c r="R1782" s="728">
        <f t="shared" si="753"/>
        <v>0</v>
      </c>
    </row>
    <row r="1783" spans="1:18" s="84" customFormat="1" ht="27" customHeight="1" outlineLevel="1" x14ac:dyDescent="0.35">
      <c r="A1783" s="803"/>
      <c r="B1783" s="645" t="s">
        <v>78</v>
      </c>
      <c r="C1783" s="645"/>
      <c r="D1783" s="119">
        <v>230</v>
      </c>
      <c r="E1783" s="119">
        <v>230</v>
      </c>
      <c r="F1783" s="119"/>
      <c r="G1783" s="148">
        <f t="shared" si="743"/>
        <v>0</v>
      </c>
      <c r="H1783" s="119"/>
      <c r="I1783" s="153" t="e">
        <f t="shared" si="768"/>
        <v>#DIV/0!</v>
      </c>
      <c r="J1783" s="377" t="e">
        <f t="shared" si="778"/>
        <v>#DIV/0!</v>
      </c>
      <c r="K1783" s="99">
        <f t="shared" si="791"/>
        <v>230</v>
      </c>
      <c r="L1783" s="627"/>
      <c r="M1783" s="108">
        <f t="shared" si="772"/>
        <v>1</v>
      </c>
      <c r="N1783" s="820"/>
      <c r="O1783" s="86" t="b">
        <f t="shared" si="790"/>
        <v>1</v>
      </c>
      <c r="P1783" s="86" t="b">
        <f t="shared" si="765"/>
        <v>1</v>
      </c>
      <c r="Q1783" s="224" t="b">
        <f t="shared" si="766"/>
        <v>1</v>
      </c>
      <c r="R1783" s="728">
        <f t="shared" si="753"/>
        <v>0</v>
      </c>
    </row>
    <row r="1784" spans="1:18" s="84" customFormat="1" ht="25.5" customHeight="1" outlineLevel="1" x14ac:dyDescent="0.35">
      <c r="A1784" s="803"/>
      <c r="B1784" s="645" t="s">
        <v>116</v>
      </c>
      <c r="C1784" s="645"/>
      <c r="D1784" s="119">
        <v>0</v>
      </c>
      <c r="E1784" s="119">
        <v>0</v>
      </c>
      <c r="F1784" s="119">
        <v>0</v>
      </c>
      <c r="G1784" s="118"/>
      <c r="H1784" s="119">
        <v>0</v>
      </c>
      <c r="I1784" s="148"/>
      <c r="J1784" s="377" t="e">
        <f t="shared" si="778"/>
        <v>#DIV/0!</v>
      </c>
      <c r="K1784" s="99">
        <f t="shared" si="791"/>
        <v>0</v>
      </c>
      <c r="L1784" s="628"/>
      <c r="M1784" s="108"/>
      <c r="N1784" s="820"/>
      <c r="O1784" s="86" t="b">
        <f t="shared" si="790"/>
        <v>1</v>
      </c>
      <c r="P1784" s="86" t="b">
        <f t="shared" si="765"/>
        <v>1</v>
      </c>
      <c r="Q1784" s="224" t="b">
        <f t="shared" si="766"/>
        <v>1</v>
      </c>
      <c r="R1784" s="728">
        <f t="shared" si="753"/>
        <v>0</v>
      </c>
    </row>
    <row r="1785" spans="1:18" s="84" customFormat="1" ht="26.25" customHeight="1" outlineLevel="1" x14ac:dyDescent="0.35">
      <c r="A1785" s="804"/>
      <c r="B1785" s="645" t="s">
        <v>80</v>
      </c>
      <c r="C1785" s="645"/>
      <c r="D1785" s="119"/>
      <c r="E1785" s="98"/>
      <c r="F1785" s="119"/>
      <c r="G1785" s="179" t="e">
        <f t="shared" si="743"/>
        <v>#DIV/0!</v>
      </c>
      <c r="H1785" s="101"/>
      <c r="I1785" s="179" t="e">
        <f t="shared" si="768"/>
        <v>#DIV/0!</v>
      </c>
      <c r="J1785" s="377" t="e">
        <f t="shared" si="778"/>
        <v>#DIV/0!</v>
      </c>
      <c r="K1785" s="99">
        <f t="shared" si="791"/>
        <v>0</v>
      </c>
      <c r="L1785" s="628"/>
      <c r="M1785" s="108"/>
      <c r="N1785" s="821"/>
      <c r="O1785" s="86" t="b">
        <f t="shared" si="790"/>
        <v>1</v>
      </c>
      <c r="P1785" s="86" t="b">
        <f t="shared" si="765"/>
        <v>1</v>
      </c>
      <c r="Q1785" s="224" t="b">
        <f t="shared" si="766"/>
        <v>1</v>
      </c>
      <c r="R1785" s="728">
        <f t="shared" si="753"/>
        <v>0</v>
      </c>
    </row>
    <row r="1786" spans="1:18" s="84" customFormat="1" ht="57" customHeight="1" outlineLevel="1" x14ac:dyDescent="0.35">
      <c r="A1786" s="802" t="s">
        <v>939</v>
      </c>
      <c r="B1786" s="102" t="s">
        <v>940</v>
      </c>
      <c r="C1786" s="102" t="s">
        <v>285</v>
      </c>
      <c r="D1786" s="99">
        <f>SUM(D1787:D1790)</f>
        <v>726</v>
      </c>
      <c r="E1786" s="99">
        <f>SUM(E1787:E1790)</f>
        <v>726</v>
      </c>
      <c r="F1786" s="99">
        <f>SUM(F1787:F1790)</f>
        <v>0</v>
      </c>
      <c r="G1786" s="177">
        <f t="shared" si="743"/>
        <v>0</v>
      </c>
      <c r="H1786" s="99">
        <f>SUM(H1787:H1790)</f>
        <v>0</v>
      </c>
      <c r="I1786" s="153" t="e">
        <f t="shared" si="768"/>
        <v>#DIV/0!</v>
      </c>
      <c r="J1786" s="377" t="e">
        <f t="shared" si="778"/>
        <v>#DIV/0!</v>
      </c>
      <c r="K1786" s="99">
        <f>SUM(K1787:K1790)</f>
        <v>726</v>
      </c>
      <c r="L1786" s="99">
        <f>SUM(L1787:L1790)</f>
        <v>0</v>
      </c>
      <c r="M1786" s="135">
        <f t="shared" si="772"/>
        <v>1</v>
      </c>
      <c r="N1786" s="819" t="s">
        <v>928</v>
      </c>
      <c r="O1786" s="86"/>
      <c r="P1786" s="86" t="b">
        <f t="shared" si="765"/>
        <v>1</v>
      </c>
      <c r="Q1786" s="224" t="b">
        <f t="shared" si="766"/>
        <v>1</v>
      </c>
      <c r="R1786" s="728">
        <f t="shared" si="753"/>
        <v>0</v>
      </c>
    </row>
    <row r="1787" spans="1:18" s="84" customFormat="1" ht="27.5" outlineLevel="1" x14ac:dyDescent="0.35">
      <c r="A1787" s="803"/>
      <c r="B1787" s="645" t="s">
        <v>79</v>
      </c>
      <c r="C1787" s="645"/>
      <c r="D1787" s="119"/>
      <c r="E1787" s="98"/>
      <c r="F1787" s="119"/>
      <c r="G1787" s="179" t="e">
        <f t="shared" si="743"/>
        <v>#DIV/0!</v>
      </c>
      <c r="H1787" s="101"/>
      <c r="I1787" s="179" t="e">
        <f t="shared" si="768"/>
        <v>#DIV/0!</v>
      </c>
      <c r="J1787" s="377" t="e">
        <f t="shared" si="778"/>
        <v>#DIV/0!</v>
      </c>
      <c r="K1787" s="99">
        <f t="shared" si="791"/>
        <v>0</v>
      </c>
      <c r="L1787" s="628"/>
      <c r="M1787" s="211" t="e">
        <f t="shared" si="772"/>
        <v>#DIV/0!</v>
      </c>
      <c r="N1787" s="820"/>
      <c r="O1787" s="86"/>
      <c r="P1787" s="86" t="b">
        <f t="shared" si="765"/>
        <v>1</v>
      </c>
      <c r="Q1787" s="224" t="b">
        <f t="shared" si="766"/>
        <v>1</v>
      </c>
      <c r="R1787" s="728">
        <f t="shared" si="753"/>
        <v>0</v>
      </c>
    </row>
    <row r="1788" spans="1:18" s="84" customFormat="1" ht="27.5" outlineLevel="1" x14ac:dyDescent="0.35">
      <c r="A1788" s="803"/>
      <c r="B1788" s="645" t="s">
        <v>78</v>
      </c>
      <c r="C1788" s="645"/>
      <c r="D1788" s="119">
        <v>726</v>
      </c>
      <c r="E1788" s="119">
        <v>726</v>
      </c>
      <c r="F1788" s="119"/>
      <c r="G1788" s="179">
        <f t="shared" ref="G1788:G1815" si="793">F1788/E1788</f>
        <v>0</v>
      </c>
      <c r="H1788" s="101"/>
      <c r="I1788" s="179" t="e">
        <f t="shared" si="768"/>
        <v>#DIV/0!</v>
      </c>
      <c r="J1788" s="377" t="e">
        <f t="shared" si="778"/>
        <v>#DIV/0!</v>
      </c>
      <c r="K1788" s="99">
        <f t="shared" si="791"/>
        <v>726</v>
      </c>
      <c r="L1788" s="628"/>
      <c r="M1788" s="135">
        <f t="shared" si="772"/>
        <v>1</v>
      </c>
      <c r="N1788" s="820"/>
      <c r="O1788" s="86"/>
      <c r="P1788" s="86" t="b">
        <f t="shared" si="765"/>
        <v>1</v>
      </c>
      <c r="Q1788" s="224" t="b">
        <f t="shared" si="766"/>
        <v>1</v>
      </c>
      <c r="R1788" s="728">
        <f t="shared" si="753"/>
        <v>0</v>
      </c>
    </row>
    <row r="1789" spans="1:18" s="84" customFormat="1" ht="27.5" outlineLevel="1" x14ac:dyDescent="0.35">
      <c r="A1789" s="803"/>
      <c r="B1789" s="645" t="s">
        <v>116</v>
      </c>
      <c r="C1789" s="645"/>
      <c r="D1789" s="119"/>
      <c r="E1789" s="119"/>
      <c r="F1789" s="119"/>
      <c r="G1789" s="153" t="e">
        <f t="shared" si="793"/>
        <v>#DIV/0!</v>
      </c>
      <c r="H1789" s="119"/>
      <c r="I1789" s="153" t="e">
        <f t="shared" si="768"/>
        <v>#DIV/0!</v>
      </c>
      <c r="J1789" s="377" t="e">
        <f t="shared" si="778"/>
        <v>#DIV/0!</v>
      </c>
      <c r="K1789" s="119"/>
      <c r="L1789" s="627">
        <f>E1789-K1789</f>
        <v>0</v>
      </c>
      <c r="M1789" s="211" t="e">
        <f t="shared" si="772"/>
        <v>#DIV/0!</v>
      </c>
      <c r="N1789" s="820"/>
      <c r="O1789" s="86"/>
      <c r="P1789" s="86" t="b">
        <f t="shared" si="765"/>
        <v>1</v>
      </c>
      <c r="Q1789" s="224" t="b">
        <f t="shared" si="766"/>
        <v>1</v>
      </c>
      <c r="R1789" s="728">
        <f t="shared" si="753"/>
        <v>0</v>
      </c>
    </row>
    <row r="1790" spans="1:18" s="84" customFormat="1" ht="27.5" outlineLevel="1" x14ac:dyDescent="0.35">
      <c r="A1790" s="804"/>
      <c r="B1790" s="645" t="s">
        <v>80</v>
      </c>
      <c r="C1790" s="645"/>
      <c r="D1790" s="119"/>
      <c r="E1790" s="98"/>
      <c r="F1790" s="119"/>
      <c r="G1790" s="179" t="e">
        <f t="shared" si="793"/>
        <v>#DIV/0!</v>
      </c>
      <c r="H1790" s="101"/>
      <c r="I1790" s="179" t="e">
        <f t="shared" si="768"/>
        <v>#DIV/0!</v>
      </c>
      <c r="J1790" s="377" t="e">
        <f t="shared" si="778"/>
        <v>#DIV/0!</v>
      </c>
      <c r="K1790" s="99">
        <f t="shared" si="791"/>
        <v>0</v>
      </c>
      <c r="L1790" s="628"/>
      <c r="M1790" s="211" t="e">
        <f t="shared" si="772"/>
        <v>#DIV/0!</v>
      </c>
      <c r="N1790" s="821"/>
      <c r="O1790" s="86"/>
      <c r="P1790" s="86" t="b">
        <f t="shared" si="765"/>
        <v>1</v>
      </c>
      <c r="Q1790" s="224" t="b">
        <f t="shared" si="766"/>
        <v>1</v>
      </c>
      <c r="R1790" s="728">
        <f t="shared" si="753"/>
        <v>0</v>
      </c>
    </row>
    <row r="1791" spans="1:18" s="84" customFormat="1" ht="43.5" customHeight="1" outlineLevel="1" x14ac:dyDescent="0.35">
      <c r="A1791" s="802" t="s">
        <v>941</v>
      </c>
      <c r="B1791" s="645" t="s">
        <v>942</v>
      </c>
      <c r="C1791" s="645" t="s">
        <v>285</v>
      </c>
      <c r="D1791" s="119">
        <f>SUM(D1792:D1795)</f>
        <v>440</v>
      </c>
      <c r="E1791" s="119">
        <f>SUM(E1792:E1795)</f>
        <v>440</v>
      </c>
      <c r="F1791" s="119">
        <f>SUM(F1792:F1795)</f>
        <v>0</v>
      </c>
      <c r="G1791" s="179">
        <f t="shared" si="793"/>
        <v>0</v>
      </c>
      <c r="H1791" s="101">
        <f>SUM(H1792:H1795)</f>
        <v>0</v>
      </c>
      <c r="I1791" s="179" t="e">
        <f t="shared" ref="I1791" si="794">H1791/F1791</f>
        <v>#DIV/0!</v>
      </c>
      <c r="J1791" s="377" t="e">
        <f t="shared" ref="J1791" si="795">H1791/F1791</f>
        <v>#DIV/0!</v>
      </c>
      <c r="K1791" s="99">
        <f>SUM(K1792:K1795)</f>
        <v>440</v>
      </c>
      <c r="L1791" s="628">
        <f>SUM(L1792:L1795)</f>
        <v>0</v>
      </c>
      <c r="M1791" s="135">
        <f t="shared" si="772"/>
        <v>1</v>
      </c>
      <c r="N1791" s="805"/>
      <c r="O1791" s="86"/>
      <c r="P1791" s="86"/>
      <c r="Q1791" s="224"/>
      <c r="R1791" s="728">
        <f t="shared" si="753"/>
        <v>0</v>
      </c>
    </row>
    <row r="1792" spans="1:18" s="84" customFormat="1" ht="24.75" customHeight="1" outlineLevel="1" x14ac:dyDescent="0.35">
      <c r="A1792" s="803"/>
      <c r="B1792" s="645" t="s">
        <v>79</v>
      </c>
      <c r="C1792" s="645"/>
      <c r="D1792" s="119"/>
      <c r="E1792" s="119"/>
      <c r="F1792" s="119"/>
      <c r="G1792" s="179"/>
      <c r="H1792" s="101"/>
      <c r="I1792" s="179"/>
      <c r="J1792" s="377"/>
      <c r="K1792" s="99"/>
      <c r="L1792" s="628"/>
      <c r="M1792" s="211" t="e">
        <f t="shared" si="772"/>
        <v>#DIV/0!</v>
      </c>
      <c r="N1792" s="806"/>
      <c r="O1792" s="86"/>
      <c r="P1792" s="86"/>
      <c r="Q1792" s="224"/>
      <c r="R1792" s="728">
        <f t="shared" si="753"/>
        <v>0</v>
      </c>
    </row>
    <row r="1793" spans="1:18" s="84" customFormat="1" ht="27" customHeight="1" outlineLevel="1" x14ac:dyDescent="0.35">
      <c r="A1793" s="803"/>
      <c r="B1793" s="645" t="s">
        <v>78</v>
      </c>
      <c r="C1793" s="645"/>
      <c r="D1793" s="119">
        <v>440</v>
      </c>
      <c r="E1793" s="119">
        <v>440</v>
      </c>
      <c r="F1793" s="119"/>
      <c r="G1793" s="179"/>
      <c r="H1793" s="101"/>
      <c r="I1793" s="179"/>
      <c r="J1793" s="377"/>
      <c r="K1793" s="119">
        <v>440</v>
      </c>
      <c r="L1793" s="628"/>
      <c r="M1793" s="135">
        <f t="shared" si="772"/>
        <v>1</v>
      </c>
      <c r="N1793" s="806"/>
      <c r="O1793" s="86"/>
      <c r="P1793" s="86"/>
      <c r="Q1793" s="224"/>
      <c r="R1793" s="728">
        <f t="shared" si="753"/>
        <v>0</v>
      </c>
    </row>
    <row r="1794" spans="1:18" s="84" customFormat="1" ht="24" customHeight="1" outlineLevel="1" x14ac:dyDescent="0.35">
      <c r="A1794" s="803"/>
      <c r="B1794" s="645" t="s">
        <v>116</v>
      </c>
      <c r="C1794" s="645"/>
      <c r="D1794" s="119"/>
      <c r="E1794" s="98"/>
      <c r="F1794" s="119"/>
      <c r="G1794" s="179"/>
      <c r="H1794" s="101"/>
      <c r="I1794" s="179"/>
      <c r="J1794" s="377"/>
      <c r="K1794" s="99"/>
      <c r="L1794" s="628"/>
      <c r="M1794" s="211" t="e">
        <f t="shared" si="772"/>
        <v>#DIV/0!</v>
      </c>
      <c r="N1794" s="806"/>
      <c r="O1794" s="86"/>
      <c r="P1794" s="86"/>
      <c r="Q1794" s="224"/>
      <c r="R1794" s="728">
        <f t="shared" si="753"/>
        <v>0</v>
      </c>
    </row>
    <row r="1795" spans="1:18" s="84" customFormat="1" ht="28.5" customHeight="1" outlineLevel="1" x14ac:dyDescent="0.35">
      <c r="A1795" s="804"/>
      <c r="B1795" s="645" t="s">
        <v>80</v>
      </c>
      <c r="C1795" s="645"/>
      <c r="D1795" s="119"/>
      <c r="E1795" s="98"/>
      <c r="F1795" s="119"/>
      <c r="G1795" s="179"/>
      <c r="H1795" s="101"/>
      <c r="I1795" s="179"/>
      <c r="J1795" s="377"/>
      <c r="K1795" s="99"/>
      <c r="L1795" s="628"/>
      <c r="M1795" s="211" t="e">
        <f t="shared" si="772"/>
        <v>#DIV/0!</v>
      </c>
      <c r="N1795" s="807"/>
      <c r="O1795" s="86"/>
      <c r="P1795" s="86"/>
      <c r="Q1795" s="224"/>
      <c r="R1795" s="728">
        <f t="shared" si="753"/>
        <v>0</v>
      </c>
    </row>
    <row r="1796" spans="1:18" s="84" customFormat="1" ht="37.5" customHeight="1" outlineLevel="1" x14ac:dyDescent="0.35">
      <c r="A1796" s="814" t="s">
        <v>944</v>
      </c>
      <c r="B1796" s="635" t="s">
        <v>627</v>
      </c>
      <c r="C1796" s="635" t="s">
        <v>285</v>
      </c>
      <c r="D1796" s="119">
        <f>SUM(D1797:D1800)</f>
        <v>725.8</v>
      </c>
      <c r="E1796" s="119">
        <f>SUM(E1797:E1800)</f>
        <v>725.8</v>
      </c>
      <c r="F1796" s="119">
        <f>SUM(F1797:F1800)</f>
        <v>0</v>
      </c>
      <c r="G1796" s="179">
        <f t="shared" ref="G1796" si="796">F1796/E1796</f>
        <v>0</v>
      </c>
      <c r="H1796" s="101">
        <f>SUM(H1797:H1800)</f>
        <v>0</v>
      </c>
      <c r="I1796" s="179" t="e">
        <f t="shared" ref="I1796" si="797">H1796/F1796</f>
        <v>#DIV/0!</v>
      </c>
      <c r="J1796" s="377" t="e">
        <f t="shared" ref="J1796" si="798">H1796/F1796</f>
        <v>#DIV/0!</v>
      </c>
      <c r="K1796" s="99">
        <f>SUM(K1797:K1800)</f>
        <v>725.8</v>
      </c>
      <c r="L1796" s="628">
        <f>SUM(L1797:L1800)</f>
        <v>0</v>
      </c>
      <c r="M1796" s="135">
        <f t="shared" si="772"/>
        <v>1</v>
      </c>
      <c r="N1796" s="819" t="s">
        <v>943</v>
      </c>
      <c r="O1796" s="86"/>
      <c r="P1796" s="86"/>
      <c r="Q1796" s="224"/>
      <c r="R1796" s="728">
        <f t="shared" si="753"/>
        <v>0</v>
      </c>
    </row>
    <row r="1797" spans="1:18" s="84" customFormat="1" ht="24.75" customHeight="1" outlineLevel="1" x14ac:dyDescent="0.35">
      <c r="A1797" s="815"/>
      <c r="B1797" s="635" t="s">
        <v>79</v>
      </c>
      <c r="C1797" s="635"/>
      <c r="D1797" s="119"/>
      <c r="E1797" s="119"/>
      <c r="F1797" s="119"/>
      <c r="G1797" s="179"/>
      <c r="H1797" s="101"/>
      <c r="I1797" s="179"/>
      <c r="J1797" s="377"/>
      <c r="K1797" s="99"/>
      <c r="L1797" s="628"/>
      <c r="M1797" s="211" t="e">
        <f t="shared" si="772"/>
        <v>#DIV/0!</v>
      </c>
      <c r="N1797" s="820"/>
      <c r="O1797" s="86"/>
      <c r="P1797" s="86"/>
      <c r="Q1797" s="224"/>
      <c r="R1797" s="728">
        <f t="shared" si="753"/>
        <v>0</v>
      </c>
    </row>
    <row r="1798" spans="1:18" s="84" customFormat="1" ht="26.25" customHeight="1" outlineLevel="1" x14ac:dyDescent="0.35">
      <c r="A1798" s="815"/>
      <c r="B1798" s="635" t="s">
        <v>78</v>
      </c>
      <c r="C1798" s="635"/>
      <c r="D1798" s="119"/>
      <c r="E1798" s="119"/>
      <c r="F1798" s="119"/>
      <c r="G1798" s="179"/>
      <c r="H1798" s="101"/>
      <c r="I1798" s="179"/>
      <c r="J1798" s="377"/>
      <c r="K1798" s="99"/>
      <c r="L1798" s="628"/>
      <c r="M1798" s="211" t="e">
        <f t="shared" si="772"/>
        <v>#DIV/0!</v>
      </c>
      <c r="N1798" s="820"/>
      <c r="O1798" s="86"/>
      <c r="P1798" s="86"/>
      <c r="Q1798" s="224"/>
      <c r="R1798" s="728">
        <f t="shared" si="753"/>
        <v>0</v>
      </c>
    </row>
    <row r="1799" spans="1:18" s="84" customFormat="1" ht="24.75" customHeight="1" outlineLevel="1" x14ac:dyDescent="0.35">
      <c r="A1799" s="815"/>
      <c r="B1799" s="635" t="s">
        <v>116</v>
      </c>
      <c r="C1799" s="635"/>
      <c r="D1799" s="119">
        <v>725.8</v>
      </c>
      <c r="E1799" s="119">
        <v>725.8</v>
      </c>
      <c r="F1799" s="119"/>
      <c r="G1799" s="179"/>
      <c r="H1799" s="101"/>
      <c r="I1799" s="179"/>
      <c r="J1799" s="377"/>
      <c r="K1799" s="119">
        <v>725.8</v>
      </c>
      <c r="L1799" s="628"/>
      <c r="M1799" s="135">
        <f t="shared" si="772"/>
        <v>1</v>
      </c>
      <c r="N1799" s="820"/>
      <c r="O1799" s="86"/>
      <c r="P1799" s="86"/>
      <c r="Q1799" s="224"/>
      <c r="R1799" s="728">
        <f t="shared" si="753"/>
        <v>0</v>
      </c>
    </row>
    <row r="1800" spans="1:18" s="84" customFormat="1" ht="27.75" customHeight="1" outlineLevel="1" x14ac:dyDescent="0.35">
      <c r="A1800" s="816"/>
      <c r="B1800" s="635" t="s">
        <v>80</v>
      </c>
      <c r="C1800" s="635"/>
      <c r="D1800" s="119"/>
      <c r="E1800" s="98"/>
      <c r="F1800" s="119"/>
      <c r="G1800" s="179"/>
      <c r="H1800" s="101"/>
      <c r="I1800" s="179"/>
      <c r="J1800" s="377"/>
      <c r="K1800" s="99"/>
      <c r="L1800" s="628"/>
      <c r="M1800" s="211" t="e">
        <f t="shared" si="772"/>
        <v>#DIV/0!</v>
      </c>
      <c r="N1800" s="821"/>
      <c r="O1800" s="86"/>
      <c r="P1800" s="86"/>
      <c r="Q1800" s="224"/>
      <c r="R1800" s="728">
        <f t="shared" si="753"/>
        <v>0</v>
      </c>
    </row>
    <row r="1801" spans="1:18" s="84" customFormat="1" ht="98.25" customHeight="1" outlineLevel="1" x14ac:dyDescent="0.35">
      <c r="A1801" s="1128" t="s">
        <v>390</v>
      </c>
      <c r="B1801" s="170" t="s">
        <v>961</v>
      </c>
      <c r="C1801" s="170" t="s">
        <v>229</v>
      </c>
      <c r="D1801" s="141">
        <f>SUM(D1802:D1805)</f>
        <v>187242.41</v>
      </c>
      <c r="E1801" s="141">
        <f t="shared" ref="E1801:F1801" si="799">SUM(E1802:E1805)</f>
        <v>187242.41</v>
      </c>
      <c r="F1801" s="671">
        <f t="shared" si="799"/>
        <v>24943.55</v>
      </c>
      <c r="G1801" s="178">
        <f t="shared" si="793"/>
        <v>0.13300000000000001</v>
      </c>
      <c r="H1801" s="141">
        <f>SUM(H1802:H1805)</f>
        <v>24943.55</v>
      </c>
      <c r="I1801" s="178">
        <f t="shared" si="768"/>
        <v>1</v>
      </c>
      <c r="J1801" s="373">
        <f t="shared" si="778"/>
        <v>1</v>
      </c>
      <c r="K1801" s="141">
        <f t="shared" si="791"/>
        <v>187242.41</v>
      </c>
      <c r="L1801" s="630"/>
      <c r="M1801" s="138">
        <f t="shared" si="772"/>
        <v>1</v>
      </c>
      <c r="N1801" s="801"/>
      <c r="O1801" s="86"/>
      <c r="P1801" s="86" t="b">
        <f t="shared" ref="P1801:P1810" si="800">E1781=D1781</f>
        <v>1</v>
      </c>
      <c r="Q1801" s="224" t="b">
        <f t="shared" ref="Q1801:Q1810" si="801">IF(F1781=H1781,TRUE,FALSE)</f>
        <v>1</v>
      </c>
      <c r="R1801" s="728">
        <f t="shared" si="753"/>
        <v>0</v>
      </c>
    </row>
    <row r="1802" spans="1:18" s="84" customFormat="1" ht="18.75" customHeight="1" outlineLevel="1" x14ac:dyDescent="0.35">
      <c r="A1802" s="1129"/>
      <c r="B1802" s="614" t="s">
        <v>79</v>
      </c>
      <c r="C1802" s="614"/>
      <c r="D1802" s="119">
        <f>D1807+D1812+D1817+D1822</f>
        <v>0</v>
      </c>
      <c r="E1802" s="119">
        <f t="shared" ref="E1802:H1805" si="802">E1807+E1812+E1817+E1822</f>
        <v>0</v>
      </c>
      <c r="F1802" s="119">
        <f t="shared" si="802"/>
        <v>0</v>
      </c>
      <c r="G1802" s="179" t="e">
        <f t="shared" si="793"/>
        <v>#DIV/0!</v>
      </c>
      <c r="H1802" s="119">
        <f t="shared" si="802"/>
        <v>0</v>
      </c>
      <c r="I1802" s="153" t="e">
        <f t="shared" si="768"/>
        <v>#DIV/0!</v>
      </c>
      <c r="J1802" s="377" t="e">
        <f t="shared" si="778"/>
        <v>#DIV/0!</v>
      </c>
      <c r="K1802" s="99">
        <f t="shared" si="791"/>
        <v>0</v>
      </c>
      <c r="L1802" s="628"/>
      <c r="M1802" s="108"/>
      <c r="N1802" s="801"/>
      <c r="O1802" s="86"/>
      <c r="P1802" s="86" t="b">
        <f t="shared" si="800"/>
        <v>1</v>
      </c>
      <c r="Q1802" s="224" t="b">
        <f t="shared" si="801"/>
        <v>1</v>
      </c>
      <c r="R1802" s="728">
        <f t="shared" si="753"/>
        <v>0</v>
      </c>
    </row>
    <row r="1803" spans="1:18" s="84" customFormat="1" ht="21.75" customHeight="1" outlineLevel="1" x14ac:dyDescent="0.35">
      <c r="A1803" s="1129"/>
      <c r="B1803" s="614" t="s">
        <v>78</v>
      </c>
      <c r="C1803" s="614"/>
      <c r="D1803" s="119">
        <f t="shared" ref="D1803:F1804" si="803">D1808+D1813+D1848</f>
        <v>2612.0100000000002</v>
      </c>
      <c r="E1803" s="119">
        <f t="shared" si="803"/>
        <v>2612.0100000000002</v>
      </c>
      <c r="F1803" s="119">
        <f t="shared" si="803"/>
        <v>188.12</v>
      </c>
      <c r="G1803" s="148">
        <f t="shared" si="793"/>
        <v>7.1999999999999995E-2</v>
      </c>
      <c r="H1803" s="119">
        <f>H1808+H1813+H1848</f>
        <v>188.12</v>
      </c>
      <c r="I1803" s="153">
        <f t="shared" si="768"/>
        <v>1</v>
      </c>
      <c r="J1803" s="377">
        <f t="shared" si="778"/>
        <v>1</v>
      </c>
      <c r="K1803" s="99">
        <f t="shared" si="791"/>
        <v>2612.0100000000002</v>
      </c>
      <c r="L1803" s="627"/>
      <c r="M1803" s="108">
        <f t="shared" ref="M1803:M1824" si="804">K1803/E1803</f>
        <v>1</v>
      </c>
      <c r="N1803" s="801"/>
      <c r="O1803" s="86"/>
      <c r="P1803" s="86" t="b">
        <f t="shared" si="800"/>
        <v>1</v>
      </c>
      <c r="Q1803" s="224" t="b">
        <f t="shared" si="801"/>
        <v>1</v>
      </c>
      <c r="R1803" s="728">
        <f t="shared" ref="R1803:R1866" si="805">E1803-K1803-L1803</f>
        <v>0</v>
      </c>
    </row>
    <row r="1804" spans="1:18" s="84" customFormat="1" ht="18.75" customHeight="1" outlineLevel="1" x14ac:dyDescent="0.35">
      <c r="A1804" s="1129"/>
      <c r="B1804" s="614" t="s">
        <v>116</v>
      </c>
      <c r="C1804" s="614"/>
      <c r="D1804" s="119">
        <f t="shared" si="803"/>
        <v>184630.39999999999</v>
      </c>
      <c r="E1804" s="119">
        <f t="shared" si="803"/>
        <v>184630.39999999999</v>
      </c>
      <c r="F1804" s="638">
        <f t="shared" si="803"/>
        <v>24755.43</v>
      </c>
      <c r="G1804" s="148">
        <f t="shared" si="793"/>
        <v>0.13400000000000001</v>
      </c>
      <c r="H1804" s="119">
        <f>H1809+H1814+H1849</f>
        <v>24755.43</v>
      </c>
      <c r="I1804" s="148">
        <f t="shared" si="768"/>
        <v>1</v>
      </c>
      <c r="J1804" s="374">
        <f t="shared" si="778"/>
        <v>1</v>
      </c>
      <c r="K1804" s="99">
        <f t="shared" si="791"/>
        <v>184630.39999999999</v>
      </c>
      <c r="L1804" s="627"/>
      <c r="M1804" s="108">
        <f t="shared" si="804"/>
        <v>1</v>
      </c>
      <c r="N1804" s="801"/>
      <c r="O1804" s="86"/>
      <c r="P1804" s="86" t="b">
        <f t="shared" si="800"/>
        <v>1</v>
      </c>
      <c r="Q1804" s="224" t="b">
        <f t="shared" si="801"/>
        <v>1</v>
      </c>
      <c r="R1804" s="728">
        <f t="shared" si="805"/>
        <v>0</v>
      </c>
    </row>
    <row r="1805" spans="1:18" s="84" customFormat="1" ht="18.75" customHeight="1" outlineLevel="1" x14ac:dyDescent="0.35">
      <c r="A1805" s="1130"/>
      <c r="B1805" s="614" t="s">
        <v>80</v>
      </c>
      <c r="C1805" s="614"/>
      <c r="D1805" s="119">
        <f t="shared" ref="D1805:F1805" si="806">D1810+D1815+D1820+D1825</f>
        <v>0</v>
      </c>
      <c r="E1805" s="119">
        <f t="shared" si="806"/>
        <v>0</v>
      </c>
      <c r="F1805" s="119">
        <f t="shared" si="806"/>
        <v>0</v>
      </c>
      <c r="G1805" s="179" t="e">
        <f t="shared" si="793"/>
        <v>#DIV/0!</v>
      </c>
      <c r="H1805" s="119">
        <f t="shared" si="802"/>
        <v>0</v>
      </c>
      <c r="I1805" s="179" t="e">
        <f t="shared" si="768"/>
        <v>#DIV/0!</v>
      </c>
      <c r="J1805" s="377" t="e">
        <f t="shared" si="778"/>
        <v>#DIV/0!</v>
      </c>
      <c r="K1805" s="99">
        <f t="shared" si="791"/>
        <v>0</v>
      </c>
      <c r="L1805" s="628"/>
      <c r="M1805" s="108"/>
      <c r="N1805" s="801"/>
      <c r="O1805" s="86"/>
      <c r="P1805" s="86" t="b">
        <f t="shared" si="800"/>
        <v>1</v>
      </c>
      <c r="Q1805" s="224" t="b">
        <f t="shared" si="801"/>
        <v>1</v>
      </c>
      <c r="R1805" s="728">
        <f t="shared" si="805"/>
        <v>0</v>
      </c>
    </row>
    <row r="1806" spans="1:18" s="84" customFormat="1" ht="37.5" customHeight="1" outlineLevel="1" x14ac:dyDescent="0.35">
      <c r="A1806" s="1128" t="s">
        <v>662</v>
      </c>
      <c r="B1806" s="102" t="s">
        <v>392</v>
      </c>
      <c r="C1806" s="102" t="s">
        <v>285</v>
      </c>
      <c r="D1806" s="99">
        <f>SUM(D1807:D1810)</f>
        <v>107259.4</v>
      </c>
      <c r="E1806" s="99">
        <f>SUM(E1807:E1810)</f>
        <v>107259.4</v>
      </c>
      <c r="F1806" s="99">
        <f>SUM(F1807:F1810)</f>
        <v>14955.88</v>
      </c>
      <c r="G1806" s="177">
        <f t="shared" si="793"/>
        <v>0.13900000000000001</v>
      </c>
      <c r="H1806" s="99">
        <f>SUM(H1807:H1810)</f>
        <v>14955.88</v>
      </c>
      <c r="I1806" s="177">
        <f t="shared" si="768"/>
        <v>1</v>
      </c>
      <c r="J1806" s="374">
        <f t="shared" si="778"/>
        <v>1</v>
      </c>
      <c r="K1806" s="99">
        <f t="shared" si="791"/>
        <v>107259.4</v>
      </c>
      <c r="L1806" s="629"/>
      <c r="M1806" s="135">
        <f t="shared" si="804"/>
        <v>1</v>
      </c>
      <c r="N1806" s="801" t="s">
        <v>1378</v>
      </c>
      <c r="O1806" s="86"/>
      <c r="P1806" s="86" t="b">
        <f t="shared" si="800"/>
        <v>1</v>
      </c>
      <c r="Q1806" s="224" t="b">
        <f t="shared" si="801"/>
        <v>1</v>
      </c>
      <c r="R1806" s="728">
        <f t="shared" si="805"/>
        <v>0</v>
      </c>
    </row>
    <row r="1807" spans="1:18" s="84" customFormat="1" ht="27.5" outlineLevel="1" x14ac:dyDescent="0.35">
      <c r="A1807" s="1129"/>
      <c r="B1807" s="614" t="s">
        <v>79</v>
      </c>
      <c r="C1807" s="614"/>
      <c r="D1807" s="119"/>
      <c r="E1807" s="98"/>
      <c r="F1807" s="119"/>
      <c r="G1807" s="179" t="e">
        <f t="shared" si="793"/>
        <v>#DIV/0!</v>
      </c>
      <c r="H1807" s="101"/>
      <c r="I1807" s="179" t="e">
        <f t="shared" si="768"/>
        <v>#DIV/0!</v>
      </c>
      <c r="J1807" s="377" t="e">
        <f t="shared" si="778"/>
        <v>#DIV/0!</v>
      </c>
      <c r="K1807" s="99">
        <f t="shared" si="791"/>
        <v>0</v>
      </c>
      <c r="L1807" s="628"/>
      <c r="M1807" s="108"/>
      <c r="N1807" s="801"/>
      <c r="O1807" s="86"/>
      <c r="P1807" s="86" t="b">
        <f t="shared" si="800"/>
        <v>1</v>
      </c>
      <c r="Q1807" s="224" t="b">
        <f t="shared" si="801"/>
        <v>1</v>
      </c>
      <c r="R1807" s="728">
        <f t="shared" si="805"/>
        <v>0</v>
      </c>
    </row>
    <row r="1808" spans="1:18" s="84" customFormat="1" ht="27.5" outlineLevel="1" x14ac:dyDescent="0.35">
      <c r="A1808" s="1129"/>
      <c r="B1808" s="614" t="s">
        <v>78</v>
      </c>
      <c r="C1808" s="614"/>
      <c r="D1808" s="119"/>
      <c r="E1808" s="98"/>
      <c r="F1808" s="119"/>
      <c r="G1808" s="179" t="e">
        <f t="shared" si="793"/>
        <v>#DIV/0!</v>
      </c>
      <c r="H1808" s="119"/>
      <c r="I1808" s="179" t="e">
        <f t="shared" si="768"/>
        <v>#DIV/0!</v>
      </c>
      <c r="J1808" s="377" t="e">
        <f t="shared" si="778"/>
        <v>#DIV/0!</v>
      </c>
      <c r="K1808" s="99">
        <f t="shared" si="791"/>
        <v>0</v>
      </c>
      <c r="L1808" s="628"/>
      <c r="M1808" s="108"/>
      <c r="N1808" s="801"/>
      <c r="O1808" s="86"/>
      <c r="P1808" s="86" t="b">
        <f t="shared" si="800"/>
        <v>1</v>
      </c>
      <c r="Q1808" s="224" t="b">
        <f t="shared" si="801"/>
        <v>1</v>
      </c>
      <c r="R1808" s="728">
        <f t="shared" si="805"/>
        <v>0</v>
      </c>
    </row>
    <row r="1809" spans="1:18" s="84" customFormat="1" ht="27.5" outlineLevel="1" x14ac:dyDescent="0.35">
      <c r="A1809" s="1129"/>
      <c r="B1809" s="614" t="s">
        <v>116</v>
      </c>
      <c r="C1809" s="614"/>
      <c r="D1809" s="119">
        <v>107259.4</v>
      </c>
      <c r="E1809" s="119">
        <v>107259.4</v>
      </c>
      <c r="F1809" s="638">
        <v>14955.88</v>
      </c>
      <c r="G1809" s="148">
        <f t="shared" si="793"/>
        <v>0.13900000000000001</v>
      </c>
      <c r="H1809" s="638">
        <v>14955.88</v>
      </c>
      <c r="I1809" s="148">
        <f t="shared" si="768"/>
        <v>1</v>
      </c>
      <c r="J1809" s="374">
        <f t="shared" si="778"/>
        <v>1</v>
      </c>
      <c r="K1809" s="99">
        <f t="shared" si="791"/>
        <v>107259.4</v>
      </c>
      <c r="L1809" s="627"/>
      <c r="M1809" s="108">
        <f t="shared" si="804"/>
        <v>1</v>
      </c>
      <c r="N1809" s="801"/>
      <c r="O1809" s="86"/>
      <c r="P1809" s="86" t="b">
        <f t="shared" si="800"/>
        <v>1</v>
      </c>
      <c r="Q1809" s="224" t="b">
        <f t="shared" si="801"/>
        <v>1</v>
      </c>
      <c r="R1809" s="728">
        <f t="shared" si="805"/>
        <v>0</v>
      </c>
    </row>
    <row r="1810" spans="1:18" s="84" customFormat="1" ht="30.75" customHeight="1" outlineLevel="1" x14ac:dyDescent="0.35">
      <c r="A1810" s="1130"/>
      <c r="B1810" s="614" t="s">
        <v>80</v>
      </c>
      <c r="C1810" s="614"/>
      <c r="D1810" s="119"/>
      <c r="E1810" s="98"/>
      <c r="F1810" s="119"/>
      <c r="G1810" s="179" t="e">
        <f t="shared" si="793"/>
        <v>#DIV/0!</v>
      </c>
      <c r="H1810" s="119"/>
      <c r="I1810" s="179" t="e">
        <f t="shared" si="768"/>
        <v>#DIV/0!</v>
      </c>
      <c r="J1810" s="377" t="e">
        <f t="shared" si="778"/>
        <v>#DIV/0!</v>
      </c>
      <c r="K1810" s="99">
        <f t="shared" si="791"/>
        <v>0</v>
      </c>
      <c r="L1810" s="628"/>
      <c r="M1810" s="108"/>
      <c r="N1810" s="801"/>
      <c r="O1810" s="86"/>
      <c r="P1810" s="86" t="b">
        <f t="shared" si="800"/>
        <v>1</v>
      </c>
      <c r="Q1810" s="224" t="b">
        <f t="shared" si="801"/>
        <v>1</v>
      </c>
      <c r="R1810" s="728">
        <f t="shared" si="805"/>
        <v>0</v>
      </c>
    </row>
    <row r="1811" spans="1:18" s="84" customFormat="1" ht="54.75" customHeight="1" outlineLevel="1" x14ac:dyDescent="0.35">
      <c r="A1811" s="1128" t="s">
        <v>663</v>
      </c>
      <c r="B1811" s="102" t="s">
        <v>393</v>
      </c>
      <c r="C1811" s="96" t="s">
        <v>285</v>
      </c>
      <c r="D1811" s="99">
        <f>SUM(D1812:D1815)</f>
        <v>70060.31</v>
      </c>
      <c r="E1811" s="99">
        <f>SUM(E1812:E1815)</f>
        <v>70060.31</v>
      </c>
      <c r="F1811" s="119">
        <f>SUM(F1812:F1815)</f>
        <v>7415.69</v>
      </c>
      <c r="G1811" s="148">
        <f t="shared" si="793"/>
        <v>0.106</v>
      </c>
      <c r="H1811" s="119">
        <f>SUM(H1812:H1815)</f>
        <v>7415.69</v>
      </c>
      <c r="I1811" s="148">
        <f t="shared" si="768"/>
        <v>1</v>
      </c>
      <c r="J1811" s="374">
        <f t="shared" si="778"/>
        <v>1</v>
      </c>
      <c r="K1811" s="99">
        <f t="shared" si="791"/>
        <v>70060.31</v>
      </c>
      <c r="L1811" s="627"/>
      <c r="M1811" s="108">
        <f t="shared" si="804"/>
        <v>1</v>
      </c>
      <c r="N1811" s="831" t="s">
        <v>1597</v>
      </c>
      <c r="O1811" s="86"/>
      <c r="P1811" s="86"/>
      <c r="Q1811" s="224" t="b">
        <f t="shared" si="766"/>
        <v>1</v>
      </c>
      <c r="R1811" s="728">
        <f t="shared" si="805"/>
        <v>0</v>
      </c>
    </row>
    <row r="1812" spans="1:18" s="84" customFormat="1" ht="27.5" outlineLevel="1" x14ac:dyDescent="0.35">
      <c r="A1812" s="1129"/>
      <c r="B1812" s="614" t="s">
        <v>79</v>
      </c>
      <c r="C1812" s="614"/>
      <c r="D1812" s="119">
        <f>D1822</f>
        <v>0</v>
      </c>
      <c r="E1812" s="119">
        <f>E1822</f>
        <v>0</v>
      </c>
      <c r="F1812" s="119">
        <f>F1817+F1822+F1827+F1832+F1837+F1842</f>
        <v>0</v>
      </c>
      <c r="G1812" s="153" t="e">
        <f t="shared" si="793"/>
        <v>#DIV/0!</v>
      </c>
      <c r="H1812" s="119">
        <f t="shared" ref="H1812" si="807">H1817+H1822+H1827+H1832+H1837+H1842</f>
        <v>0</v>
      </c>
      <c r="I1812" s="179" t="e">
        <f t="shared" si="768"/>
        <v>#DIV/0!</v>
      </c>
      <c r="J1812" s="377" t="e">
        <f t="shared" si="778"/>
        <v>#DIV/0!</v>
      </c>
      <c r="K1812" s="99">
        <f t="shared" si="791"/>
        <v>0</v>
      </c>
      <c r="L1812" s="109"/>
      <c r="M1812" s="108"/>
      <c r="N1812" s="832"/>
      <c r="O1812" s="86"/>
      <c r="P1812" s="86"/>
      <c r="Q1812" s="224" t="b">
        <f t="shared" si="766"/>
        <v>1</v>
      </c>
      <c r="R1812" s="728">
        <f t="shared" si="805"/>
        <v>0</v>
      </c>
    </row>
    <row r="1813" spans="1:18" s="84" customFormat="1" ht="27.5" outlineLevel="1" x14ac:dyDescent="0.35">
      <c r="A1813" s="1129"/>
      <c r="B1813" s="614" t="s">
        <v>78</v>
      </c>
      <c r="C1813" s="614"/>
      <c r="D1813" s="119">
        <v>2421.5100000000002</v>
      </c>
      <c r="E1813" s="119">
        <v>2421.5100000000002</v>
      </c>
      <c r="F1813" s="119">
        <f>F1818+F1823+F1828+F1833+F1838+F1843</f>
        <v>85.7</v>
      </c>
      <c r="G1813" s="148">
        <f t="shared" si="793"/>
        <v>3.5000000000000003E-2</v>
      </c>
      <c r="H1813" s="119">
        <f t="shared" ref="H1813" si="808">H1818+H1823+H1828+H1833+H1838+H1843</f>
        <v>85.7</v>
      </c>
      <c r="I1813" s="148">
        <f t="shared" si="768"/>
        <v>1</v>
      </c>
      <c r="J1813" s="374">
        <f t="shared" si="778"/>
        <v>1</v>
      </c>
      <c r="K1813" s="99">
        <f t="shared" si="791"/>
        <v>2421.5100000000002</v>
      </c>
      <c r="L1813" s="108"/>
      <c r="M1813" s="108">
        <f t="shared" si="804"/>
        <v>1</v>
      </c>
      <c r="N1813" s="832"/>
      <c r="O1813" s="86"/>
      <c r="P1813" s="86"/>
      <c r="Q1813" s="224" t="b">
        <f t="shared" si="766"/>
        <v>1</v>
      </c>
      <c r="R1813" s="728">
        <f t="shared" si="805"/>
        <v>0</v>
      </c>
    </row>
    <row r="1814" spans="1:18" s="84" customFormat="1" ht="27.5" outlineLevel="1" x14ac:dyDescent="0.35">
      <c r="A1814" s="1129"/>
      <c r="B1814" s="614" t="s">
        <v>116</v>
      </c>
      <c r="C1814" s="614"/>
      <c r="D1814" s="119">
        <v>67638.8</v>
      </c>
      <c r="E1814" s="119">
        <v>67638.8</v>
      </c>
      <c r="F1814" s="638">
        <f>F1819</f>
        <v>7329.99</v>
      </c>
      <c r="G1814" s="148">
        <f t="shared" si="793"/>
        <v>0.108</v>
      </c>
      <c r="H1814" s="119">
        <f t="shared" ref="H1814" si="809">H1819+H1824+H1829+H1834+H1839+H1844</f>
        <v>7329.99</v>
      </c>
      <c r="I1814" s="148">
        <f t="shared" si="768"/>
        <v>1</v>
      </c>
      <c r="J1814" s="374">
        <f t="shared" si="778"/>
        <v>1</v>
      </c>
      <c r="K1814" s="99">
        <f t="shared" si="791"/>
        <v>67638.8</v>
      </c>
      <c r="L1814" s="108"/>
      <c r="M1814" s="108">
        <f t="shared" si="804"/>
        <v>1</v>
      </c>
      <c r="N1814" s="832"/>
      <c r="O1814" s="86"/>
      <c r="P1814" s="86"/>
      <c r="Q1814" s="224" t="b">
        <f t="shared" si="766"/>
        <v>1</v>
      </c>
      <c r="R1814" s="728">
        <f t="shared" si="805"/>
        <v>0</v>
      </c>
    </row>
    <row r="1815" spans="1:18" s="84" customFormat="1" ht="27.5" outlineLevel="1" x14ac:dyDescent="0.35">
      <c r="A1815" s="1130"/>
      <c r="B1815" s="614" t="s">
        <v>80</v>
      </c>
      <c r="C1815" s="614"/>
      <c r="D1815" s="119">
        <f>D1825</f>
        <v>0</v>
      </c>
      <c r="E1815" s="119">
        <f>E1825</f>
        <v>0</v>
      </c>
      <c r="F1815" s="119">
        <f>F1825</f>
        <v>0</v>
      </c>
      <c r="G1815" s="179" t="e">
        <f t="shared" si="793"/>
        <v>#DIV/0!</v>
      </c>
      <c r="H1815" s="119">
        <f t="shared" ref="H1815" si="810">H1820+H1825+H1830+H1835+H1840+H1845</f>
        <v>0</v>
      </c>
      <c r="I1815" s="179" t="e">
        <f t="shared" si="768"/>
        <v>#DIV/0!</v>
      </c>
      <c r="J1815" s="377" t="e">
        <f t="shared" si="778"/>
        <v>#DIV/0!</v>
      </c>
      <c r="K1815" s="99">
        <f t="shared" si="791"/>
        <v>0</v>
      </c>
      <c r="L1815" s="109"/>
      <c r="M1815" s="108"/>
      <c r="N1815" s="832"/>
      <c r="O1815" s="86"/>
      <c r="P1815" s="86"/>
      <c r="Q1815" s="224" t="b">
        <f t="shared" si="766"/>
        <v>1</v>
      </c>
      <c r="R1815" s="728">
        <f t="shared" si="805"/>
        <v>0</v>
      </c>
    </row>
    <row r="1816" spans="1:18" s="84" customFormat="1" ht="54.75" customHeight="1" outlineLevel="1" x14ac:dyDescent="0.35">
      <c r="A1816" s="802" t="s">
        <v>945</v>
      </c>
      <c r="B1816" s="102" t="s">
        <v>946</v>
      </c>
      <c r="C1816" s="96" t="s">
        <v>285</v>
      </c>
      <c r="D1816" s="99">
        <f>SUM(D1817:D1820)</f>
        <v>67638.8</v>
      </c>
      <c r="E1816" s="99">
        <f>SUM(E1817:E1820)</f>
        <v>67638.8</v>
      </c>
      <c r="F1816" s="99">
        <f>SUM(F1817:F1820)</f>
        <v>7329.99</v>
      </c>
      <c r="G1816" s="177">
        <f>F1816/E1816</f>
        <v>0.108</v>
      </c>
      <c r="H1816" s="99">
        <f>SUM(H1817:H1820)</f>
        <v>7329.99</v>
      </c>
      <c r="I1816" s="177">
        <f>H1816/F1816</f>
        <v>1</v>
      </c>
      <c r="J1816" s="374">
        <f t="shared" si="778"/>
        <v>1</v>
      </c>
      <c r="K1816" s="99">
        <f t="shared" si="791"/>
        <v>67638.8</v>
      </c>
      <c r="L1816" s="108"/>
      <c r="M1816" s="108">
        <f t="shared" si="804"/>
        <v>1</v>
      </c>
      <c r="N1816" s="832"/>
      <c r="O1816" s="86"/>
      <c r="P1816" s="86" t="b">
        <f t="shared" si="765"/>
        <v>1</v>
      </c>
      <c r="Q1816" s="224" t="b">
        <f t="shared" si="766"/>
        <v>1</v>
      </c>
      <c r="R1816" s="728">
        <f t="shared" si="805"/>
        <v>0</v>
      </c>
    </row>
    <row r="1817" spans="1:18" s="84" customFormat="1" ht="30" customHeight="1" outlineLevel="1" x14ac:dyDescent="0.35">
      <c r="A1817" s="803"/>
      <c r="B1817" s="614" t="s">
        <v>79</v>
      </c>
      <c r="C1817" s="614"/>
      <c r="D1817" s="119"/>
      <c r="E1817" s="119"/>
      <c r="F1817" s="119"/>
      <c r="G1817" s="179" t="e">
        <f>F1817/E1817</f>
        <v>#DIV/0!</v>
      </c>
      <c r="H1817" s="101"/>
      <c r="I1817" s="451" t="e">
        <f t="shared" ref="I1817:I1819" si="811">H1817/F1817</f>
        <v>#DIV/0!</v>
      </c>
      <c r="J1817" s="377" t="e">
        <f t="shared" si="778"/>
        <v>#DIV/0!</v>
      </c>
      <c r="K1817" s="99">
        <f t="shared" si="791"/>
        <v>0</v>
      </c>
      <c r="L1817" s="109"/>
      <c r="M1817" s="108"/>
      <c r="N1817" s="832"/>
      <c r="O1817" s="86"/>
      <c r="P1817" s="86" t="b">
        <f t="shared" si="765"/>
        <v>1</v>
      </c>
      <c r="Q1817" s="224" t="b">
        <f t="shared" si="766"/>
        <v>1</v>
      </c>
      <c r="R1817" s="728">
        <f t="shared" si="805"/>
        <v>0</v>
      </c>
    </row>
    <row r="1818" spans="1:18" s="84" customFormat="1" ht="26.25" customHeight="1" outlineLevel="1" x14ac:dyDescent="0.35">
      <c r="A1818" s="803"/>
      <c r="B1818" s="614" t="s">
        <v>78</v>
      </c>
      <c r="C1818" s="614"/>
      <c r="D1818" s="119"/>
      <c r="E1818" s="119"/>
      <c r="F1818" s="119"/>
      <c r="G1818" s="153" t="e">
        <f>F1818/E1818</f>
        <v>#DIV/0!</v>
      </c>
      <c r="H1818" s="101"/>
      <c r="I1818" s="153" t="e">
        <f t="shared" si="811"/>
        <v>#DIV/0!</v>
      </c>
      <c r="J1818" s="377" t="e">
        <f t="shared" si="778"/>
        <v>#DIV/0!</v>
      </c>
      <c r="K1818" s="99">
        <f t="shared" si="791"/>
        <v>0</v>
      </c>
      <c r="L1818" s="108"/>
      <c r="M1818" s="109" t="e">
        <f t="shared" si="804"/>
        <v>#DIV/0!</v>
      </c>
      <c r="N1818" s="832"/>
      <c r="O1818" s="86"/>
      <c r="P1818" s="86" t="b">
        <f t="shared" si="765"/>
        <v>1</v>
      </c>
      <c r="Q1818" s="224" t="b">
        <f t="shared" si="766"/>
        <v>1</v>
      </c>
      <c r="R1818" s="728">
        <f t="shared" si="805"/>
        <v>0</v>
      </c>
    </row>
    <row r="1819" spans="1:18" s="84" customFormat="1" ht="21" customHeight="1" outlineLevel="1" x14ac:dyDescent="0.35">
      <c r="A1819" s="803"/>
      <c r="B1819" s="614" t="s">
        <v>116</v>
      </c>
      <c r="C1819" s="614"/>
      <c r="D1819" s="119">
        <v>67638.8</v>
      </c>
      <c r="E1819" s="119">
        <v>67638.8</v>
      </c>
      <c r="F1819" s="119">
        <v>7329.99</v>
      </c>
      <c r="G1819" s="148">
        <f>F1819/E1819</f>
        <v>0.108</v>
      </c>
      <c r="H1819" s="119">
        <v>7329.99</v>
      </c>
      <c r="I1819" s="148">
        <f t="shared" si="811"/>
        <v>1</v>
      </c>
      <c r="J1819" s="374">
        <f t="shared" si="778"/>
        <v>1</v>
      </c>
      <c r="K1819" s="99">
        <f t="shared" si="791"/>
        <v>67638.8</v>
      </c>
      <c r="L1819" s="108"/>
      <c r="M1819" s="108">
        <f t="shared" si="804"/>
        <v>1</v>
      </c>
      <c r="N1819" s="832"/>
      <c r="O1819" s="86"/>
      <c r="P1819" s="86" t="b">
        <f t="shared" si="765"/>
        <v>1</v>
      </c>
      <c r="Q1819" s="224" t="b">
        <f t="shared" si="766"/>
        <v>1</v>
      </c>
      <c r="R1819" s="728">
        <f t="shared" si="805"/>
        <v>0</v>
      </c>
    </row>
    <row r="1820" spans="1:18" s="84" customFormat="1" ht="113.25" customHeight="1" outlineLevel="1" x14ac:dyDescent="0.35">
      <c r="A1820" s="804"/>
      <c r="B1820" s="631" t="s">
        <v>80</v>
      </c>
      <c r="C1820" s="614"/>
      <c r="D1820" s="119"/>
      <c r="E1820" s="119"/>
      <c r="F1820" s="119"/>
      <c r="G1820" s="179" t="e">
        <f t="shared" ref="G1820:G1828" si="812">F1820/E1820</f>
        <v>#DIV/0!</v>
      </c>
      <c r="H1820" s="119"/>
      <c r="I1820" s="179"/>
      <c r="J1820" s="377" t="e">
        <f t="shared" si="778"/>
        <v>#DIV/0!</v>
      </c>
      <c r="K1820" s="99">
        <f t="shared" si="791"/>
        <v>0</v>
      </c>
      <c r="L1820" s="109"/>
      <c r="M1820" s="108"/>
      <c r="N1820" s="833"/>
      <c r="O1820" s="86"/>
      <c r="P1820" s="86" t="b">
        <f t="shared" si="765"/>
        <v>1</v>
      </c>
      <c r="Q1820" s="224" t="b">
        <f t="shared" si="766"/>
        <v>1</v>
      </c>
      <c r="R1820" s="728">
        <f t="shared" si="805"/>
        <v>0</v>
      </c>
    </row>
    <row r="1821" spans="1:18" s="87" customFormat="1" ht="62.25" customHeight="1" outlineLevel="1" x14ac:dyDescent="0.35">
      <c r="A1821" s="802" t="s">
        <v>947</v>
      </c>
      <c r="B1821" s="102" t="s">
        <v>938</v>
      </c>
      <c r="C1821" s="102" t="s">
        <v>285</v>
      </c>
      <c r="D1821" s="620">
        <f>SUM(D1822:D1825)</f>
        <v>267.89999999999998</v>
      </c>
      <c r="E1821" s="620">
        <f>SUM(E1822:E1825)</f>
        <v>267.89999999999998</v>
      </c>
      <c r="F1821" s="621">
        <f>SUM(F1822:F1825)</f>
        <v>16.940000000000001</v>
      </c>
      <c r="G1821" s="148">
        <f t="shared" si="812"/>
        <v>6.3E-2</v>
      </c>
      <c r="H1821" s="621">
        <f>SUM(H1822:H1825)</f>
        <v>16.940000000000001</v>
      </c>
      <c r="I1821" s="148">
        <f t="shared" si="768"/>
        <v>1</v>
      </c>
      <c r="J1821" s="374">
        <f t="shared" si="778"/>
        <v>1</v>
      </c>
      <c r="K1821" s="99">
        <f t="shared" si="791"/>
        <v>267.89999999999998</v>
      </c>
      <c r="L1821" s="108"/>
      <c r="M1821" s="108">
        <f t="shared" si="804"/>
        <v>1</v>
      </c>
      <c r="N1821" s="840"/>
      <c r="O1821" s="86" t="b">
        <f t="shared" ref="O1821:O1825" si="813">F1811=H1811</f>
        <v>1</v>
      </c>
      <c r="P1821" s="86" t="b">
        <f t="shared" si="765"/>
        <v>1</v>
      </c>
      <c r="Q1821" s="224" t="b">
        <f t="shared" si="766"/>
        <v>1</v>
      </c>
      <c r="R1821" s="728">
        <f t="shared" si="805"/>
        <v>0</v>
      </c>
    </row>
    <row r="1822" spans="1:18" s="84" customFormat="1" ht="27.75" customHeight="1" outlineLevel="1" x14ac:dyDescent="0.35">
      <c r="A1822" s="803"/>
      <c r="B1822" s="614" t="s">
        <v>79</v>
      </c>
      <c r="C1822" s="614"/>
      <c r="D1822" s="119"/>
      <c r="E1822" s="119"/>
      <c r="F1822" s="119"/>
      <c r="G1822" s="179" t="e">
        <f t="shared" si="812"/>
        <v>#DIV/0!</v>
      </c>
      <c r="H1822" s="101"/>
      <c r="I1822" s="179" t="e">
        <f t="shared" si="768"/>
        <v>#DIV/0!</v>
      </c>
      <c r="J1822" s="377" t="e">
        <f t="shared" si="778"/>
        <v>#DIV/0!</v>
      </c>
      <c r="K1822" s="99">
        <f t="shared" si="791"/>
        <v>0</v>
      </c>
      <c r="L1822" s="109"/>
      <c r="M1822" s="108"/>
      <c r="N1822" s="840"/>
      <c r="O1822" s="86" t="b">
        <f t="shared" si="813"/>
        <v>1</v>
      </c>
      <c r="P1822" s="86" t="b">
        <f t="shared" si="765"/>
        <v>1</v>
      </c>
      <c r="Q1822" s="224" t="b">
        <f t="shared" si="766"/>
        <v>1</v>
      </c>
      <c r="R1822" s="728">
        <f t="shared" si="805"/>
        <v>0</v>
      </c>
    </row>
    <row r="1823" spans="1:18" s="84" customFormat="1" ht="26.25" customHeight="1" outlineLevel="1" x14ac:dyDescent="0.35">
      <c r="A1823" s="803"/>
      <c r="B1823" s="614" t="s">
        <v>78</v>
      </c>
      <c r="C1823" s="614"/>
      <c r="D1823" s="119">
        <v>267.89999999999998</v>
      </c>
      <c r="E1823" s="119">
        <v>267.89999999999998</v>
      </c>
      <c r="F1823" s="119">
        <v>16.940000000000001</v>
      </c>
      <c r="G1823" s="148">
        <f t="shared" si="812"/>
        <v>6.3E-2</v>
      </c>
      <c r="H1823" s="119">
        <v>16.940000000000001</v>
      </c>
      <c r="I1823" s="148">
        <f t="shared" si="768"/>
        <v>1</v>
      </c>
      <c r="J1823" s="374">
        <f t="shared" si="778"/>
        <v>1</v>
      </c>
      <c r="K1823" s="99">
        <f t="shared" si="791"/>
        <v>267.89999999999998</v>
      </c>
      <c r="L1823" s="109"/>
      <c r="M1823" s="108"/>
      <c r="N1823" s="840"/>
      <c r="O1823" s="86" t="b">
        <f t="shared" si="813"/>
        <v>1</v>
      </c>
      <c r="P1823" s="86" t="b">
        <f t="shared" si="765"/>
        <v>1</v>
      </c>
      <c r="Q1823" s="224" t="b">
        <f t="shared" si="766"/>
        <v>1</v>
      </c>
      <c r="R1823" s="728">
        <f t="shared" si="805"/>
        <v>0</v>
      </c>
    </row>
    <row r="1824" spans="1:18" s="84" customFormat="1" ht="24" customHeight="1" outlineLevel="1" x14ac:dyDescent="0.35">
      <c r="A1824" s="803"/>
      <c r="B1824" s="614" t="s">
        <v>116</v>
      </c>
      <c r="C1824" s="614"/>
      <c r="D1824" s="119"/>
      <c r="E1824" s="119"/>
      <c r="F1824" s="119"/>
      <c r="G1824" s="153" t="e">
        <f t="shared" si="812"/>
        <v>#DIV/0!</v>
      </c>
      <c r="H1824" s="101"/>
      <c r="I1824" s="153" t="e">
        <f t="shared" si="768"/>
        <v>#DIV/0!</v>
      </c>
      <c r="J1824" s="377" t="e">
        <f t="shared" si="778"/>
        <v>#DIV/0!</v>
      </c>
      <c r="K1824" s="99">
        <f t="shared" si="791"/>
        <v>0</v>
      </c>
      <c r="L1824" s="108"/>
      <c r="M1824" s="109" t="e">
        <f t="shared" si="804"/>
        <v>#DIV/0!</v>
      </c>
      <c r="N1824" s="840"/>
      <c r="O1824" s="86" t="b">
        <f t="shared" si="813"/>
        <v>1</v>
      </c>
      <c r="P1824" s="86" t="b">
        <f t="shared" si="765"/>
        <v>1</v>
      </c>
      <c r="Q1824" s="224" t="b">
        <f t="shared" si="766"/>
        <v>1</v>
      </c>
      <c r="R1824" s="728">
        <f t="shared" si="805"/>
        <v>0</v>
      </c>
    </row>
    <row r="1825" spans="1:18" s="84" customFormat="1" ht="27.75" customHeight="1" outlineLevel="1" x14ac:dyDescent="0.35">
      <c r="A1825" s="804"/>
      <c r="B1825" s="614" t="s">
        <v>80</v>
      </c>
      <c r="C1825" s="614"/>
      <c r="D1825" s="119"/>
      <c r="E1825" s="98"/>
      <c r="F1825" s="119"/>
      <c r="G1825" s="153" t="e">
        <f t="shared" si="812"/>
        <v>#DIV/0!</v>
      </c>
      <c r="H1825" s="101"/>
      <c r="I1825" s="153" t="e">
        <f t="shared" si="768"/>
        <v>#DIV/0!</v>
      </c>
      <c r="J1825" s="377" t="e">
        <f t="shared" si="778"/>
        <v>#DIV/0!</v>
      </c>
      <c r="K1825" s="99">
        <f t="shared" si="791"/>
        <v>0</v>
      </c>
      <c r="L1825" s="109"/>
      <c r="M1825" s="108"/>
      <c r="N1825" s="840"/>
      <c r="O1825" s="86" t="b">
        <f t="shared" si="813"/>
        <v>1</v>
      </c>
      <c r="P1825" s="86" t="b">
        <f t="shared" si="765"/>
        <v>1</v>
      </c>
      <c r="Q1825" s="224" t="b">
        <f t="shared" si="766"/>
        <v>1</v>
      </c>
      <c r="R1825" s="728">
        <f t="shared" si="805"/>
        <v>0</v>
      </c>
    </row>
    <row r="1826" spans="1:18" s="84" customFormat="1" ht="35.25" customHeight="1" outlineLevel="1" x14ac:dyDescent="0.35">
      <c r="A1826" s="802" t="s">
        <v>948</v>
      </c>
      <c r="B1826" s="96" t="s">
        <v>940</v>
      </c>
      <c r="C1826" s="635" t="s">
        <v>285</v>
      </c>
      <c r="D1826" s="119">
        <f>SUM(D1827:D1830)</f>
        <v>1360.7</v>
      </c>
      <c r="E1826" s="119">
        <f>SUM(E1827:E1830)</f>
        <v>1360.7</v>
      </c>
      <c r="F1826" s="119">
        <f>SUM(F1827:F1830)</f>
        <v>39.46</v>
      </c>
      <c r="G1826" s="148">
        <f t="shared" si="812"/>
        <v>2.9000000000000001E-2</v>
      </c>
      <c r="H1826" s="119">
        <f>SUM(H1827:H1830)</f>
        <v>39.46</v>
      </c>
      <c r="I1826" s="148">
        <f t="shared" si="768"/>
        <v>1</v>
      </c>
      <c r="J1826" s="374">
        <f t="shared" si="778"/>
        <v>1</v>
      </c>
      <c r="K1826" s="99">
        <f t="shared" si="791"/>
        <v>1360.7</v>
      </c>
      <c r="L1826" s="109"/>
      <c r="M1826" s="108"/>
      <c r="N1826" s="805"/>
      <c r="O1826" s="86"/>
      <c r="P1826" s="86"/>
      <c r="Q1826" s="224"/>
      <c r="R1826" s="728">
        <f t="shared" si="805"/>
        <v>0</v>
      </c>
    </row>
    <row r="1827" spans="1:18" s="84" customFormat="1" ht="27.75" customHeight="1" outlineLevel="1" x14ac:dyDescent="0.35">
      <c r="A1827" s="803"/>
      <c r="B1827" s="635" t="s">
        <v>79</v>
      </c>
      <c r="C1827" s="635"/>
      <c r="D1827" s="119"/>
      <c r="E1827" s="98"/>
      <c r="F1827" s="119"/>
      <c r="G1827" s="153"/>
      <c r="H1827" s="101"/>
      <c r="I1827" s="153"/>
      <c r="J1827" s="377"/>
      <c r="K1827" s="99"/>
      <c r="L1827" s="109"/>
      <c r="M1827" s="108"/>
      <c r="N1827" s="806"/>
      <c r="O1827" s="86"/>
      <c r="P1827" s="86"/>
      <c r="Q1827" s="224"/>
      <c r="R1827" s="728">
        <f t="shared" si="805"/>
        <v>0</v>
      </c>
    </row>
    <row r="1828" spans="1:18" s="84" customFormat="1" ht="27.75" customHeight="1" outlineLevel="1" x14ac:dyDescent="0.35">
      <c r="A1828" s="803"/>
      <c r="B1828" s="635" t="s">
        <v>78</v>
      </c>
      <c r="C1828" s="635"/>
      <c r="D1828" s="119">
        <v>1360.7</v>
      </c>
      <c r="E1828" s="119">
        <v>1360.7</v>
      </c>
      <c r="F1828" s="119">
        <v>39.46</v>
      </c>
      <c r="G1828" s="148">
        <f t="shared" si="812"/>
        <v>2.9000000000000001E-2</v>
      </c>
      <c r="H1828" s="119">
        <v>39.46</v>
      </c>
      <c r="I1828" s="148">
        <f t="shared" ref="I1828" si="814">H1828/F1828</f>
        <v>1</v>
      </c>
      <c r="J1828" s="374">
        <f t="shared" ref="J1828" si="815">H1828/F1828</f>
        <v>1</v>
      </c>
      <c r="K1828" s="99">
        <f t="shared" si="791"/>
        <v>1360.7</v>
      </c>
      <c r="L1828" s="109"/>
      <c r="M1828" s="108"/>
      <c r="N1828" s="806"/>
      <c r="O1828" s="86"/>
      <c r="P1828" s="86"/>
      <c r="Q1828" s="224"/>
      <c r="R1828" s="728">
        <f t="shared" si="805"/>
        <v>0</v>
      </c>
    </row>
    <row r="1829" spans="1:18" s="84" customFormat="1" ht="27.75" customHeight="1" outlineLevel="1" x14ac:dyDescent="0.35">
      <c r="A1829" s="803"/>
      <c r="B1829" s="635" t="s">
        <v>116</v>
      </c>
      <c r="C1829" s="635"/>
      <c r="D1829" s="119"/>
      <c r="E1829" s="98"/>
      <c r="F1829" s="119"/>
      <c r="G1829" s="153"/>
      <c r="H1829" s="101"/>
      <c r="I1829" s="153"/>
      <c r="J1829" s="377"/>
      <c r="K1829" s="99"/>
      <c r="L1829" s="109"/>
      <c r="M1829" s="108"/>
      <c r="N1829" s="806"/>
      <c r="O1829" s="86"/>
      <c r="P1829" s="86"/>
      <c r="Q1829" s="224"/>
      <c r="R1829" s="728">
        <f t="shared" si="805"/>
        <v>0</v>
      </c>
    </row>
    <row r="1830" spans="1:18" s="84" customFormat="1" ht="27.75" customHeight="1" outlineLevel="1" x14ac:dyDescent="0.35">
      <c r="A1830" s="804"/>
      <c r="B1830" s="635" t="s">
        <v>80</v>
      </c>
      <c r="C1830" s="635"/>
      <c r="D1830" s="119"/>
      <c r="E1830" s="98"/>
      <c r="F1830" s="119"/>
      <c r="G1830" s="153"/>
      <c r="H1830" s="101"/>
      <c r="I1830" s="153"/>
      <c r="J1830" s="377"/>
      <c r="K1830" s="99"/>
      <c r="L1830" s="109"/>
      <c r="M1830" s="108"/>
      <c r="N1830" s="807"/>
      <c r="O1830" s="86"/>
      <c r="P1830" s="86"/>
      <c r="Q1830" s="224"/>
      <c r="R1830" s="728">
        <f t="shared" si="805"/>
        <v>0</v>
      </c>
    </row>
    <row r="1831" spans="1:18" s="84" customFormat="1" ht="36.75" customHeight="1" outlineLevel="1" x14ac:dyDescent="0.35">
      <c r="A1831" s="802" t="s">
        <v>949</v>
      </c>
      <c r="B1831" s="635" t="s">
        <v>942</v>
      </c>
      <c r="C1831" s="635" t="s">
        <v>285</v>
      </c>
      <c r="D1831" s="119">
        <f>SUM(D1832:D1835)</f>
        <v>400.4</v>
      </c>
      <c r="E1831" s="119">
        <f>SUM(E1832:E1835)</f>
        <v>400.4</v>
      </c>
      <c r="F1831" s="119">
        <f>F1833</f>
        <v>19.440000000000001</v>
      </c>
      <c r="G1831" s="148">
        <f t="shared" ref="G1831" si="816">F1831/E1831</f>
        <v>4.9000000000000002E-2</v>
      </c>
      <c r="H1831" s="119">
        <f>H1833</f>
        <v>19.440000000000001</v>
      </c>
      <c r="I1831" s="148">
        <f t="shared" ref="I1831" si="817">H1831/F1831</f>
        <v>1</v>
      </c>
      <c r="J1831" s="374">
        <f t="shared" ref="J1831" si="818">H1831/F1831</f>
        <v>1</v>
      </c>
      <c r="K1831" s="99">
        <f t="shared" ref="K1831" si="819">E1831</f>
        <v>400.4</v>
      </c>
      <c r="L1831" s="109"/>
      <c r="M1831" s="108"/>
      <c r="N1831" s="805"/>
      <c r="O1831" s="86"/>
      <c r="P1831" s="86"/>
      <c r="Q1831" s="224"/>
      <c r="R1831" s="728">
        <f t="shared" si="805"/>
        <v>0</v>
      </c>
    </row>
    <row r="1832" spans="1:18" s="84" customFormat="1" ht="27.75" customHeight="1" outlineLevel="1" x14ac:dyDescent="0.35">
      <c r="A1832" s="803"/>
      <c r="B1832" s="635" t="s">
        <v>79</v>
      </c>
      <c r="C1832" s="635"/>
      <c r="D1832" s="119"/>
      <c r="E1832" s="98"/>
      <c r="F1832" s="119"/>
      <c r="G1832" s="153"/>
      <c r="H1832" s="101"/>
      <c r="I1832" s="153"/>
      <c r="J1832" s="377"/>
      <c r="K1832" s="99"/>
      <c r="L1832" s="109"/>
      <c r="M1832" s="108"/>
      <c r="N1832" s="806"/>
      <c r="O1832" s="86"/>
      <c r="P1832" s="86"/>
      <c r="Q1832" s="224"/>
      <c r="R1832" s="728">
        <f t="shared" si="805"/>
        <v>0</v>
      </c>
    </row>
    <row r="1833" spans="1:18" s="84" customFormat="1" ht="27.75" customHeight="1" outlineLevel="1" x14ac:dyDescent="0.35">
      <c r="A1833" s="803"/>
      <c r="B1833" s="635" t="s">
        <v>78</v>
      </c>
      <c r="C1833" s="635"/>
      <c r="D1833" s="119">
        <v>400.4</v>
      </c>
      <c r="E1833" s="119">
        <v>400.4</v>
      </c>
      <c r="F1833" s="119">
        <v>19.440000000000001</v>
      </c>
      <c r="G1833" s="148">
        <f t="shared" ref="G1833" si="820">F1833/E1833</f>
        <v>4.9000000000000002E-2</v>
      </c>
      <c r="H1833" s="119">
        <v>19.440000000000001</v>
      </c>
      <c r="I1833" s="148">
        <f t="shared" ref="I1833" si="821">H1833/F1833</f>
        <v>1</v>
      </c>
      <c r="J1833" s="374">
        <f t="shared" ref="J1833" si="822">H1833/F1833</f>
        <v>1</v>
      </c>
      <c r="K1833" s="99">
        <f t="shared" ref="K1833" si="823">E1833</f>
        <v>400.4</v>
      </c>
      <c r="L1833" s="109"/>
      <c r="M1833" s="108"/>
      <c r="N1833" s="806"/>
      <c r="O1833" s="86"/>
      <c r="P1833" s="86"/>
      <c r="Q1833" s="224"/>
      <c r="R1833" s="728">
        <f t="shared" si="805"/>
        <v>0</v>
      </c>
    </row>
    <row r="1834" spans="1:18" s="84" customFormat="1" ht="27.75" customHeight="1" outlineLevel="1" x14ac:dyDescent="0.35">
      <c r="A1834" s="803"/>
      <c r="B1834" s="635" t="s">
        <v>116</v>
      </c>
      <c r="C1834" s="635"/>
      <c r="D1834" s="119"/>
      <c r="E1834" s="98"/>
      <c r="F1834" s="119"/>
      <c r="G1834" s="153"/>
      <c r="H1834" s="101"/>
      <c r="I1834" s="153"/>
      <c r="J1834" s="377"/>
      <c r="K1834" s="99"/>
      <c r="L1834" s="109"/>
      <c r="M1834" s="108"/>
      <c r="N1834" s="806"/>
      <c r="O1834" s="86"/>
      <c r="P1834" s="86"/>
      <c r="Q1834" s="224"/>
      <c r="R1834" s="728">
        <f t="shared" si="805"/>
        <v>0</v>
      </c>
    </row>
    <row r="1835" spans="1:18" s="84" customFormat="1" ht="27.75" customHeight="1" outlineLevel="1" x14ac:dyDescent="0.35">
      <c r="A1835" s="804"/>
      <c r="B1835" s="635" t="s">
        <v>80</v>
      </c>
      <c r="C1835" s="635"/>
      <c r="D1835" s="119"/>
      <c r="E1835" s="98"/>
      <c r="F1835" s="119"/>
      <c r="G1835" s="153"/>
      <c r="H1835" s="101"/>
      <c r="I1835" s="153"/>
      <c r="J1835" s="377"/>
      <c r="K1835" s="99"/>
      <c r="L1835" s="109"/>
      <c r="M1835" s="108"/>
      <c r="N1835" s="807"/>
      <c r="O1835" s="86"/>
      <c r="P1835" s="86"/>
      <c r="Q1835" s="224"/>
      <c r="R1835" s="728">
        <f t="shared" si="805"/>
        <v>0</v>
      </c>
    </row>
    <row r="1836" spans="1:18" s="84" customFormat="1" ht="39" customHeight="1" outlineLevel="1" x14ac:dyDescent="0.35">
      <c r="A1836" s="802" t="s">
        <v>950</v>
      </c>
      <c r="B1836" s="635" t="s">
        <v>951</v>
      </c>
      <c r="C1836" s="635" t="s">
        <v>285</v>
      </c>
      <c r="D1836" s="119">
        <f>SUM(D1837:D1840)</f>
        <v>101.6</v>
      </c>
      <c r="E1836" s="119">
        <f>SUM(E1837:E1840)</f>
        <v>101.6</v>
      </c>
      <c r="F1836" s="119"/>
      <c r="G1836" s="153"/>
      <c r="H1836" s="101"/>
      <c r="I1836" s="153"/>
      <c r="J1836" s="377"/>
      <c r="K1836" s="99">
        <f t="shared" ref="K1836" si="824">E1836</f>
        <v>101.6</v>
      </c>
      <c r="L1836" s="109"/>
      <c r="M1836" s="108"/>
      <c r="N1836" s="805"/>
      <c r="O1836" s="86"/>
      <c r="P1836" s="86"/>
      <c r="Q1836" s="224"/>
      <c r="R1836" s="728">
        <f t="shared" si="805"/>
        <v>0</v>
      </c>
    </row>
    <row r="1837" spans="1:18" s="84" customFormat="1" ht="27.75" customHeight="1" outlineLevel="1" x14ac:dyDescent="0.35">
      <c r="A1837" s="803"/>
      <c r="B1837" s="635" t="s">
        <v>79</v>
      </c>
      <c r="C1837" s="635"/>
      <c r="D1837" s="119"/>
      <c r="E1837" s="98"/>
      <c r="F1837" s="119"/>
      <c r="G1837" s="153"/>
      <c r="H1837" s="101"/>
      <c r="I1837" s="153"/>
      <c r="J1837" s="377"/>
      <c r="K1837" s="99"/>
      <c r="L1837" s="109"/>
      <c r="M1837" s="108"/>
      <c r="N1837" s="806"/>
      <c r="O1837" s="86"/>
      <c r="P1837" s="86"/>
      <c r="Q1837" s="224"/>
      <c r="R1837" s="728">
        <f t="shared" si="805"/>
        <v>0</v>
      </c>
    </row>
    <row r="1838" spans="1:18" s="84" customFormat="1" ht="27.75" customHeight="1" outlineLevel="1" x14ac:dyDescent="0.35">
      <c r="A1838" s="803"/>
      <c r="B1838" s="635" t="s">
        <v>78</v>
      </c>
      <c r="C1838" s="635"/>
      <c r="D1838" s="119">
        <v>101.6</v>
      </c>
      <c r="E1838" s="119">
        <v>101.6</v>
      </c>
      <c r="F1838" s="119"/>
      <c r="G1838" s="153"/>
      <c r="H1838" s="101"/>
      <c r="I1838" s="153"/>
      <c r="J1838" s="377"/>
      <c r="K1838" s="99">
        <f t="shared" ref="K1838" si="825">E1838</f>
        <v>101.6</v>
      </c>
      <c r="L1838" s="109"/>
      <c r="M1838" s="108"/>
      <c r="N1838" s="806"/>
      <c r="O1838" s="86"/>
      <c r="P1838" s="86"/>
      <c r="Q1838" s="224"/>
      <c r="R1838" s="728">
        <f t="shared" si="805"/>
        <v>0</v>
      </c>
    </row>
    <row r="1839" spans="1:18" s="84" customFormat="1" ht="27.75" customHeight="1" outlineLevel="1" x14ac:dyDescent="0.35">
      <c r="A1839" s="803"/>
      <c r="B1839" s="635" t="s">
        <v>116</v>
      </c>
      <c r="C1839" s="635"/>
      <c r="D1839" s="119"/>
      <c r="E1839" s="98"/>
      <c r="F1839" s="119"/>
      <c r="G1839" s="153"/>
      <c r="H1839" s="101"/>
      <c r="I1839" s="153"/>
      <c r="J1839" s="377"/>
      <c r="K1839" s="99"/>
      <c r="L1839" s="109"/>
      <c r="M1839" s="108"/>
      <c r="N1839" s="806"/>
      <c r="O1839" s="86"/>
      <c r="P1839" s="86"/>
      <c r="Q1839" s="224"/>
      <c r="R1839" s="728">
        <f t="shared" si="805"/>
        <v>0</v>
      </c>
    </row>
    <row r="1840" spans="1:18" s="84" customFormat="1" ht="27.75" customHeight="1" outlineLevel="1" x14ac:dyDescent="0.35">
      <c r="A1840" s="804"/>
      <c r="B1840" s="635" t="s">
        <v>80</v>
      </c>
      <c r="C1840" s="635"/>
      <c r="D1840" s="119"/>
      <c r="E1840" s="98"/>
      <c r="F1840" s="119"/>
      <c r="G1840" s="153"/>
      <c r="H1840" s="101"/>
      <c r="I1840" s="153"/>
      <c r="J1840" s="377"/>
      <c r="K1840" s="99"/>
      <c r="L1840" s="109"/>
      <c r="M1840" s="108"/>
      <c r="N1840" s="807"/>
      <c r="O1840" s="86"/>
      <c r="P1840" s="86"/>
      <c r="Q1840" s="224"/>
      <c r="R1840" s="728">
        <f t="shared" si="805"/>
        <v>0</v>
      </c>
    </row>
    <row r="1841" spans="1:18" s="84" customFormat="1" ht="48.75" customHeight="1" outlineLevel="1" x14ac:dyDescent="0.35">
      <c r="A1841" s="802" t="s">
        <v>952</v>
      </c>
      <c r="B1841" s="635" t="s">
        <v>953</v>
      </c>
      <c r="C1841" s="635" t="s">
        <v>285</v>
      </c>
      <c r="D1841" s="119">
        <f>SUM(D1842:D1845)</f>
        <v>290.91000000000003</v>
      </c>
      <c r="E1841" s="119">
        <f>SUM(E1842:E1845)</f>
        <v>290.20999999999998</v>
      </c>
      <c r="F1841" s="119">
        <f>F1843</f>
        <v>9.86</v>
      </c>
      <c r="G1841" s="148">
        <f t="shared" ref="G1841" si="826">F1841/E1841</f>
        <v>3.4000000000000002E-2</v>
      </c>
      <c r="H1841" s="119">
        <f>H1843</f>
        <v>9.86</v>
      </c>
      <c r="I1841" s="148">
        <f t="shared" ref="I1841" si="827">H1841/F1841</f>
        <v>1</v>
      </c>
      <c r="J1841" s="374">
        <f t="shared" ref="J1841" si="828">H1841/F1841</f>
        <v>1</v>
      </c>
      <c r="K1841" s="99">
        <f t="shared" ref="K1841" si="829">E1841</f>
        <v>290.20999999999998</v>
      </c>
      <c r="L1841" s="109"/>
      <c r="M1841" s="108"/>
      <c r="N1841" s="805"/>
      <c r="O1841" s="86"/>
      <c r="P1841" s="86"/>
      <c r="Q1841" s="224"/>
      <c r="R1841" s="728">
        <f t="shared" si="805"/>
        <v>0</v>
      </c>
    </row>
    <row r="1842" spans="1:18" s="84" customFormat="1" ht="27.75" customHeight="1" outlineLevel="1" x14ac:dyDescent="0.35">
      <c r="A1842" s="803"/>
      <c r="B1842" s="635" t="s">
        <v>79</v>
      </c>
      <c r="C1842" s="635"/>
      <c r="D1842" s="119"/>
      <c r="E1842" s="119"/>
      <c r="F1842" s="119"/>
      <c r="G1842" s="153"/>
      <c r="H1842" s="101"/>
      <c r="I1842" s="153"/>
      <c r="J1842" s="377"/>
      <c r="K1842" s="99"/>
      <c r="L1842" s="109"/>
      <c r="M1842" s="108"/>
      <c r="N1842" s="806"/>
      <c r="O1842" s="86"/>
      <c r="P1842" s="86"/>
      <c r="Q1842" s="224"/>
      <c r="R1842" s="728">
        <f t="shared" si="805"/>
        <v>0</v>
      </c>
    </row>
    <row r="1843" spans="1:18" s="84" customFormat="1" ht="27.75" customHeight="1" outlineLevel="1" x14ac:dyDescent="0.35">
      <c r="A1843" s="803"/>
      <c r="B1843" s="635" t="s">
        <v>78</v>
      </c>
      <c r="C1843" s="635"/>
      <c r="D1843" s="119">
        <v>290.91000000000003</v>
      </c>
      <c r="E1843" s="119">
        <v>290.20999999999998</v>
      </c>
      <c r="F1843" s="119">
        <v>9.86</v>
      </c>
      <c r="G1843" s="148">
        <f t="shared" ref="G1843" si="830">F1843/E1843</f>
        <v>3.4000000000000002E-2</v>
      </c>
      <c r="H1843" s="119">
        <v>9.86</v>
      </c>
      <c r="I1843" s="148">
        <f t="shared" ref="I1843" si="831">H1843/F1843</f>
        <v>1</v>
      </c>
      <c r="J1843" s="374">
        <f t="shared" ref="J1843" si="832">H1843/F1843</f>
        <v>1</v>
      </c>
      <c r="K1843" s="99">
        <f t="shared" ref="K1843" si="833">E1843</f>
        <v>290.20999999999998</v>
      </c>
      <c r="L1843" s="109"/>
      <c r="M1843" s="108"/>
      <c r="N1843" s="806"/>
      <c r="O1843" s="86"/>
      <c r="P1843" s="86"/>
      <c r="Q1843" s="224"/>
      <c r="R1843" s="728">
        <f t="shared" si="805"/>
        <v>0</v>
      </c>
    </row>
    <row r="1844" spans="1:18" s="84" customFormat="1" ht="27.75" customHeight="1" outlineLevel="1" x14ac:dyDescent="0.35">
      <c r="A1844" s="803"/>
      <c r="B1844" s="635" t="s">
        <v>116</v>
      </c>
      <c r="C1844" s="635"/>
      <c r="D1844" s="119"/>
      <c r="E1844" s="98"/>
      <c r="F1844" s="119"/>
      <c r="G1844" s="153"/>
      <c r="H1844" s="101"/>
      <c r="I1844" s="153"/>
      <c r="J1844" s="377"/>
      <c r="K1844" s="99"/>
      <c r="L1844" s="109"/>
      <c r="M1844" s="108"/>
      <c r="N1844" s="806"/>
      <c r="O1844" s="86"/>
      <c r="P1844" s="86"/>
      <c r="Q1844" s="224"/>
      <c r="R1844" s="728">
        <f t="shared" si="805"/>
        <v>0</v>
      </c>
    </row>
    <row r="1845" spans="1:18" s="84" customFormat="1" ht="27.75" customHeight="1" outlineLevel="1" x14ac:dyDescent="0.35">
      <c r="A1845" s="804"/>
      <c r="B1845" s="635" t="s">
        <v>80</v>
      </c>
      <c r="C1845" s="635"/>
      <c r="D1845" s="119"/>
      <c r="E1845" s="98"/>
      <c r="F1845" s="119"/>
      <c r="G1845" s="153"/>
      <c r="H1845" s="101"/>
      <c r="I1845" s="153"/>
      <c r="J1845" s="377"/>
      <c r="K1845" s="99"/>
      <c r="L1845" s="109"/>
      <c r="M1845" s="108"/>
      <c r="N1845" s="807"/>
      <c r="O1845" s="86"/>
      <c r="P1845" s="86"/>
      <c r="Q1845" s="224"/>
      <c r="R1845" s="728">
        <f t="shared" si="805"/>
        <v>0</v>
      </c>
    </row>
    <row r="1846" spans="1:18" s="84" customFormat="1" ht="39" customHeight="1" outlineLevel="1" x14ac:dyDescent="0.35">
      <c r="A1846" s="808" t="s">
        <v>954</v>
      </c>
      <c r="B1846" s="635" t="s">
        <v>962</v>
      </c>
      <c r="C1846" s="635" t="s">
        <v>285</v>
      </c>
      <c r="D1846" s="119">
        <f>SUM(D1847:D1850)</f>
        <v>9922.7000000000007</v>
      </c>
      <c r="E1846" s="119">
        <f>SUM(E1847:E1850)</f>
        <v>9922.7000000000007</v>
      </c>
      <c r="F1846" s="119">
        <f>F1848+F1849</f>
        <v>2571.98</v>
      </c>
      <c r="G1846" s="148">
        <f t="shared" ref="G1846:G1849" si="834">F1846/E1846</f>
        <v>0.25900000000000001</v>
      </c>
      <c r="H1846" s="119">
        <f>H1848+H1849</f>
        <v>2571.98</v>
      </c>
      <c r="I1846" s="148">
        <f t="shared" ref="I1846" si="835">H1846/F1846</f>
        <v>1</v>
      </c>
      <c r="J1846" s="374">
        <f t="shared" ref="J1846" si="836">H1846/F1846</f>
        <v>1</v>
      </c>
      <c r="K1846" s="99">
        <f t="shared" ref="K1846" si="837">E1846</f>
        <v>9922.7000000000007</v>
      </c>
      <c r="L1846" s="109"/>
      <c r="M1846" s="108"/>
      <c r="N1846" s="819" t="s">
        <v>1599</v>
      </c>
      <c r="O1846" s="86"/>
      <c r="P1846" s="86"/>
      <c r="Q1846" s="224"/>
      <c r="R1846" s="728">
        <f t="shared" si="805"/>
        <v>0</v>
      </c>
    </row>
    <row r="1847" spans="1:18" s="84" customFormat="1" ht="27.75" customHeight="1" outlineLevel="1" x14ac:dyDescent="0.35">
      <c r="A1847" s="809"/>
      <c r="B1847" s="635" t="s">
        <v>79</v>
      </c>
      <c r="C1847" s="635"/>
      <c r="D1847" s="119"/>
      <c r="E1847" s="119"/>
      <c r="F1847" s="119"/>
      <c r="G1847" s="153"/>
      <c r="H1847" s="101"/>
      <c r="I1847" s="153"/>
      <c r="J1847" s="377"/>
      <c r="K1847" s="99"/>
      <c r="L1847" s="109"/>
      <c r="M1847" s="108"/>
      <c r="N1847" s="820"/>
      <c r="O1847" s="86"/>
      <c r="P1847" s="86"/>
      <c r="Q1847" s="224"/>
      <c r="R1847" s="728">
        <f t="shared" si="805"/>
        <v>0</v>
      </c>
    </row>
    <row r="1848" spans="1:18" s="84" customFormat="1" ht="27.75" customHeight="1" outlineLevel="1" x14ac:dyDescent="0.35">
      <c r="A1848" s="809"/>
      <c r="B1848" s="635" t="s">
        <v>78</v>
      </c>
      <c r="C1848" s="635"/>
      <c r="D1848" s="119">
        <v>190.5</v>
      </c>
      <c r="E1848" s="119">
        <v>190.5</v>
      </c>
      <c r="F1848" s="119">
        <f>F1853+F1858+F1863+F1868+F1878</f>
        <v>102.42</v>
      </c>
      <c r="G1848" s="148">
        <f t="shared" si="834"/>
        <v>0.53800000000000003</v>
      </c>
      <c r="H1848" s="119">
        <v>102.42</v>
      </c>
      <c r="I1848" s="148">
        <f t="shared" ref="I1848:I1849" si="838">H1848/F1848</f>
        <v>1</v>
      </c>
      <c r="J1848" s="374">
        <f t="shared" ref="J1848:J1849" si="839">H1848/F1848</f>
        <v>1</v>
      </c>
      <c r="K1848" s="99">
        <f t="shared" ref="K1848:K1851" si="840">E1848</f>
        <v>190.5</v>
      </c>
      <c r="L1848" s="109"/>
      <c r="M1848" s="108"/>
      <c r="N1848" s="820"/>
      <c r="O1848" s="86"/>
      <c r="P1848" s="86"/>
      <c r="Q1848" s="224"/>
      <c r="R1848" s="728">
        <f t="shared" si="805"/>
        <v>0</v>
      </c>
    </row>
    <row r="1849" spans="1:18" s="84" customFormat="1" ht="27.75" customHeight="1" outlineLevel="1" x14ac:dyDescent="0.35">
      <c r="A1849" s="809"/>
      <c r="B1849" s="635" t="s">
        <v>116</v>
      </c>
      <c r="C1849" s="635"/>
      <c r="D1849" s="119">
        <f>D1854+D1859+D1864+D1869+D1874+D1879+D1884</f>
        <v>9732.2000000000007</v>
      </c>
      <c r="E1849" s="119">
        <f>E1854+E1859+E1864+E1869+E1874+E1879+E1884</f>
        <v>9732.2000000000007</v>
      </c>
      <c r="F1849" s="119">
        <f>F1854</f>
        <v>2469.56</v>
      </c>
      <c r="G1849" s="148">
        <f t="shared" si="834"/>
        <v>0.254</v>
      </c>
      <c r="H1849" s="119">
        <v>2469.56</v>
      </c>
      <c r="I1849" s="148">
        <f t="shared" si="838"/>
        <v>1</v>
      </c>
      <c r="J1849" s="374">
        <f t="shared" si="839"/>
        <v>1</v>
      </c>
      <c r="K1849" s="99">
        <f t="shared" si="840"/>
        <v>9732.2000000000007</v>
      </c>
      <c r="L1849" s="109"/>
      <c r="M1849" s="108"/>
      <c r="N1849" s="820"/>
      <c r="O1849" s="86"/>
      <c r="P1849" s="86"/>
      <c r="Q1849" s="224"/>
      <c r="R1849" s="728">
        <f t="shared" si="805"/>
        <v>0</v>
      </c>
    </row>
    <row r="1850" spans="1:18" s="84" customFormat="1" ht="30" customHeight="1" outlineLevel="1" x14ac:dyDescent="0.35">
      <c r="A1850" s="810"/>
      <c r="B1850" s="635" t="s">
        <v>80</v>
      </c>
      <c r="C1850" s="635"/>
      <c r="D1850" s="119"/>
      <c r="E1850" s="98"/>
      <c r="F1850" s="119"/>
      <c r="G1850" s="153"/>
      <c r="H1850" s="101"/>
      <c r="I1850" s="153"/>
      <c r="J1850" s="377"/>
      <c r="K1850" s="99"/>
      <c r="L1850" s="109"/>
      <c r="M1850" s="108"/>
      <c r="N1850" s="820"/>
      <c r="O1850" s="86"/>
      <c r="P1850" s="86"/>
      <c r="Q1850" s="224"/>
      <c r="R1850" s="728">
        <f t="shared" si="805"/>
        <v>0</v>
      </c>
    </row>
    <row r="1851" spans="1:18" s="84" customFormat="1" ht="42.75" customHeight="1" outlineLevel="1" x14ac:dyDescent="0.35">
      <c r="A1851" s="814" t="s">
        <v>955</v>
      </c>
      <c r="B1851" s="96" t="s">
        <v>956</v>
      </c>
      <c r="C1851" s="635" t="s">
        <v>285</v>
      </c>
      <c r="D1851" s="119">
        <f>SUM(D1852:D1855)</f>
        <v>3500.2</v>
      </c>
      <c r="E1851" s="119">
        <f>SUM(E1852:E1855)</f>
        <v>3500.2</v>
      </c>
      <c r="F1851" s="119">
        <f>F1854</f>
        <v>2469.56</v>
      </c>
      <c r="G1851" s="148">
        <f t="shared" ref="G1851" si="841">F1851/E1851</f>
        <v>0.70599999999999996</v>
      </c>
      <c r="H1851" s="119">
        <f>H1854</f>
        <v>2496.56</v>
      </c>
      <c r="I1851" s="148">
        <f t="shared" ref="I1851" si="842">H1851/F1851</f>
        <v>1.0109999999999999</v>
      </c>
      <c r="J1851" s="374">
        <f t="shared" ref="J1851" si="843">H1851/F1851</f>
        <v>1.01</v>
      </c>
      <c r="K1851" s="99">
        <f t="shared" si="840"/>
        <v>3500.2</v>
      </c>
      <c r="L1851" s="109"/>
      <c r="M1851" s="108"/>
      <c r="N1851" s="820"/>
      <c r="O1851" s="86"/>
      <c r="P1851" s="86"/>
      <c r="Q1851" s="224"/>
      <c r="R1851" s="728">
        <f t="shared" si="805"/>
        <v>0</v>
      </c>
    </row>
    <row r="1852" spans="1:18" s="84" customFormat="1" ht="27.75" customHeight="1" outlineLevel="1" x14ac:dyDescent="0.35">
      <c r="A1852" s="815"/>
      <c r="B1852" s="635" t="s">
        <v>79</v>
      </c>
      <c r="C1852" s="635"/>
      <c r="D1852" s="119"/>
      <c r="E1852" s="98"/>
      <c r="F1852" s="119"/>
      <c r="G1852" s="153"/>
      <c r="H1852" s="101"/>
      <c r="I1852" s="153"/>
      <c r="J1852" s="377"/>
      <c r="K1852" s="99"/>
      <c r="L1852" s="109"/>
      <c r="M1852" s="108"/>
      <c r="N1852" s="820"/>
      <c r="O1852" s="86"/>
      <c r="P1852" s="86"/>
      <c r="Q1852" s="224"/>
      <c r="R1852" s="728">
        <f t="shared" si="805"/>
        <v>0</v>
      </c>
    </row>
    <row r="1853" spans="1:18" s="84" customFormat="1" ht="27.75" customHeight="1" outlineLevel="1" x14ac:dyDescent="0.35">
      <c r="A1853" s="815"/>
      <c r="B1853" s="635" t="s">
        <v>78</v>
      </c>
      <c r="C1853" s="635"/>
      <c r="D1853" s="119"/>
      <c r="E1853" s="119"/>
      <c r="F1853" s="119"/>
      <c r="G1853" s="153"/>
      <c r="H1853" s="101"/>
      <c r="I1853" s="153"/>
      <c r="J1853" s="377"/>
      <c r="K1853" s="99"/>
      <c r="L1853" s="109"/>
      <c r="M1853" s="108"/>
      <c r="N1853" s="820"/>
      <c r="O1853" s="86"/>
      <c r="P1853" s="86"/>
      <c r="Q1853" s="224"/>
      <c r="R1853" s="728">
        <f t="shared" si="805"/>
        <v>0</v>
      </c>
    </row>
    <row r="1854" spans="1:18" s="84" customFormat="1" ht="27.75" customHeight="1" outlineLevel="1" x14ac:dyDescent="0.35">
      <c r="A1854" s="815"/>
      <c r="B1854" s="635" t="s">
        <v>116</v>
      </c>
      <c r="C1854" s="635"/>
      <c r="D1854" s="119">
        <v>3500.2</v>
      </c>
      <c r="E1854" s="119">
        <v>3500.2</v>
      </c>
      <c r="F1854" s="119">
        <v>2469.56</v>
      </c>
      <c r="G1854" s="148">
        <f t="shared" ref="G1854:G1856" si="844">F1854/E1854</f>
        <v>0.70599999999999996</v>
      </c>
      <c r="H1854" s="119">
        <v>2496.56</v>
      </c>
      <c r="I1854" s="148">
        <f t="shared" ref="I1854:I1856" si="845">H1854/F1854</f>
        <v>1.0109999999999999</v>
      </c>
      <c r="J1854" s="374">
        <f t="shared" ref="J1854:J1856" si="846">H1854/F1854</f>
        <v>1.01</v>
      </c>
      <c r="K1854" s="99">
        <f t="shared" ref="K1854" si="847">E1854</f>
        <v>3500.2</v>
      </c>
      <c r="L1854" s="109"/>
      <c r="M1854" s="108"/>
      <c r="N1854" s="820"/>
      <c r="O1854" s="86"/>
      <c r="P1854" s="86"/>
      <c r="Q1854" s="224"/>
      <c r="R1854" s="728">
        <f t="shared" si="805"/>
        <v>0</v>
      </c>
    </row>
    <row r="1855" spans="1:18" s="84" customFormat="1" ht="27.75" customHeight="1" outlineLevel="1" x14ac:dyDescent="0.35">
      <c r="A1855" s="816"/>
      <c r="B1855" s="635" t="s">
        <v>80</v>
      </c>
      <c r="C1855" s="635"/>
      <c r="D1855" s="119"/>
      <c r="E1855" s="98"/>
      <c r="F1855" s="119"/>
      <c r="G1855" s="153"/>
      <c r="H1855" s="101"/>
      <c r="I1855" s="153"/>
      <c r="J1855" s="377"/>
      <c r="K1855" s="99"/>
      <c r="L1855" s="109"/>
      <c r="M1855" s="108"/>
      <c r="N1855" s="821"/>
      <c r="O1855" s="86"/>
      <c r="P1855" s="86"/>
      <c r="Q1855" s="224"/>
      <c r="R1855" s="728">
        <f t="shared" si="805"/>
        <v>0</v>
      </c>
    </row>
    <row r="1856" spans="1:18" s="84" customFormat="1" ht="65.25" customHeight="1" outlineLevel="1" x14ac:dyDescent="0.35">
      <c r="A1856" s="814" t="s">
        <v>957</v>
      </c>
      <c r="B1856" s="96" t="s">
        <v>958</v>
      </c>
      <c r="C1856" s="635" t="s">
        <v>285</v>
      </c>
      <c r="D1856" s="119">
        <f>SUM(D1857:D1860)</f>
        <v>11.3</v>
      </c>
      <c r="E1856" s="119">
        <f>SUM(E1857:E1860)</f>
        <v>11.3</v>
      </c>
      <c r="F1856" s="119">
        <f>F1858</f>
        <v>10.72</v>
      </c>
      <c r="G1856" s="148">
        <f t="shared" si="844"/>
        <v>0.94899999999999995</v>
      </c>
      <c r="H1856" s="119">
        <f>H1858</f>
        <v>10.72</v>
      </c>
      <c r="I1856" s="148">
        <f t="shared" si="845"/>
        <v>1</v>
      </c>
      <c r="J1856" s="374">
        <f t="shared" si="846"/>
        <v>1</v>
      </c>
      <c r="K1856" s="99">
        <f>K1858</f>
        <v>11.3</v>
      </c>
      <c r="L1856" s="109"/>
      <c r="M1856" s="108"/>
      <c r="N1856" s="805"/>
      <c r="O1856" s="86"/>
      <c r="P1856" s="86"/>
      <c r="Q1856" s="224"/>
      <c r="R1856" s="728">
        <f t="shared" si="805"/>
        <v>0</v>
      </c>
    </row>
    <row r="1857" spans="1:18" s="84" customFormat="1" ht="27.75" customHeight="1" outlineLevel="1" x14ac:dyDescent="0.35">
      <c r="A1857" s="815"/>
      <c r="B1857" s="635" t="s">
        <v>79</v>
      </c>
      <c r="C1857" s="635"/>
      <c r="D1857" s="119"/>
      <c r="E1857" s="119"/>
      <c r="F1857" s="119"/>
      <c r="G1857" s="153"/>
      <c r="H1857" s="101"/>
      <c r="I1857" s="153"/>
      <c r="J1857" s="377"/>
      <c r="K1857" s="99"/>
      <c r="L1857" s="109"/>
      <c r="M1857" s="108"/>
      <c r="N1857" s="806"/>
      <c r="O1857" s="86"/>
      <c r="P1857" s="86"/>
      <c r="Q1857" s="224"/>
      <c r="R1857" s="728">
        <f t="shared" si="805"/>
        <v>0</v>
      </c>
    </row>
    <row r="1858" spans="1:18" s="84" customFormat="1" ht="27.75" customHeight="1" outlineLevel="1" x14ac:dyDescent="0.35">
      <c r="A1858" s="815"/>
      <c r="B1858" s="635" t="s">
        <v>78</v>
      </c>
      <c r="C1858" s="635"/>
      <c r="D1858" s="119">
        <v>11.3</v>
      </c>
      <c r="E1858" s="119">
        <v>11.3</v>
      </c>
      <c r="F1858" s="119">
        <v>10.72</v>
      </c>
      <c r="G1858" s="148">
        <f t="shared" ref="G1858" si="848">F1858/E1858</f>
        <v>0.94899999999999995</v>
      </c>
      <c r="H1858" s="119">
        <v>10.72</v>
      </c>
      <c r="I1858" s="148">
        <f t="shared" ref="I1858" si="849">H1858/F1858</f>
        <v>1</v>
      </c>
      <c r="J1858" s="374">
        <f t="shared" ref="J1858" si="850">H1858/F1858</f>
        <v>1</v>
      </c>
      <c r="K1858" s="99">
        <f t="shared" ref="K1858" si="851">E1858</f>
        <v>11.3</v>
      </c>
      <c r="L1858" s="109"/>
      <c r="M1858" s="108"/>
      <c r="N1858" s="806"/>
      <c r="O1858" s="86"/>
      <c r="P1858" s="86"/>
      <c r="Q1858" s="224"/>
      <c r="R1858" s="728">
        <f t="shared" si="805"/>
        <v>0</v>
      </c>
    </row>
    <row r="1859" spans="1:18" s="84" customFormat="1" ht="27.75" customHeight="1" outlineLevel="1" x14ac:dyDescent="0.35">
      <c r="A1859" s="815"/>
      <c r="B1859" s="635" t="s">
        <v>116</v>
      </c>
      <c r="C1859" s="635"/>
      <c r="D1859" s="119"/>
      <c r="E1859" s="98"/>
      <c r="F1859" s="119"/>
      <c r="G1859" s="153"/>
      <c r="H1859" s="101"/>
      <c r="I1859" s="153"/>
      <c r="J1859" s="377"/>
      <c r="K1859" s="99"/>
      <c r="L1859" s="109"/>
      <c r="M1859" s="108"/>
      <c r="N1859" s="806"/>
      <c r="O1859" s="86"/>
      <c r="P1859" s="86"/>
      <c r="Q1859" s="224"/>
      <c r="R1859" s="728">
        <f t="shared" si="805"/>
        <v>0</v>
      </c>
    </row>
    <row r="1860" spans="1:18" s="84" customFormat="1" ht="27.75" customHeight="1" outlineLevel="1" x14ac:dyDescent="0.35">
      <c r="A1860" s="816"/>
      <c r="B1860" s="635" t="s">
        <v>80</v>
      </c>
      <c r="C1860" s="635"/>
      <c r="D1860" s="119"/>
      <c r="E1860" s="98"/>
      <c r="F1860" s="119"/>
      <c r="G1860" s="153"/>
      <c r="H1860" s="101"/>
      <c r="I1860" s="153"/>
      <c r="J1860" s="377"/>
      <c r="K1860" s="99"/>
      <c r="L1860" s="109"/>
      <c r="M1860" s="108"/>
      <c r="N1860" s="807"/>
      <c r="O1860" s="86"/>
      <c r="P1860" s="86"/>
      <c r="Q1860" s="224"/>
      <c r="R1860" s="728">
        <f t="shared" si="805"/>
        <v>0</v>
      </c>
    </row>
    <row r="1861" spans="1:18" s="84" customFormat="1" ht="35.25" customHeight="1" outlineLevel="1" x14ac:dyDescent="0.35">
      <c r="A1861" s="814" t="s">
        <v>1379</v>
      </c>
      <c r="B1861" s="96" t="s">
        <v>940</v>
      </c>
      <c r="C1861" s="635" t="s">
        <v>285</v>
      </c>
      <c r="D1861" s="119">
        <f>SUM(D1862:D1865)</f>
        <v>61.2</v>
      </c>
      <c r="E1861" s="119">
        <f>SUM(E1862:E1865)</f>
        <v>61.2</v>
      </c>
      <c r="F1861" s="119">
        <f>F1863</f>
        <v>58.36</v>
      </c>
      <c r="G1861" s="148">
        <f t="shared" ref="G1861" si="852">F1861/E1861</f>
        <v>0.95399999999999996</v>
      </c>
      <c r="H1861" s="119">
        <f>H1863</f>
        <v>58.36</v>
      </c>
      <c r="I1861" s="148">
        <f t="shared" ref="I1861" si="853">H1861/F1861</f>
        <v>1</v>
      </c>
      <c r="J1861" s="374">
        <f t="shared" ref="J1861" si="854">H1861/F1861</f>
        <v>1</v>
      </c>
      <c r="K1861" s="99">
        <f>K1863</f>
        <v>61.2</v>
      </c>
      <c r="L1861" s="109"/>
      <c r="M1861" s="108"/>
      <c r="N1861" s="1169"/>
      <c r="O1861" s="86"/>
      <c r="P1861" s="86"/>
      <c r="Q1861" s="224"/>
      <c r="R1861" s="728">
        <f t="shared" si="805"/>
        <v>0</v>
      </c>
    </row>
    <row r="1862" spans="1:18" s="84" customFormat="1" ht="27.75" customHeight="1" outlineLevel="1" x14ac:dyDescent="0.35">
      <c r="A1862" s="815"/>
      <c r="B1862" s="635" t="s">
        <v>79</v>
      </c>
      <c r="C1862" s="635"/>
      <c r="D1862" s="119"/>
      <c r="E1862" s="119"/>
      <c r="F1862" s="119"/>
      <c r="G1862" s="153"/>
      <c r="H1862" s="101"/>
      <c r="I1862" s="153"/>
      <c r="J1862" s="377"/>
      <c r="K1862" s="99"/>
      <c r="L1862" s="109"/>
      <c r="M1862" s="108"/>
      <c r="N1862" s="806"/>
      <c r="O1862" s="86"/>
      <c r="P1862" s="86"/>
      <c r="Q1862" s="224"/>
      <c r="R1862" s="728">
        <f t="shared" si="805"/>
        <v>0</v>
      </c>
    </row>
    <row r="1863" spans="1:18" s="84" customFormat="1" ht="27.75" customHeight="1" outlineLevel="1" x14ac:dyDescent="0.35">
      <c r="A1863" s="815"/>
      <c r="B1863" s="635" t="s">
        <v>78</v>
      </c>
      <c r="C1863" s="635"/>
      <c r="D1863" s="119">
        <v>61.2</v>
      </c>
      <c r="E1863" s="119">
        <v>61.2</v>
      </c>
      <c r="F1863" s="119">
        <v>58.36</v>
      </c>
      <c r="G1863" s="148">
        <f t="shared" ref="G1863" si="855">F1863/E1863</f>
        <v>0.95399999999999996</v>
      </c>
      <c r="H1863" s="119">
        <v>58.36</v>
      </c>
      <c r="I1863" s="148">
        <f t="shared" ref="I1863" si="856">H1863/F1863</f>
        <v>1</v>
      </c>
      <c r="J1863" s="374">
        <f t="shared" ref="J1863" si="857">H1863/F1863</f>
        <v>1</v>
      </c>
      <c r="K1863" s="99">
        <f t="shared" ref="K1863" si="858">E1863</f>
        <v>61.2</v>
      </c>
      <c r="L1863" s="109"/>
      <c r="M1863" s="108"/>
      <c r="N1863" s="806"/>
      <c r="O1863" s="86"/>
      <c r="P1863" s="86"/>
      <c r="Q1863" s="224"/>
      <c r="R1863" s="728">
        <f t="shared" si="805"/>
        <v>0</v>
      </c>
    </row>
    <row r="1864" spans="1:18" s="84" customFormat="1" ht="27.75" customHeight="1" outlineLevel="1" x14ac:dyDescent="0.35">
      <c r="A1864" s="815"/>
      <c r="B1864" s="635" t="s">
        <v>116</v>
      </c>
      <c r="C1864" s="635"/>
      <c r="D1864" s="119"/>
      <c r="E1864" s="98"/>
      <c r="F1864" s="119"/>
      <c r="G1864" s="153"/>
      <c r="H1864" s="101"/>
      <c r="I1864" s="153"/>
      <c r="J1864" s="377"/>
      <c r="K1864" s="99"/>
      <c r="L1864" s="109"/>
      <c r="M1864" s="108"/>
      <c r="N1864" s="806"/>
      <c r="O1864" s="86"/>
      <c r="P1864" s="86"/>
      <c r="Q1864" s="224"/>
      <c r="R1864" s="728">
        <f t="shared" si="805"/>
        <v>0</v>
      </c>
    </row>
    <row r="1865" spans="1:18" s="84" customFormat="1" ht="27.75" customHeight="1" outlineLevel="1" x14ac:dyDescent="0.35">
      <c r="A1865" s="816"/>
      <c r="B1865" s="635" t="s">
        <v>80</v>
      </c>
      <c r="C1865" s="635"/>
      <c r="D1865" s="119"/>
      <c r="E1865" s="98"/>
      <c r="F1865" s="119"/>
      <c r="G1865" s="153"/>
      <c r="H1865" s="101"/>
      <c r="I1865" s="153"/>
      <c r="J1865" s="377"/>
      <c r="K1865" s="99"/>
      <c r="L1865" s="109"/>
      <c r="M1865" s="108"/>
      <c r="N1865" s="807"/>
      <c r="O1865" s="86"/>
      <c r="P1865" s="86"/>
      <c r="Q1865" s="224"/>
      <c r="R1865" s="728">
        <f t="shared" si="805"/>
        <v>0</v>
      </c>
    </row>
    <row r="1866" spans="1:18" s="84" customFormat="1" ht="57" customHeight="1" outlineLevel="1" x14ac:dyDescent="0.35">
      <c r="A1866" s="814" t="s">
        <v>1380</v>
      </c>
      <c r="B1866" s="96" t="s">
        <v>942</v>
      </c>
      <c r="C1866" s="635" t="s">
        <v>285</v>
      </c>
      <c r="D1866" s="119">
        <f>SUM(D1867:D1870)</f>
        <v>12.5</v>
      </c>
      <c r="E1866" s="119">
        <f>SUM(E1867:E1870)</f>
        <v>12.5</v>
      </c>
      <c r="F1866" s="119">
        <f>F1868</f>
        <v>11.91</v>
      </c>
      <c r="G1866" s="148">
        <f t="shared" ref="G1866" si="859">F1866/E1866</f>
        <v>0.95299999999999996</v>
      </c>
      <c r="H1866" s="119">
        <f>H1868</f>
        <v>58.36</v>
      </c>
      <c r="I1866" s="148">
        <f t="shared" ref="I1866" si="860">H1866/F1866</f>
        <v>4.9000000000000004</v>
      </c>
      <c r="J1866" s="374">
        <f t="shared" ref="J1866" si="861">H1866/F1866</f>
        <v>4.9000000000000004</v>
      </c>
      <c r="K1866" s="99">
        <f>K1868</f>
        <v>12.5</v>
      </c>
      <c r="L1866" s="109"/>
      <c r="M1866" s="108"/>
      <c r="N1866" s="1169"/>
      <c r="O1866" s="86"/>
      <c r="P1866" s="86"/>
      <c r="Q1866" s="224"/>
      <c r="R1866" s="728">
        <f t="shared" si="805"/>
        <v>0</v>
      </c>
    </row>
    <row r="1867" spans="1:18" s="84" customFormat="1" ht="27.75" customHeight="1" outlineLevel="1" x14ac:dyDescent="0.35">
      <c r="A1867" s="815"/>
      <c r="B1867" s="635" t="s">
        <v>79</v>
      </c>
      <c r="C1867" s="635"/>
      <c r="D1867" s="119"/>
      <c r="E1867" s="119"/>
      <c r="F1867" s="119"/>
      <c r="G1867" s="153"/>
      <c r="H1867" s="101"/>
      <c r="I1867" s="153"/>
      <c r="J1867" s="377"/>
      <c r="K1867" s="99"/>
      <c r="L1867" s="109"/>
      <c r="M1867" s="108"/>
      <c r="N1867" s="1170"/>
      <c r="O1867" s="86"/>
      <c r="P1867" s="86"/>
      <c r="Q1867" s="224"/>
      <c r="R1867" s="728">
        <f t="shared" ref="R1867:R1930" si="862">E1867-K1867-L1867</f>
        <v>0</v>
      </c>
    </row>
    <row r="1868" spans="1:18" s="84" customFormat="1" ht="27.75" customHeight="1" outlineLevel="1" x14ac:dyDescent="0.35">
      <c r="A1868" s="815"/>
      <c r="B1868" s="635" t="s">
        <v>78</v>
      </c>
      <c r="C1868" s="635"/>
      <c r="D1868" s="119">
        <v>12.5</v>
      </c>
      <c r="E1868" s="119">
        <v>12.5</v>
      </c>
      <c r="F1868" s="119">
        <v>11.91</v>
      </c>
      <c r="G1868" s="148">
        <f t="shared" ref="G1868" si="863">F1868/E1868</f>
        <v>0.95299999999999996</v>
      </c>
      <c r="H1868" s="119">
        <v>58.36</v>
      </c>
      <c r="I1868" s="148">
        <f t="shared" ref="I1868" si="864">H1868/F1868</f>
        <v>4.9000000000000004</v>
      </c>
      <c r="J1868" s="374">
        <f t="shared" ref="J1868" si="865">H1868/F1868</f>
        <v>4.9000000000000004</v>
      </c>
      <c r="K1868" s="99">
        <f t="shared" ref="K1868" si="866">E1868</f>
        <v>12.5</v>
      </c>
      <c r="L1868" s="109"/>
      <c r="M1868" s="108"/>
      <c r="N1868" s="1170"/>
      <c r="O1868" s="86"/>
      <c r="P1868" s="86"/>
      <c r="Q1868" s="224"/>
      <c r="R1868" s="728">
        <f t="shared" si="862"/>
        <v>0</v>
      </c>
    </row>
    <row r="1869" spans="1:18" s="84" customFormat="1" ht="27.75" customHeight="1" outlineLevel="1" x14ac:dyDescent="0.35">
      <c r="A1869" s="815"/>
      <c r="B1869" s="635" t="s">
        <v>116</v>
      </c>
      <c r="C1869" s="635"/>
      <c r="D1869" s="119"/>
      <c r="E1869" s="98"/>
      <c r="F1869" s="119"/>
      <c r="G1869" s="153"/>
      <c r="H1869" s="101"/>
      <c r="I1869" s="153"/>
      <c r="J1869" s="377"/>
      <c r="K1869" s="99"/>
      <c r="L1869" s="109"/>
      <c r="M1869" s="108"/>
      <c r="N1869" s="1170"/>
      <c r="O1869" s="86"/>
      <c r="P1869" s="86"/>
      <c r="Q1869" s="224"/>
      <c r="R1869" s="728">
        <f t="shared" si="862"/>
        <v>0</v>
      </c>
    </row>
    <row r="1870" spans="1:18" s="84" customFormat="1" ht="27.75" customHeight="1" outlineLevel="1" x14ac:dyDescent="0.35">
      <c r="A1870" s="816"/>
      <c r="B1870" s="635" t="s">
        <v>80</v>
      </c>
      <c r="C1870" s="635"/>
      <c r="D1870" s="119"/>
      <c r="E1870" s="98"/>
      <c r="F1870" s="119"/>
      <c r="G1870" s="153"/>
      <c r="H1870" s="101"/>
      <c r="I1870" s="153"/>
      <c r="J1870" s="377"/>
      <c r="K1870" s="99"/>
      <c r="L1870" s="109"/>
      <c r="M1870" s="108"/>
      <c r="N1870" s="1171"/>
      <c r="O1870" s="86"/>
      <c r="P1870" s="86"/>
      <c r="Q1870" s="224"/>
      <c r="R1870" s="728">
        <f t="shared" si="862"/>
        <v>0</v>
      </c>
    </row>
    <row r="1871" spans="1:18" s="84" customFormat="1" ht="48.75" customHeight="1" outlineLevel="1" x14ac:dyDescent="0.35">
      <c r="A1871" s="814" t="s">
        <v>1381</v>
      </c>
      <c r="B1871" s="96" t="s">
        <v>959</v>
      </c>
      <c r="C1871" s="635" t="s">
        <v>285</v>
      </c>
      <c r="D1871" s="119">
        <f>SUM(D1872:D1875)</f>
        <v>0</v>
      </c>
      <c r="E1871" s="98">
        <f>SUM(E1872:E1875)</f>
        <v>0</v>
      </c>
      <c r="F1871" s="119"/>
      <c r="G1871" s="153"/>
      <c r="H1871" s="101"/>
      <c r="I1871" s="153"/>
      <c r="J1871" s="377"/>
      <c r="K1871" s="99"/>
      <c r="L1871" s="109"/>
      <c r="M1871" s="108"/>
      <c r="N1871" s="1169"/>
      <c r="O1871" s="86"/>
      <c r="P1871" s="86"/>
      <c r="Q1871" s="224"/>
      <c r="R1871" s="728">
        <f t="shared" si="862"/>
        <v>0</v>
      </c>
    </row>
    <row r="1872" spans="1:18" s="84" customFormat="1" ht="27.75" customHeight="1" outlineLevel="1" x14ac:dyDescent="0.35">
      <c r="A1872" s="815"/>
      <c r="B1872" s="635" t="s">
        <v>79</v>
      </c>
      <c r="C1872" s="635"/>
      <c r="D1872" s="119"/>
      <c r="E1872" s="98"/>
      <c r="F1872" s="119"/>
      <c r="G1872" s="153"/>
      <c r="H1872" s="101"/>
      <c r="I1872" s="153"/>
      <c r="J1872" s="377"/>
      <c r="K1872" s="99"/>
      <c r="L1872" s="109"/>
      <c r="M1872" s="108"/>
      <c r="N1872" s="1170"/>
      <c r="O1872" s="86"/>
      <c r="P1872" s="86"/>
      <c r="Q1872" s="224"/>
      <c r="R1872" s="728">
        <f t="shared" si="862"/>
        <v>0</v>
      </c>
    </row>
    <row r="1873" spans="1:18" s="84" customFormat="1" ht="27.75" customHeight="1" outlineLevel="1" x14ac:dyDescent="0.35">
      <c r="A1873" s="815"/>
      <c r="B1873" s="635" t="s">
        <v>78</v>
      </c>
      <c r="C1873" s="635"/>
      <c r="D1873" s="119"/>
      <c r="E1873" s="98"/>
      <c r="F1873" s="119"/>
      <c r="G1873" s="153"/>
      <c r="H1873" s="101"/>
      <c r="I1873" s="153"/>
      <c r="J1873" s="377"/>
      <c r="K1873" s="99"/>
      <c r="L1873" s="109"/>
      <c r="M1873" s="108"/>
      <c r="N1873" s="1170"/>
      <c r="O1873" s="86"/>
      <c r="P1873" s="86"/>
      <c r="Q1873" s="224"/>
      <c r="R1873" s="728">
        <f t="shared" si="862"/>
        <v>0</v>
      </c>
    </row>
    <row r="1874" spans="1:18" s="84" customFormat="1" ht="27.75" customHeight="1" outlineLevel="1" x14ac:dyDescent="0.35">
      <c r="A1874" s="815"/>
      <c r="B1874" s="635" t="s">
        <v>116</v>
      </c>
      <c r="C1874" s="635"/>
      <c r="D1874" s="119"/>
      <c r="E1874" s="98"/>
      <c r="F1874" s="119"/>
      <c r="G1874" s="153"/>
      <c r="H1874" s="101"/>
      <c r="I1874" s="153"/>
      <c r="J1874" s="377"/>
      <c r="K1874" s="99"/>
      <c r="L1874" s="109"/>
      <c r="M1874" s="108"/>
      <c r="N1874" s="1170"/>
      <c r="O1874" s="86"/>
      <c r="P1874" s="86"/>
      <c r="Q1874" s="224"/>
      <c r="R1874" s="728">
        <f t="shared" si="862"/>
        <v>0</v>
      </c>
    </row>
    <row r="1875" spans="1:18" s="84" customFormat="1" ht="27.75" customHeight="1" outlineLevel="1" x14ac:dyDescent="0.35">
      <c r="A1875" s="816"/>
      <c r="B1875" s="635" t="s">
        <v>80</v>
      </c>
      <c r="C1875" s="635"/>
      <c r="D1875" s="119"/>
      <c r="E1875" s="98"/>
      <c r="F1875" s="119"/>
      <c r="G1875" s="153"/>
      <c r="H1875" s="101"/>
      <c r="I1875" s="153"/>
      <c r="J1875" s="377"/>
      <c r="K1875" s="99"/>
      <c r="L1875" s="109"/>
      <c r="M1875" s="108"/>
      <c r="N1875" s="1171"/>
      <c r="O1875" s="86"/>
      <c r="P1875" s="86"/>
      <c r="Q1875" s="224"/>
      <c r="R1875" s="728">
        <f t="shared" si="862"/>
        <v>0</v>
      </c>
    </row>
    <row r="1876" spans="1:18" s="84" customFormat="1" ht="41.25" customHeight="1" outlineLevel="1" x14ac:dyDescent="0.35">
      <c r="A1876" s="814" t="s">
        <v>1382</v>
      </c>
      <c r="B1876" s="96" t="s">
        <v>953</v>
      </c>
      <c r="C1876" s="635" t="s">
        <v>285</v>
      </c>
      <c r="D1876" s="119">
        <f>SUM(D1877:D1880)</f>
        <v>105.5</v>
      </c>
      <c r="E1876" s="119">
        <f>SUM(E1877:E1880)</f>
        <v>105.5</v>
      </c>
      <c r="F1876" s="119">
        <f>F1878</f>
        <v>21.43</v>
      </c>
      <c r="G1876" s="148">
        <f t="shared" ref="G1876" si="867">F1876/E1876</f>
        <v>0.20300000000000001</v>
      </c>
      <c r="H1876" s="119">
        <f>H1878</f>
        <v>21.43</v>
      </c>
      <c r="I1876" s="148">
        <f t="shared" ref="I1876" si="868">H1876/F1876</f>
        <v>1</v>
      </c>
      <c r="J1876" s="374">
        <f t="shared" ref="J1876" si="869">H1876/F1876</f>
        <v>1</v>
      </c>
      <c r="K1876" s="99">
        <f>K1878</f>
        <v>105.5</v>
      </c>
      <c r="L1876" s="109"/>
      <c r="M1876" s="108"/>
      <c r="N1876" s="1169"/>
      <c r="O1876" s="86"/>
      <c r="P1876" s="86"/>
      <c r="Q1876" s="224"/>
      <c r="R1876" s="728">
        <f t="shared" si="862"/>
        <v>0</v>
      </c>
    </row>
    <row r="1877" spans="1:18" s="84" customFormat="1" ht="27.75" customHeight="1" outlineLevel="1" x14ac:dyDescent="0.35">
      <c r="A1877" s="815"/>
      <c r="B1877" s="635" t="s">
        <v>79</v>
      </c>
      <c r="C1877" s="635"/>
      <c r="D1877" s="119"/>
      <c r="E1877" s="119"/>
      <c r="F1877" s="119"/>
      <c r="G1877" s="148"/>
      <c r="H1877" s="119"/>
      <c r="I1877" s="148"/>
      <c r="J1877" s="374"/>
      <c r="K1877" s="99"/>
      <c r="L1877" s="109"/>
      <c r="M1877" s="108"/>
      <c r="N1877" s="806"/>
      <c r="O1877" s="86"/>
      <c r="P1877" s="86"/>
      <c r="Q1877" s="224"/>
      <c r="R1877" s="728">
        <f t="shared" si="862"/>
        <v>0</v>
      </c>
    </row>
    <row r="1878" spans="1:18" s="84" customFormat="1" ht="27.75" customHeight="1" outlineLevel="1" x14ac:dyDescent="0.35">
      <c r="A1878" s="815"/>
      <c r="B1878" s="635" t="s">
        <v>78</v>
      </c>
      <c r="C1878" s="635"/>
      <c r="D1878" s="119">
        <v>105.5</v>
      </c>
      <c r="E1878" s="119">
        <v>105.5</v>
      </c>
      <c r="F1878" s="119">
        <v>21.43</v>
      </c>
      <c r="G1878" s="148">
        <f t="shared" ref="G1878" si="870">F1878/E1878</f>
        <v>0.20300000000000001</v>
      </c>
      <c r="H1878" s="119">
        <v>21.43</v>
      </c>
      <c r="I1878" s="148">
        <f t="shared" ref="I1878" si="871">H1878/F1878</f>
        <v>1</v>
      </c>
      <c r="J1878" s="374">
        <f t="shared" ref="J1878" si="872">H1878/F1878</f>
        <v>1</v>
      </c>
      <c r="K1878" s="99">
        <f t="shared" ref="K1878" si="873">E1878</f>
        <v>105.5</v>
      </c>
      <c r="L1878" s="109"/>
      <c r="M1878" s="108"/>
      <c r="N1878" s="806"/>
      <c r="O1878" s="86"/>
      <c r="P1878" s="86"/>
      <c r="Q1878" s="224"/>
      <c r="R1878" s="728">
        <f t="shared" si="862"/>
        <v>0</v>
      </c>
    </row>
    <row r="1879" spans="1:18" s="84" customFormat="1" ht="27.75" customHeight="1" outlineLevel="1" x14ac:dyDescent="0.35">
      <c r="A1879" s="815"/>
      <c r="B1879" s="635" t="s">
        <v>116</v>
      </c>
      <c r="C1879" s="635"/>
      <c r="D1879" s="119"/>
      <c r="E1879" s="119"/>
      <c r="F1879" s="119"/>
      <c r="G1879" s="153"/>
      <c r="H1879" s="101"/>
      <c r="I1879" s="153"/>
      <c r="J1879" s="377"/>
      <c r="K1879" s="99"/>
      <c r="L1879" s="109"/>
      <c r="M1879" s="108"/>
      <c r="N1879" s="806"/>
      <c r="O1879" s="86"/>
      <c r="P1879" s="86"/>
      <c r="Q1879" s="224"/>
      <c r="R1879" s="728">
        <f t="shared" si="862"/>
        <v>0</v>
      </c>
    </row>
    <row r="1880" spans="1:18" s="84" customFormat="1" ht="27.75" customHeight="1" outlineLevel="1" x14ac:dyDescent="0.35">
      <c r="A1880" s="816"/>
      <c r="B1880" s="635" t="s">
        <v>80</v>
      </c>
      <c r="C1880" s="635"/>
      <c r="D1880" s="119"/>
      <c r="E1880" s="119"/>
      <c r="F1880" s="119"/>
      <c r="G1880" s="153"/>
      <c r="H1880" s="101"/>
      <c r="I1880" s="153"/>
      <c r="J1880" s="377"/>
      <c r="K1880" s="99"/>
      <c r="L1880" s="109"/>
      <c r="M1880" s="108"/>
      <c r="N1880" s="807"/>
      <c r="O1880" s="86"/>
      <c r="P1880" s="86"/>
      <c r="Q1880" s="224"/>
      <c r="R1880" s="728">
        <f t="shared" si="862"/>
        <v>0</v>
      </c>
    </row>
    <row r="1881" spans="1:18" s="84" customFormat="1" ht="302.25" customHeight="1" outlineLevel="1" x14ac:dyDescent="0.35">
      <c r="A1881" s="808" t="s">
        <v>1377</v>
      </c>
      <c r="B1881" s="96" t="s">
        <v>960</v>
      </c>
      <c r="C1881" s="635" t="s">
        <v>285</v>
      </c>
      <c r="D1881" s="119">
        <f>SUM(D1882:D1885)</f>
        <v>6232</v>
      </c>
      <c r="E1881" s="119">
        <f>SUM(E1882:E1885)</f>
        <v>6232</v>
      </c>
      <c r="F1881" s="119"/>
      <c r="G1881" s="179">
        <f t="shared" ref="G1881" si="874">F1881/E1881</f>
        <v>0</v>
      </c>
      <c r="H1881" s="101"/>
      <c r="I1881" s="179" t="e">
        <f t="shared" ref="I1881" si="875">H1881/F1881</f>
        <v>#DIV/0!</v>
      </c>
      <c r="J1881" s="377" t="e">
        <f t="shared" ref="J1881" si="876">H1881/F1881</f>
        <v>#DIV/0!</v>
      </c>
      <c r="K1881" s="99">
        <f>K1884</f>
        <v>6232</v>
      </c>
      <c r="L1881" s="109"/>
      <c r="M1881" s="108"/>
      <c r="N1881" s="819" t="s">
        <v>1598</v>
      </c>
      <c r="O1881" s="86"/>
      <c r="P1881" s="86"/>
      <c r="Q1881" s="224"/>
      <c r="R1881" s="728">
        <f t="shared" si="862"/>
        <v>0</v>
      </c>
    </row>
    <row r="1882" spans="1:18" s="84" customFormat="1" ht="27.75" customHeight="1" outlineLevel="1" x14ac:dyDescent="0.35">
      <c r="A1882" s="809"/>
      <c r="B1882" s="635" t="s">
        <v>79</v>
      </c>
      <c r="C1882" s="635"/>
      <c r="D1882" s="119"/>
      <c r="E1882" s="119"/>
      <c r="F1882" s="119"/>
      <c r="G1882" s="179"/>
      <c r="H1882" s="101"/>
      <c r="I1882" s="179"/>
      <c r="J1882" s="377"/>
      <c r="K1882" s="99"/>
      <c r="L1882" s="109"/>
      <c r="M1882" s="108"/>
      <c r="N1882" s="820"/>
      <c r="O1882" s="86"/>
      <c r="P1882" s="86"/>
      <c r="Q1882" s="224"/>
      <c r="R1882" s="728">
        <f t="shared" si="862"/>
        <v>0</v>
      </c>
    </row>
    <row r="1883" spans="1:18" s="84" customFormat="1" ht="27.75" customHeight="1" outlineLevel="1" x14ac:dyDescent="0.35">
      <c r="A1883" s="809"/>
      <c r="B1883" s="635" t="s">
        <v>78</v>
      </c>
      <c r="C1883" s="635"/>
      <c r="D1883" s="119"/>
      <c r="E1883" s="119"/>
      <c r="F1883" s="119"/>
      <c r="G1883" s="179"/>
      <c r="H1883" s="101"/>
      <c r="I1883" s="179"/>
      <c r="J1883" s="377"/>
      <c r="K1883" s="99"/>
      <c r="L1883" s="109"/>
      <c r="M1883" s="108"/>
      <c r="N1883" s="820"/>
      <c r="O1883" s="86"/>
      <c r="P1883" s="86"/>
      <c r="Q1883" s="224"/>
      <c r="R1883" s="728">
        <f t="shared" si="862"/>
        <v>0</v>
      </c>
    </row>
    <row r="1884" spans="1:18" s="84" customFormat="1" ht="27.75" customHeight="1" outlineLevel="1" x14ac:dyDescent="0.35">
      <c r="A1884" s="809"/>
      <c r="B1884" s="635" t="s">
        <v>116</v>
      </c>
      <c r="C1884" s="635"/>
      <c r="D1884" s="119">
        <v>6232</v>
      </c>
      <c r="E1884" s="119">
        <v>6232</v>
      </c>
      <c r="F1884" s="119"/>
      <c r="G1884" s="179">
        <f t="shared" ref="G1884" si="877">F1884/E1884</f>
        <v>0</v>
      </c>
      <c r="H1884" s="101"/>
      <c r="I1884" s="179" t="e">
        <f t="shared" ref="I1884" si="878">H1884/F1884</f>
        <v>#DIV/0!</v>
      </c>
      <c r="J1884" s="377" t="e">
        <f t="shared" ref="J1884" si="879">H1884/F1884</f>
        <v>#DIV/0!</v>
      </c>
      <c r="K1884" s="99">
        <v>6232</v>
      </c>
      <c r="L1884" s="109"/>
      <c r="M1884" s="108"/>
      <c r="N1884" s="820"/>
      <c r="O1884" s="86"/>
      <c r="P1884" s="86"/>
      <c r="Q1884" s="224"/>
      <c r="R1884" s="728">
        <f t="shared" si="862"/>
        <v>0</v>
      </c>
    </row>
    <row r="1885" spans="1:18" s="84" customFormat="1" ht="129" customHeight="1" outlineLevel="1" x14ac:dyDescent="0.35">
      <c r="A1885" s="810"/>
      <c r="B1885" s="635" t="s">
        <v>80</v>
      </c>
      <c r="C1885" s="635"/>
      <c r="D1885" s="119"/>
      <c r="E1885" s="98"/>
      <c r="F1885" s="119"/>
      <c r="G1885" s="179"/>
      <c r="H1885" s="101"/>
      <c r="I1885" s="179"/>
      <c r="J1885" s="377"/>
      <c r="K1885" s="99"/>
      <c r="L1885" s="109"/>
      <c r="M1885" s="108"/>
      <c r="N1885" s="821"/>
      <c r="O1885" s="86"/>
      <c r="P1885" s="86"/>
      <c r="Q1885" s="224"/>
      <c r="R1885" s="728">
        <f t="shared" si="862"/>
        <v>0</v>
      </c>
    </row>
    <row r="1886" spans="1:18" s="84" customFormat="1" ht="35" outlineLevel="1" x14ac:dyDescent="0.35">
      <c r="A1886" s="949" t="s">
        <v>11</v>
      </c>
      <c r="B1886" s="558" t="s">
        <v>907</v>
      </c>
      <c r="C1886" s="114" t="s">
        <v>227</v>
      </c>
      <c r="D1886" s="111">
        <f>SUM(D1887:D1890)</f>
        <v>356351.36</v>
      </c>
      <c r="E1886" s="111">
        <f>SUM(E1887:E1890)</f>
        <v>356351.36</v>
      </c>
      <c r="F1886" s="111">
        <f>SUM(F1888:F1889)</f>
        <v>31280.33</v>
      </c>
      <c r="G1886" s="187">
        <f t="shared" ref="G1886:G1887" si="880">F1886/E1886</f>
        <v>8.7999999999999995E-2</v>
      </c>
      <c r="H1886" s="111">
        <f>SUM(H1887:H1890)</f>
        <v>31280.33</v>
      </c>
      <c r="I1886" s="187">
        <f t="shared" ref="I1886:I1949" si="881">H1886/E1886</f>
        <v>8.7999999999999995E-2</v>
      </c>
      <c r="J1886" s="187">
        <f t="shared" ref="J1886:J1889" si="882">H1886/F1886</f>
        <v>1</v>
      </c>
      <c r="K1886" s="111">
        <f>E1886-L1886</f>
        <v>356351.36</v>
      </c>
      <c r="L1886" s="111">
        <f>SUM(L1887:L1890)</f>
        <v>0</v>
      </c>
      <c r="M1886" s="112">
        <f t="shared" ref="M1886:M1889" si="883">K1886/E1886</f>
        <v>1</v>
      </c>
      <c r="N1886" s="776"/>
      <c r="O1886" s="86"/>
      <c r="P1886" s="86" t="b">
        <f t="shared" ref="P1886:P1890" si="884">E1816=D1816</f>
        <v>1</v>
      </c>
      <c r="Q1886" s="224" t="b">
        <f t="shared" ref="Q1886:Q1890" si="885">IF(F1816=H1816,TRUE,FALSE)</f>
        <v>1</v>
      </c>
      <c r="R1886" s="728">
        <f t="shared" si="862"/>
        <v>0</v>
      </c>
    </row>
    <row r="1887" spans="1:18" s="84" customFormat="1" ht="27.5" outlineLevel="1" x14ac:dyDescent="0.35">
      <c r="A1887" s="949"/>
      <c r="B1887" s="115" t="s">
        <v>79</v>
      </c>
      <c r="C1887" s="115"/>
      <c r="D1887" s="113">
        <f t="shared" ref="D1887:F1889" si="886">D1892+D1917+D1952+D1972+D1982</f>
        <v>0</v>
      </c>
      <c r="E1887" s="113">
        <f t="shared" si="886"/>
        <v>0</v>
      </c>
      <c r="F1887" s="113">
        <f t="shared" si="886"/>
        <v>0</v>
      </c>
      <c r="G1887" s="189" t="e">
        <f t="shared" si="880"/>
        <v>#DIV/0!</v>
      </c>
      <c r="H1887" s="113">
        <f>H1892+H1917+H1952+H1972+H1982</f>
        <v>0</v>
      </c>
      <c r="I1887" s="189" t="e">
        <f t="shared" si="881"/>
        <v>#DIV/0!</v>
      </c>
      <c r="J1887" s="189" t="e">
        <f t="shared" si="882"/>
        <v>#DIV/0!</v>
      </c>
      <c r="K1887" s="113">
        <f t="shared" ref="K1887:L1889" si="887">K1892+K1917+K1952+K1972+K1982</f>
        <v>0</v>
      </c>
      <c r="L1887" s="113">
        <f t="shared" si="887"/>
        <v>0</v>
      </c>
      <c r="M1887" s="203" t="e">
        <f t="shared" si="883"/>
        <v>#DIV/0!</v>
      </c>
      <c r="N1887" s="776"/>
      <c r="O1887" s="86"/>
      <c r="P1887" s="86" t="b">
        <f t="shared" si="884"/>
        <v>1</v>
      </c>
      <c r="Q1887" s="224" t="b">
        <f t="shared" si="885"/>
        <v>1</v>
      </c>
      <c r="R1887" s="728">
        <f t="shared" si="862"/>
        <v>0</v>
      </c>
    </row>
    <row r="1888" spans="1:18" s="84" customFormat="1" ht="27.5" outlineLevel="1" x14ac:dyDescent="0.35">
      <c r="A1888" s="949"/>
      <c r="B1888" s="115" t="s">
        <v>78</v>
      </c>
      <c r="C1888" s="115"/>
      <c r="D1888" s="113">
        <f t="shared" si="886"/>
        <v>0</v>
      </c>
      <c r="E1888" s="113">
        <f t="shared" si="886"/>
        <v>0</v>
      </c>
      <c r="F1888" s="113">
        <f t="shared" si="886"/>
        <v>0</v>
      </c>
      <c r="G1888" s="190"/>
      <c r="H1888" s="113">
        <f>H1893+H1918+H1953+H1973+H1983</f>
        <v>0</v>
      </c>
      <c r="I1888" s="190"/>
      <c r="J1888" s="190"/>
      <c r="K1888" s="113">
        <f t="shared" si="887"/>
        <v>0</v>
      </c>
      <c r="L1888" s="113">
        <f t="shared" si="887"/>
        <v>0</v>
      </c>
      <c r="M1888" s="202"/>
      <c r="N1888" s="776"/>
      <c r="O1888" s="86"/>
      <c r="P1888" s="86" t="b">
        <f t="shared" si="884"/>
        <v>1</v>
      </c>
      <c r="Q1888" s="224" t="b">
        <f t="shared" si="885"/>
        <v>1</v>
      </c>
      <c r="R1888" s="728">
        <f t="shared" si="862"/>
        <v>0</v>
      </c>
    </row>
    <row r="1889" spans="1:18" s="84" customFormat="1" ht="27.5" outlineLevel="1" x14ac:dyDescent="0.35">
      <c r="A1889" s="949"/>
      <c r="B1889" s="115" t="s">
        <v>116</v>
      </c>
      <c r="C1889" s="115"/>
      <c r="D1889" s="113">
        <f t="shared" si="886"/>
        <v>356351.36</v>
      </c>
      <c r="E1889" s="113">
        <f t="shared" si="886"/>
        <v>356351.36</v>
      </c>
      <c r="F1889" s="113">
        <f t="shared" si="886"/>
        <v>31280.33</v>
      </c>
      <c r="G1889" s="190">
        <f>F1889/E1889</f>
        <v>8.7999999999999995E-2</v>
      </c>
      <c r="H1889" s="113">
        <f>H1894+H1919+H1954+H1974+H1984</f>
        <v>31280.33</v>
      </c>
      <c r="I1889" s="190">
        <f t="shared" si="881"/>
        <v>8.7999999999999995E-2</v>
      </c>
      <c r="J1889" s="190">
        <f t="shared" si="882"/>
        <v>1</v>
      </c>
      <c r="K1889" s="113">
        <f t="shared" si="887"/>
        <v>356351.36</v>
      </c>
      <c r="L1889" s="113">
        <f t="shared" si="887"/>
        <v>0</v>
      </c>
      <c r="M1889" s="202">
        <f t="shared" si="883"/>
        <v>1</v>
      </c>
      <c r="N1889" s="776"/>
      <c r="O1889" s="86"/>
      <c r="P1889" s="86" t="b">
        <f t="shared" si="884"/>
        <v>1</v>
      </c>
      <c r="Q1889" s="224" t="b">
        <f t="shared" si="885"/>
        <v>1</v>
      </c>
      <c r="R1889" s="728">
        <f t="shared" si="862"/>
        <v>0</v>
      </c>
    </row>
    <row r="1890" spans="1:18" s="84" customFormat="1" ht="27.5" outlineLevel="1" collapsed="1" x14ac:dyDescent="0.35">
      <c r="A1890" s="949"/>
      <c r="B1890" s="115" t="s">
        <v>80</v>
      </c>
      <c r="C1890" s="115"/>
      <c r="D1890" s="113"/>
      <c r="E1890" s="113"/>
      <c r="F1890" s="113"/>
      <c r="G1890" s="190"/>
      <c r="H1890" s="113">
        <f>H1895+H1920+H1955+H1975+H1985</f>
        <v>0</v>
      </c>
      <c r="I1890" s="190"/>
      <c r="J1890" s="190"/>
      <c r="K1890" s="113"/>
      <c r="L1890" s="113"/>
      <c r="M1890" s="202"/>
      <c r="N1890" s="776"/>
      <c r="O1890" s="86"/>
      <c r="P1890" s="86" t="b">
        <f t="shared" si="884"/>
        <v>1</v>
      </c>
      <c r="Q1890" s="224" t="b">
        <f t="shared" si="885"/>
        <v>1</v>
      </c>
      <c r="R1890" s="728">
        <f t="shared" si="862"/>
        <v>0</v>
      </c>
    </row>
    <row r="1891" spans="1:18" s="84" customFormat="1" ht="108" customHeight="1" outlineLevel="2" x14ac:dyDescent="0.35">
      <c r="A1891" s="1163" t="s">
        <v>499</v>
      </c>
      <c r="B1891" s="137" t="s">
        <v>504</v>
      </c>
      <c r="C1891" s="492" t="s">
        <v>229</v>
      </c>
      <c r="D1891" s="142">
        <f>SUM(D1892:D1895)</f>
        <v>21621.599999999999</v>
      </c>
      <c r="E1891" s="142">
        <f>SUM(E1892:E1895)</f>
        <v>21621.599999999999</v>
      </c>
      <c r="F1891" s="142">
        <f>SUM(F1892:F1895)</f>
        <v>0</v>
      </c>
      <c r="G1891" s="436">
        <f t="shared" ref="G1891:G1896" si="888">F1891/E1891</f>
        <v>0</v>
      </c>
      <c r="H1891" s="142">
        <f>SUM(H1892:H1895)</f>
        <v>0</v>
      </c>
      <c r="I1891" s="182">
        <f t="shared" si="881"/>
        <v>0</v>
      </c>
      <c r="J1891" s="192" t="e">
        <f t="shared" ref="J1891:J1916" si="889">H1891/F1891</f>
        <v>#DIV/0!</v>
      </c>
      <c r="K1891" s="142">
        <f>SUM(K1892:K1895)</f>
        <v>21621.599999999999</v>
      </c>
      <c r="L1891" s="142">
        <f>SUM(L1892:L1895)</f>
        <v>0</v>
      </c>
      <c r="M1891" s="140">
        <f t="shared" ref="M1891:M1954" si="890">K1891/E1891</f>
        <v>1</v>
      </c>
      <c r="N1891" s="942" t="s">
        <v>891</v>
      </c>
      <c r="O1891" s="86"/>
      <c r="P1891" s="86" t="e">
        <f>#REF!=#REF!</f>
        <v>#REF!</v>
      </c>
      <c r="Q1891" s="224" t="e">
        <f>IF(#REF!=#REF!,TRUE,FALSE)</f>
        <v>#REF!</v>
      </c>
      <c r="R1891" s="728">
        <f t="shared" si="862"/>
        <v>0</v>
      </c>
    </row>
    <row r="1892" spans="1:18" s="84" customFormat="1" ht="27.5" outlineLevel="2" x14ac:dyDescent="0.35">
      <c r="A1892" s="1163"/>
      <c r="B1892" s="694" t="s">
        <v>79</v>
      </c>
      <c r="C1892" s="694"/>
      <c r="D1892" s="104">
        <f t="shared" ref="D1892:L1895" si="891">D1897+D1902+D1907+D1912</f>
        <v>0</v>
      </c>
      <c r="E1892" s="104">
        <f t="shared" si="891"/>
        <v>0</v>
      </c>
      <c r="F1892" s="104">
        <f t="shared" si="891"/>
        <v>0</v>
      </c>
      <c r="G1892" s="184" t="e">
        <f t="shared" si="888"/>
        <v>#DIV/0!</v>
      </c>
      <c r="H1892" s="104">
        <f t="shared" si="891"/>
        <v>0</v>
      </c>
      <c r="I1892" s="167" t="e">
        <f t="shared" si="881"/>
        <v>#DIV/0!</v>
      </c>
      <c r="J1892" s="167" t="e">
        <f t="shared" si="889"/>
        <v>#DIV/0!</v>
      </c>
      <c r="K1892" s="104">
        <f t="shared" si="891"/>
        <v>0</v>
      </c>
      <c r="L1892" s="104">
        <f t="shared" si="891"/>
        <v>0</v>
      </c>
      <c r="M1892" s="206" t="e">
        <f t="shared" si="890"/>
        <v>#DIV/0!</v>
      </c>
      <c r="N1892" s="942"/>
      <c r="O1892" s="86"/>
      <c r="P1892" s="86" t="e">
        <f>#REF!=#REF!</f>
        <v>#REF!</v>
      </c>
      <c r="Q1892" s="224" t="e">
        <f>IF(#REF!=#REF!,TRUE,FALSE)</f>
        <v>#REF!</v>
      </c>
      <c r="R1892" s="728">
        <f t="shared" si="862"/>
        <v>0</v>
      </c>
    </row>
    <row r="1893" spans="1:18" s="84" customFormat="1" ht="27.5" outlineLevel="2" x14ac:dyDescent="0.35">
      <c r="A1893" s="1163"/>
      <c r="B1893" s="694" t="s">
        <v>78</v>
      </c>
      <c r="C1893" s="694"/>
      <c r="D1893" s="104">
        <f t="shared" si="891"/>
        <v>0</v>
      </c>
      <c r="E1893" s="104">
        <f t="shared" si="891"/>
        <v>0</v>
      </c>
      <c r="F1893" s="104">
        <f t="shared" si="891"/>
        <v>0</v>
      </c>
      <c r="G1893" s="184" t="e">
        <f t="shared" si="888"/>
        <v>#DIV/0!</v>
      </c>
      <c r="H1893" s="104">
        <f t="shared" si="891"/>
        <v>0</v>
      </c>
      <c r="I1893" s="167" t="e">
        <f t="shared" si="881"/>
        <v>#DIV/0!</v>
      </c>
      <c r="J1893" s="167" t="e">
        <f t="shared" si="889"/>
        <v>#DIV/0!</v>
      </c>
      <c r="K1893" s="104">
        <f t="shared" si="891"/>
        <v>0</v>
      </c>
      <c r="L1893" s="104">
        <f t="shared" si="891"/>
        <v>0</v>
      </c>
      <c r="M1893" s="206" t="e">
        <f t="shared" si="890"/>
        <v>#DIV/0!</v>
      </c>
      <c r="N1893" s="942"/>
      <c r="O1893" s="86"/>
      <c r="P1893" s="86" t="e">
        <f>#REF!=#REF!</f>
        <v>#REF!</v>
      </c>
      <c r="Q1893" s="224" t="e">
        <f>IF(#REF!=#REF!,TRUE,FALSE)</f>
        <v>#REF!</v>
      </c>
      <c r="R1893" s="728">
        <f t="shared" si="862"/>
        <v>0</v>
      </c>
    </row>
    <row r="1894" spans="1:18" s="84" customFormat="1" ht="27.5" outlineLevel="2" x14ac:dyDescent="0.35">
      <c r="A1894" s="1163"/>
      <c r="B1894" s="694" t="s">
        <v>116</v>
      </c>
      <c r="C1894" s="694"/>
      <c r="D1894" s="104">
        <f>D1899+D1904+D1909+D1914</f>
        <v>21621.599999999999</v>
      </c>
      <c r="E1894" s="104">
        <f t="shared" si="891"/>
        <v>21621.599999999999</v>
      </c>
      <c r="F1894" s="104">
        <f t="shared" si="891"/>
        <v>0</v>
      </c>
      <c r="G1894" s="345">
        <f t="shared" si="888"/>
        <v>0</v>
      </c>
      <c r="H1894" s="104">
        <f t="shared" si="891"/>
        <v>0</v>
      </c>
      <c r="I1894" s="186">
        <f t="shared" si="881"/>
        <v>0</v>
      </c>
      <c r="J1894" s="167" t="e">
        <f t="shared" si="889"/>
        <v>#DIV/0!</v>
      </c>
      <c r="K1894" s="104">
        <f t="shared" si="891"/>
        <v>21621.599999999999</v>
      </c>
      <c r="L1894" s="104">
        <f t="shared" si="891"/>
        <v>0</v>
      </c>
      <c r="M1894" s="129">
        <f t="shared" si="890"/>
        <v>1</v>
      </c>
      <c r="N1894" s="942"/>
      <c r="O1894" s="86"/>
      <c r="P1894" s="86" t="e">
        <f>#REF!=#REF!</f>
        <v>#REF!</v>
      </c>
      <c r="Q1894" s="224" t="e">
        <f>IF(#REF!=#REF!,TRUE,FALSE)</f>
        <v>#REF!</v>
      </c>
      <c r="R1894" s="728">
        <f t="shared" si="862"/>
        <v>0</v>
      </c>
    </row>
    <row r="1895" spans="1:18" s="84" customFormat="1" ht="27.5" outlineLevel="2" x14ac:dyDescent="0.35">
      <c r="A1895" s="1163"/>
      <c r="B1895" s="694" t="s">
        <v>80</v>
      </c>
      <c r="C1895" s="694"/>
      <c r="D1895" s="104">
        <f>D1900+D1905+D1910+D1915</f>
        <v>0</v>
      </c>
      <c r="E1895" s="104">
        <f t="shared" si="891"/>
        <v>0</v>
      </c>
      <c r="F1895" s="104">
        <f t="shared" si="891"/>
        <v>0</v>
      </c>
      <c r="G1895" s="184" t="e">
        <f t="shared" si="888"/>
        <v>#DIV/0!</v>
      </c>
      <c r="H1895" s="104">
        <f t="shared" si="891"/>
        <v>0</v>
      </c>
      <c r="I1895" s="167" t="e">
        <f t="shared" si="881"/>
        <v>#DIV/0!</v>
      </c>
      <c r="J1895" s="167" t="e">
        <f t="shared" si="889"/>
        <v>#DIV/0!</v>
      </c>
      <c r="K1895" s="104">
        <f t="shared" si="891"/>
        <v>0</v>
      </c>
      <c r="L1895" s="104">
        <f t="shared" si="891"/>
        <v>0</v>
      </c>
      <c r="M1895" s="206" t="e">
        <f t="shared" si="890"/>
        <v>#DIV/0!</v>
      </c>
      <c r="N1895" s="942"/>
      <c r="O1895" s="86"/>
      <c r="P1895" s="86" t="e">
        <f>#REF!=#REF!</f>
        <v>#REF!</v>
      </c>
      <c r="Q1895" s="224" t="e">
        <f>IF(#REF!=#REF!,TRUE,FALSE)</f>
        <v>#REF!</v>
      </c>
      <c r="R1895" s="728">
        <f t="shared" si="862"/>
        <v>0</v>
      </c>
    </row>
    <row r="1896" spans="1:18" s="433" customFormat="1" ht="66.75" customHeight="1" outlineLevel="2" x14ac:dyDescent="0.35">
      <c r="A1896" s="967" t="s">
        <v>498</v>
      </c>
      <c r="B1896" s="117" t="s">
        <v>870</v>
      </c>
      <c r="C1896" s="694"/>
      <c r="D1896" s="134">
        <f>SUM(D1897:D1900)</f>
        <v>4310</v>
      </c>
      <c r="E1896" s="134">
        <f>SUM(E1897:E1900)</f>
        <v>4310</v>
      </c>
      <c r="F1896" s="134">
        <f>SUM(F1897:F1900)</f>
        <v>0</v>
      </c>
      <c r="G1896" s="580">
        <f t="shared" si="888"/>
        <v>0</v>
      </c>
      <c r="H1896" s="134">
        <f>SUM(H1897:H1900)</f>
        <v>0</v>
      </c>
      <c r="I1896" s="580">
        <f t="shared" si="881"/>
        <v>0</v>
      </c>
      <c r="J1896" s="167" t="e">
        <f t="shared" si="889"/>
        <v>#DIV/0!</v>
      </c>
      <c r="K1896" s="134">
        <f>SUM(K1897:K1900)</f>
        <v>4310</v>
      </c>
      <c r="L1896" s="488">
        <f t="shared" ref="L1896:L1950" si="892">E1896-K1896</f>
        <v>0</v>
      </c>
      <c r="M1896" s="129">
        <f t="shared" si="890"/>
        <v>1</v>
      </c>
      <c r="N1896" s="834" t="s">
        <v>1339</v>
      </c>
      <c r="O1896" s="432"/>
      <c r="P1896" s="432"/>
      <c r="R1896" s="728">
        <f t="shared" si="862"/>
        <v>0</v>
      </c>
    </row>
    <row r="1897" spans="1:18" s="433" customFormat="1" ht="26.25" customHeight="1" outlineLevel="2" x14ac:dyDescent="0.35">
      <c r="A1897" s="967"/>
      <c r="B1897" s="694" t="s">
        <v>79</v>
      </c>
      <c r="C1897" s="694"/>
      <c r="D1897" s="104"/>
      <c r="E1897" s="104"/>
      <c r="F1897" s="104"/>
      <c r="G1897" s="483"/>
      <c r="H1897" s="104"/>
      <c r="I1897" s="518" t="e">
        <f>H1897/E1897</f>
        <v>#DIV/0!</v>
      </c>
      <c r="J1897" s="167" t="e">
        <f t="shared" si="889"/>
        <v>#DIV/0!</v>
      </c>
      <c r="K1897" s="104"/>
      <c r="L1897" s="489">
        <f t="shared" si="892"/>
        <v>0</v>
      </c>
      <c r="M1897" s="490" t="e">
        <f t="shared" si="890"/>
        <v>#DIV/0!</v>
      </c>
      <c r="N1897" s="835"/>
      <c r="O1897" s="432"/>
      <c r="P1897" s="432"/>
      <c r="R1897" s="728">
        <f t="shared" si="862"/>
        <v>0</v>
      </c>
    </row>
    <row r="1898" spans="1:18" s="433" customFormat="1" ht="26.25" customHeight="1" outlineLevel="2" x14ac:dyDescent="0.35">
      <c r="A1898" s="967"/>
      <c r="B1898" s="694" t="s">
        <v>78</v>
      </c>
      <c r="C1898" s="694"/>
      <c r="D1898" s="104"/>
      <c r="E1898" s="104"/>
      <c r="F1898" s="104"/>
      <c r="G1898" s="483"/>
      <c r="H1898" s="104"/>
      <c r="I1898" s="518" t="e">
        <f t="shared" si="881"/>
        <v>#DIV/0!</v>
      </c>
      <c r="J1898" s="167" t="e">
        <f t="shared" si="889"/>
        <v>#DIV/0!</v>
      </c>
      <c r="K1898" s="104"/>
      <c r="L1898" s="489">
        <f t="shared" si="892"/>
        <v>0</v>
      </c>
      <c r="M1898" s="490" t="e">
        <f t="shared" si="890"/>
        <v>#DIV/0!</v>
      </c>
      <c r="N1898" s="835"/>
      <c r="O1898" s="432"/>
      <c r="P1898" s="432"/>
      <c r="R1898" s="728">
        <f t="shared" si="862"/>
        <v>0</v>
      </c>
    </row>
    <row r="1899" spans="1:18" s="433" customFormat="1" ht="26.25" customHeight="1" outlineLevel="2" x14ac:dyDescent="0.35">
      <c r="A1899" s="967"/>
      <c r="B1899" s="694" t="s">
        <v>116</v>
      </c>
      <c r="C1899" s="694"/>
      <c r="D1899" s="104">
        <v>4310</v>
      </c>
      <c r="E1899" s="104">
        <f>D1899</f>
        <v>4310</v>
      </c>
      <c r="F1899" s="104"/>
      <c r="G1899" s="483">
        <f t="shared" ref="G1899" si="893">F1899/E1899</f>
        <v>0</v>
      </c>
      <c r="H1899" s="104">
        <v>0</v>
      </c>
      <c r="I1899" s="483">
        <f t="shared" si="881"/>
        <v>0</v>
      </c>
      <c r="J1899" s="167" t="e">
        <f t="shared" si="889"/>
        <v>#DIV/0!</v>
      </c>
      <c r="K1899" s="104">
        <f>E1899</f>
        <v>4310</v>
      </c>
      <c r="L1899" s="489">
        <f t="shared" si="892"/>
        <v>0</v>
      </c>
      <c r="M1899" s="129">
        <f t="shared" si="890"/>
        <v>1</v>
      </c>
      <c r="N1899" s="835"/>
      <c r="O1899" s="432"/>
      <c r="P1899" s="432"/>
      <c r="R1899" s="728">
        <f t="shared" si="862"/>
        <v>0</v>
      </c>
    </row>
    <row r="1900" spans="1:18" s="433" customFormat="1" ht="26.25" customHeight="1" outlineLevel="2" x14ac:dyDescent="0.35">
      <c r="A1900" s="967"/>
      <c r="B1900" s="694" t="s">
        <v>80</v>
      </c>
      <c r="C1900" s="694"/>
      <c r="D1900" s="104"/>
      <c r="E1900" s="104"/>
      <c r="F1900" s="104"/>
      <c r="G1900" s="483"/>
      <c r="H1900" s="104"/>
      <c r="I1900" s="518" t="e">
        <f t="shared" si="881"/>
        <v>#DIV/0!</v>
      </c>
      <c r="J1900" s="167" t="e">
        <f t="shared" si="889"/>
        <v>#DIV/0!</v>
      </c>
      <c r="K1900" s="104"/>
      <c r="L1900" s="489">
        <f t="shared" si="892"/>
        <v>0</v>
      </c>
      <c r="M1900" s="490" t="e">
        <f t="shared" si="890"/>
        <v>#DIV/0!</v>
      </c>
      <c r="N1900" s="836"/>
      <c r="O1900" s="432"/>
      <c r="P1900" s="432"/>
      <c r="R1900" s="728">
        <f t="shared" si="862"/>
        <v>0</v>
      </c>
    </row>
    <row r="1901" spans="1:18" s="433" customFormat="1" ht="69" customHeight="1" outlineLevel="2" x14ac:dyDescent="0.35">
      <c r="A1901" s="967" t="s">
        <v>871</v>
      </c>
      <c r="B1901" s="117" t="s">
        <v>876</v>
      </c>
      <c r="C1901" s="694"/>
      <c r="D1901" s="134">
        <f>SUM(D1902:D1905)</f>
        <v>16111.6</v>
      </c>
      <c r="E1901" s="134">
        <f>SUM(E1902:E1905)</f>
        <v>16111.6</v>
      </c>
      <c r="F1901" s="134">
        <f>SUM(F1902:F1905)</f>
        <v>0</v>
      </c>
      <c r="G1901" s="580">
        <f t="shared" ref="G1901" si="894">F1901/E1901</f>
        <v>0</v>
      </c>
      <c r="H1901" s="134">
        <f>SUM(H1902:H1905)</f>
        <v>0</v>
      </c>
      <c r="I1901" s="134">
        <f t="shared" si="881"/>
        <v>0</v>
      </c>
      <c r="J1901" s="167" t="e">
        <f t="shared" si="889"/>
        <v>#DIV/0!</v>
      </c>
      <c r="K1901" s="134">
        <f>SUM(K1902:K1905)</f>
        <v>16111.6</v>
      </c>
      <c r="L1901" s="134">
        <f t="shared" si="892"/>
        <v>0</v>
      </c>
      <c r="M1901" s="344">
        <f t="shared" si="890"/>
        <v>1</v>
      </c>
      <c r="N1901" s="834" t="s">
        <v>1340</v>
      </c>
      <c r="O1901" s="432"/>
      <c r="P1901" s="432"/>
      <c r="R1901" s="728">
        <f t="shared" si="862"/>
        <v>0</v>
      </c>
    </row>
    <row r="1902" spans="1:18" s="433" customFormat="1" ht="22.5" customHeight="1" outlineLevel="2" x14ac:dyDescent="0.35">
      <c r="A1902" s="967"/>
      <c r="B1902" s="694" t="s">
        <v>79</v>
      </c>
      <c r="C1902" s="694"/>
      <c r="D1902" s="104"/>
      <c r="E1902" s="104"/>
      <c r="F1902" s="104"/>
      <c r="G1902" s="483"/>
      <c r="H1902" s="104"/>
      <c r="I1902" s="116" t="e">
        <f t="shared" si="881"/>
        <v>#DIV/0!</v>
      </c>
      <c r="J1902" s="167" t="e">
        <f t="shared" si="889"/>
        <v>#DIV/0!</v>
      </c>
      <c r="K1902" s="104"/>
      <c r="L1902" s="104">
        <f t="shared" si="892"/>
        <v>0</v>
      </c>
      <c r="M1902" s="490" t="e">
        <f t="shared" si="890"/>
        <v>#DIV/0!</v>
      </c>
      <c r="N1902" s="835"/>
      <c r="O1902" s="432"/>
      <c r="P1902" s="432"/>
      <c r="R1902" s="728">
        <f t="shared" si="862"/>
        <v>0</v>
      </c>
    </row>
    <row r="1903" spans="1:18" s="433" customFormat="1" ht="22.5" customHeight="1" outlineLevel="2" x14ac:dyDescent="0.35">
      <c r="A1903" s="967"/>
      <c r="B1903" s="694" t="s">
        <v>78</v>
      </c>
      <c r="C1903" s="694"/>
      <c r="D1903" s="104"/>
      <c r="E1903" s="104"/>
      <c r="F1903" s="104"/>
      <c r="G1903" s="483"/>
      <c r="H1903" s="104"/>
      <c r="I1903" s="116" t="e">
        <f t="shared" si="881"/>
        <v>#DIV/0!</v>
      </c>
      <c r="J1903" s="167" t="e">
        <f t="shared" si="889"/>
        <v>#DIV/0!</v>
      </c>
      <c r="K1903" s="104"/>
      <c r="L1903" s="104">
        <f t="shared" si="892"/>
        <v>0</v>
      </c>
      <c r="M1903" s="490" t="e">
        <f t="shared" si="890"/>
        <v>#DIV/0!</v>
      </c>
      <c r="N1903" s="835"/>
      <c r="O1903" s="432"/>
      <c r="P1903" s="432"/>
      <c r="R1903" s="728">
        <f t="shared" si="862"/>
        <v>0</v>
      </c>
    </row>
    <row r="1904" spans="1:18" s="433" customFormat="1" ht="22.5" customHeight="1" outlineLevel="2" x14ac:dyDescent="0.35">
      <c r="A1904" s="967"/>
      <c r="B1904" s="694" t="s">
        <v>116</v>
      </c>
      <c r="C1904" s="694"/>
      <c r="D1904" s="104">
        <v>16111.6</v>
      </c>
      <c r="E1904" s="104">
        <v>16111.6</v>
      </c>
      <c r="F1904" s="104"/>
      <c r="G1904" s="483">
        <f t="shared" ref="G1904" si="895">F1904/E1904</f>
        <v>0</v>
      </c>
      <c r="H1904" s="104">
        <v>0</v>
      </c>
      <c r="I1904" s="104">
        <f t="shared" si="881"/>
        <v>0</v>
      </c>
      <c r="J1904" s="167" t="e">
        <f t="shared" si="889"/>
        <v>#DIV/0!</v>
      </c>
      <c r="K1904" s="104">
        <f>E1904</f>
        <v>16111.6</v>
      </c>
      <c r="L1904" s="104">
        <f t="shared" si="892"/>
        <v>0</v>
      </c>
      <c r="M1904" s="129">
        <f t="shared" si="890"/>
        <v>1</v>
      </c>
      <c r="N1904" s="835"/>
      <c r="O1904" s="432"/>
      <c r="P1904" s="432"/>
      <c r="R1904" s="728">
        <f t="shared" si="862"/>
        <v>0</v>
      </c>
    </row>
    <row r="1905" spans="1:18" s="433" customFormat="1" ht="22.5" customHeight="1" outlineLevel="2" x14ac:dyDescent="0.35">
      <c r="A1905" s="967"/>
      <c r="B1905" s="694" t="s">
        <v>80</v>
      </c>
      <c r="C1905" s="694"/>
      <c r="D1905" s="104"/>
      <c r="E1905" s="104"/>
      <c r="F1905" s="104"/>
      <c r="G1905" s="483"/>
      <c r="H1905" s="104"/>
      <c r="I1905" s="116" t="e">
        <f t="shared" si="881"/>
        <v>#DIV/0!</v>
      </c>
      <c r="J1905" s="167" t="e">
        <f t="shared" si="889"/>
        <v>#DIV/0!</v>
      </c>
      <c r="K1905" s="104"/>
      <c r="L1905" s="489">
        <f t="shared" si="892"/>
        <v>0</v>
      </c>
      <c r="M1905" s="490" t="e">
        <f t="shared" si="890"/>
        <v>#DIV/0!</v>
      </c>
      <c r="N1905" s="836"/>
      <c r="O1905" s="432"/>
      <c r="P1905" s="432"/>
      <c r="R1905" s="728">
        <f t="shared" si="862"/>
        <v>0</v>
      </c>
    </row>
    <row r="1906" spans="1:18" s="433" customFormat="1" ht="46.5" customHeight="1" outlineLevel="2" x14ac:dyDescent="0.35">
      <c r="A1906" s="967" t="s">
        <v>872</v>
      </c>
      <c r="B1906" s="117" t="s">
        <v>975</v>
      </c>
      <c r="C1906" s="694"/>
      <c r="D1906" s="134">
        <f>SUM(D1907:D1910)</f>
        <v>649.9</v>
      </c>
      <c r="E1906" s="134">
        <f>SUM(E1907:E1910)</f>
        <v>649.9</v>
      </c>
      <c r="F1906" s="134">
        <f>SUM(F1907:F1910)</f>
        <v>0</v>
      </c>
      <c r="G1906" s="580">
        <f t="shared" ref="G1906" si="896">F1906/E1906</f>
        <v>0</v>
      </c>
      <c r="H1906" s="134">
        <f>SUM(H1907:H1910)</f>
        <v>0</v>
      </c>
      <c r="I1906" s="491">
        <f t="shared" si="881"/>
        <v>0</v>
      </c>
      <c r="J1906" s="167" t="e">
        <f t="shared" si="889"/>
        <v>#DIV/0!</v>
      </c>
      <c r="K1906" s="134">
        <f>SUM(K1907:K1910)</f>
        <v>649.9</v>
      </c>
      <c r="L1906" s="488">
        <f t="shared" si="892"/>
        <v>0</v>
      </c>
      <c r="M1906" s="344">
        <f t="shared" si="890"/>
        <v>1</v>
      </c>
      <c r="N1906" s="834" t="s">
        <v>1341</v>
      </c>
      <c r="O1906" s="432"/>
      <c r="P1906" s="432"/>
      <c r="R1906" s="728">
        <f t="shared" si="862"/>
        <v>0</v>
      </c>
    </row>
    <row r="1907" spans="1:18" s="433" customFormat="1" ht="19.5" customHeight="1" outlineLevel="2" x14ac:dyDescent="0.35">
      <c r="A1907" s="967"/>
      <c r="B1907" s="694" t="s">
        <v>79</v>
      </c>
      <c r="C1907" s="694"/>
      <c r="D1907" s="104"/>
      <c r="E1907" s="104"/>
      <c r="F1907" s="104"/>
      <c r="G1907" s="483"/>
      <c r="H1907" s="104"/>
      <c r="I1907" s="116" t="e">
        <f t="shared" si="881"/>
        <v>#DIV/0!</v>
      </c>
      <c r="J1907" s="167" t="e">
        <f t="shared" si="889"/>
        <v>#DIV/0!</v>
      </c>
      <c r="K1907" s="104"/>
      <c r="L1907" s="489">
        <f t="shared" si="892"/>
        <v>0</v>
      </c>
      <c r="M1907" s="490" t="e">
        <f t="shared" si="890"/>
        <v>#DIV/0!</v>
      </c>
      <c r="N1907" s="835"/>
      <c r="O1907" s="432"/>
      <c r="P1907" s="432"/>
      <c r="R1907" s="728">
        <f t="shared" si="862"/>
        <v>0</v>
      </c>
    </row>
    <row r="1908" spans="1:18" s="433" customFormat="1" ht="19.5" customHeight="1" outlineLevel="2" x14ac:dyDescent="0.35">
      <c r="A1908" s="967"/>
      <c r="B1908" s="694" t="s">
        <v>78</v>
      </c>
      <c r="C1908" s="694"/>
      <c r="D1908" s="104"/>
      <c r="E1908" s="104"/>
      <c r="F1908" s="104"/>
      <c r="G1908" s="483"/>
      <c r="H1908" s="104"/>
      <c r="I1908" s="116" t="e">
        <f t="shared" si="881"/>
        <v>#DIV/0!</v>
      </c>
      <c r="J1908" s="167" t="e">
        <f t="shared" si="889"/>
        <v>#DIV/0!</v>
      </c>
      <c r="K1908" s="104"/>
      <c r="L1908" s="489">
        <f t="shared" si="892"/>
        <v>0</v>
      </c>
      <c r="M1908" s="490" t="e">
        <f t="shared" si="890"/>
        <v>#DIV/0!</v>
      </c>
      <c r="N1908" s="835"/>
      <c r="O1908" s="432"/>
      <c r="P1908" s="432"/>
      <c r="R1908" s="728">
        <f t="shared" si="862"/>
        <v>0</v>
      </c>
    </row>
    <row r="1909" spans="1:18" s="433" customFormat="1" ht="19.5" customHeight="1" outlineLevel="2" x14ac:dyDescent="0.35">
      <c r="A1909" s="967"/>
      <c r="B1909" s="694" t="s">
        <v>116</v>
      </c>
      <c r="C1909" s="694"/>
      <c r="D1909" s="104">
        <v>649.9</v>
      </c>
      <c r="E1909" s="104">
        <v>649.9</v>
      </c>
      <c r="F1909" s="104"/>
      <c r="G1909" s="483">
        <f t="shared" ref="G1909" si="897">F1909/E1909</f>
        <v>0</v>
      </c>
      <c r="H1909" s="104">
        <v>0</v>
      </c>
      <c r="I1909" s="116">
        <f t="shared" si="881"/>
        <v>0</v>
      </c>
      <c r="J1909" s="167" t="e">
        <f t="shared" si="889"/>
        <v>#DIV/0!</v>
      </c>
      <c r="K1909" s="104">
        <f>E1909</f>
        <v>649.9</v>
      </c>
      <c r="L1909" s="489">
        <f t="shared" si="892"/>
        <v>0</v>
      </c>
      <c r="M1909" s="129">
        <f t="shared" si="890"/>
        <v>1</v>
      </c>
      <c r="N1909" s="835"/>
      <c r="O1909" s="432"/>
      <c r="P1909" s="432"/>
      <c r="R1909" s="728">
        <f t="shared" si="862"/>
        <v>0</v>
      </c>
    </row>
    <row r="1910" spans="1:18" s="433" customFormat="1" ht="19.5" customHeight="1" outlineLevel="2" x14ac:dyDescent="0.35">
      <c r="A1910" s="967"/>
      <c r="B1910" s="694" t="s">
        <v>80</v>
      </c>
      <c r="C1910" s="694"/>
      <c r="D1910" s="104"/>
      <c r="E1910" s="104"/>
      <c r="F1910" s="104"/>
      <c r="G1910" s="483"/>
      <c r="H1910" s="104"/>
      <c r="I1910" s="116" t="e">
        <f t="shared" si="881"/>
        <v>#DIV/0!</v>
      </c>
      <c r="J1910" s="167" t="e">
        <f t="shared" si="889"/>
        <v>#DIV/0!</v>
      </c>
      <c r="K1910" s="104"/>
      <c r="L1910" s="489">
        <f t="shared" si="892"/>
        <v>0</v>
      </c>
      <c r="M1910" s="490" t="e">
        <f t="shared" si="890"/>
        <v>#DIV/0!</v>
      </c>
      <c r="N1910" s="836"/>
      <c r="O1910" s="432"/>
      <c r="P1910" s="432"/>
      <c r="R1910" s="728">
        <f t="shared" si="862"/>
        <v>0</v>
      </c>
    </row>
    <row r="1911" spans="1:18" s="433" customFormat="1" ht="63.75" customHeight="1" outlineLevel="2" x14ac:dyDescent="0.35">
      <c r="A1911" s="967" t="s">
        <v>873</v>
      </c>
      <c r="B1911" s="117" t="s">
        <v>976</v>
      </c>
      <c r="C1911" s="694"/>
      <c r="D1911" s="134">
        <f>SUM(D1912:D1915)</f>
        <v>550.1</v>
      </c>
      <c r="E1911" s="134">
        <f>SUM(E1912:E1915)</f>
        <v>550.1</v>
      </c>
      <c r="F1911" s="134">
        <f>SUM(F1912:F1915)</f>
        <v>0</v>
      </c>
      <c r="G1911" s="580">
        <f t="shared" ref="G1911" si="898">F1911/E1911</f>
        <v>0</v>
      </c>
      <c r="H1911" s="134">
        <f>SUM(H1912:H1915)</f>
        <v>0</v>
      </c>
      <c r="I1911" s="491">
        <f t="shared" si="881"/>
        <v>0</v>
      </c>
      <c r="J1911" s="167" t="e">
        <f t="shared" si="889"/>
        <v>#DIV/0!</v>
      </c>
      <c r="K1911" s="134">
        <f>SUM(K1912:K1915)</f>
        <v>550.1</v>
      </c>
      <c r="L1911" s="699">
        <f t="shared" si="892"/>
        <v>0</v>
      </c>
      <c r="M1911" s="344">
        <f t="shared" si="890"/>
        <v>1</v>
      </c>
      <c r="N1911" s="834"/>
      <c r="O1911" s="432"/>
      <c r="P1911" s="432"/>
      <c r="R1911" s="728">
        <f t="shared" si="862"/>
        <v>0</v>
      </c>
    </row>
    <row r="1912" spans="1:18" s="433" customFormat="1" ht="25.5" customHeight="1" outlineLevel="2" x14ac:dyDescent="0.35">
      <c r="A1912" s="967"/>
      <c r="B1912" s="694" t="s">
        <v>79</v>
      </c>
      <c r="C1912" s="694"/>
      <c r="D1912" s="104"/>
      <c r="E1912" s="104"/>
      <c r="F1912" s="104"/>
      <c r="G1912" s="483"/>
      <c r="H1912" s="104"/>
      <c r="I1912" s="116" t="e">
        <f t="shared" si="881"/>
        <v>#DIV/0!</v>
      </c>
      <c r="J1912" s="167" t="e">
        <f t="shared" si="889"/>
        <v>#DIV/0!</v>
      </c>
      <c r="K1912" s="104"/>
      <c r="L1912" s="489">
        <f t="shared" si="892"/>
        <v>0</v>
      </c>
      <c r="M1912" s="490" t="e">
        <f t="shared" si="890"/>
        <v>#DIV/0!</v>
      </c>
      <c r="N1912" s="835"/>
      <c r="O1912" s="432"/>
      <c r="P1912" s="432"/>
      <c r="R1912" s="728">
        <f t="shared" si="862"/>
        <v>0</v>
      </c>
    </row>
    <row r="1913" spans="1:18" s="433" customFormat="1" ht="25.5" customHeight="1" outlineLevel="2" x14ac:dyDescent="0.35">
      <c r="A1913" s="967"/>
      <c r="B1913" s="694" t="s">
        <v>78</v>
      </c>
      <c r="C1913" s="694"/>
      <c r="D1913" s="104"/>
      <c r="E1913" s="104"/>
      <c r="F1913" s="104"/>
      <c r="G1913" s="483"/>
      <c r="H1913" s="104"/>
      <c r="I1913" s="116" t="e">
        <f t="shared" si="881"/>
        <v>#DIV/0!</v>
      </c>
      <c r="J1913" s="167" t="e">
        <f t="shared" si="889"/>
        <v>#DIV/0!</v>
      </c>
      <c r="K1913" s="104"/>
      <c r="L1913" s="489">
        <f t="shared" si="892"/>
        <v>0</v>
      </c>
      <c r="M1913" s="490" t="e">
        <f t="shared" si="890"/>
        <v>#DIV/0!</v>
      </c>
      <c r="N1913" s="835"/>
      <c r="O1913" s="432"/>
      <c r="P1913" s="432"/>
      <c r="R1913" s="728">
        <f t="shared" si="862"/>
        <v>0</v>
      </c>
    </row>
    <row r="1914" spans="1:18" s="433" customFormat="1" ht="25.5" customHeight="1" outlineLevel="2" x14ac:dyDescent="0.35">
      <c r="A1914" s="967"/>
      <c r="B1914" s="694" t="s">
        <v>116</v>
      </c>
      <c r="C1914" s="694"/>
      <c r="D1914" s="104">
        <v>550.1</v>
      </c>
      <c r="E1914" s="104">
        <v>550.1</v>
      </c>
      <c r="F1914" s="104"/>
      <c r="G1914" s="483">
        <f t="shared" ref="G1914" si="899">F1914/E1914</f>
        <v>0</v>
      </c>
      <c r="H1914" s="104">
        <v>0</v>
      </c>
      <c r="I1914" s="116">
        <f t="shared" si="881"/>
        <v>0</v>
      </c>
      <c r="J1914" s="167" t="e">
        <f t="shared" si="889"/>
        <v>#DIV/0!</v>
      </c>
      <c r="K1914" s="104">
        <f>E1914</f>
        <v>550.1</v>
      </c>
      <c r="L1914" s="692">
        <f t="shared" si="892"/>
        <v>0</v>
      </c>
      <c r="M1914" s="129">
        <f t="shared" si="890"/>
        <v>1</v>
      </c>
      <c r="N1914" s="835"/>
      <c r="O1914" s="432"/>
      <c r="P1914" s="432"/>
      <c r="R1914" s="728">
        <f t="shared" si="862"/>
        <v>0</v>
      </c>
    </row>
    <row r="1915" spans="1:18" s="433" customFormat="1" ht="25.5" customHeight="1" outlineLevel="2" x14ac:dyDescent="0.35">
      <c r="A1915" s="967"/>
      <c r="B1915" s="694" t="s">
        <v>80</v>
      </c>
      <c r="C1915" s="694"/>
      <c r="D1915" s="104"/>
      <c r="E1915" s="104"/>
      <c r="F1915" s="104"/>
      <c r="G1915" s="483"/>
      <c r="H1915" s="104"/>
      <c r="I1915" s="116" t="e">
        <f t="shared" si="881"/>
        <v>#DIV/0!</v>
      </c>
      <c r="J1915" s="167" t="e">
        <f t="shared" si="889"/>
        <v>#DIV/0!</v>
      </c>
      <c r="K1915" s="104"/>
      <c r="L1915" s="489">
        <f t="shared" si="892"/>
        <v>0</v>
      </c>
      <c r="M1915" s="490" t="e">
        <f t="shared" si="890"/>
        <v>#DIV/0!</v>
      </c>
      <c r="N1915" s="836"/>
      <c r="O1915" s="432"/>
      <c r="P1915" s="432"/>
      <c r="R1915" s="728">
        <f t="shared" si="862"/>
        <v>0</v>
      </c>
    </row>
    <row r="1916" spans="1:18" s="84" customFormat="1" ht="35" outlineLevel="2" x14ac:dyDescent="0.35">
      <c r="A1916" s="1098" t="s">
        <v>500</v>
      </c>
      <c r="B1916" s="137" t="s">
        <v>505</v>
      </c>
      <c r="C1916" s="142" t="s">
        <v>229</v>
      </c>
      <c r="D1916" s="142">
        <f>SUM(D1917:D1920)</f>
        <v>251749.34</v>
      </c>
      <c r="E1916" s="142">
        <f>SUM(E1917:E1920)</f>
        <v>251749.34</v>
      </c>
      <c r="F1916" s="142">
        <f>SUM(F1917:F1920)</f>
        <v>20877.91</v>
      </c>
      <c r="G1916" s="182">
        <f t="shared" ref="G1916:G1979" si="900">F1916/E1916</f>
        <v>8.3000000000000004E-2</v>
      </c>
      <c r="H1916" s="142">
        <f>SUM(H1917:H1920)</f>
        <v>20877.91</v>
      </c>
      <c r="I1916" s="182">
        <f t="shared" si="881"/>
        <v>8.3000000000000004E-2</v>
      </c>
      <c r="J1916" s="186">
        <f t="shared" si="889"/>
        <v>1</v>
      </c>
      <c r="K1916" s="142">
        <f t="shared" ref="K1916:K1960" si="901">E1916</f>
        <v>251749.34</v>
      </c>
      <c r="L1916" s="104">
        <f t="shared" si="892"/>
        <v>0</v>
      </c>
      <c r="M1916" s="140">
        <f t="shared" si="890"/>
        <v>1</v>
      </c>
      <c r="N1916" s="776"/>
      <c r="O1916" s="86"/>
      <c r="P1916" s="86" t="b">
        <f>E1891=D1891</f>
        <v>1</v>
      </c>
      <c r="Q1916" s="224" t="b">
        <f>IF(F1891=H1891,TRUE,FALSE)</f>
        <v>1</v>
      </c>
      <c r="R1916" s="728">
        <f t="shared" si="862"/>
        <v>0</v>
      </c>
    </row>
    <row r="1917" spans="1:18" s="84" customFormat="1" ht="18.75" customHeight="1" outlineLevel="2" x14ac:dyDescent="0.35">
      <c r="A1917" s="1098"/>
      <c r="B1917" s="694" t="s">
        <v>79</v>
      </c>
      <c r="C1917" s="694"/>
      <c r="D1917" s="703">
        <f>D1922+D1927</f>
        <v>0</v>
      </c>
      <c r="E1917" s="703">
        <f>E1922+E1927</f>
        <v>0</v>
      </c>
      <c r="F1917" s="485">
        <f t="shared" ref="F1917:F1920" si="902">F1922+F1927</f>
        <v>0</v>
      </c>
      <c r="G1917" s="184" t="e">
        <f t="shared" si="900"/>
        <v>#DIV/0!</v>
      </c>
      <c r="H1917" s="698"/>
      <c r="I1917" s="167" t="e">
        <f t="shared" si="881"/>
        <v>#DIV/0!</v>
      </c>
      <c r="J1917" s="183"/>
      <c r="K1917" s="104">
        <f t="shared" si="901"/>
        <v>0</v>
      </c>
      <c r="L1917" s="104">
        <f t="shared" si="892"/>
        <v>0</v>
      </c>
      <c r="M1917" s="206" t="e">
        <f t="shared" si="890"/>
        <v>#DIV/0!</v>
      </c>
      <c r="N1917" s="776"/>
      <c r="O1917" s="86"/>
      <c r="P1917" s="86" t="b">
        <f>E1892=D1892</f>
        <v>1</v>
      </c>
      <c r="Q1917" s="224" t="b">
        <f>IF(F1892=H1892,TRUE,FALSE)</f>
        <v>1</v>
      </c>
      <c r="R1917" s="728">
        <f t="shared" si="862"/>
        <v>0</v>
      </c>
    </row>
    <row r="1918" spans="1:18" s="84" customFormat="1" ht="18.75" customHeight="1" outlineLevel="2" x14ac:dyDescent="0.35">
      <c r="A1918" s="1098"/>
      <c r="B1918" s="694" t="s">
        <v>78</v>
      </c>
      <c r="C1918" s="694"/>
      <c r="D1918" s="205">
        <f t="shared" ref="D1918:F1920" si="903">D1923+D1928</f>
        <v>0</v>
      </c>
      <c r="E1918" s="205">
        <f t="shared" si="903"/>
        <v>0</v>
      </c>
      <c r="F1918" s="485">
        <f t="shared" si="902"/>
        <v>0</v>
      </c>
      <c r="G1918" s="184" t="e">
        <f t="shared" si="900"/>
        <v>#DIV/0!</v>
      </c>
      <c r="H1918" s="698"/>
      <c r="I1918" s="167" t="e">
        <f t="shared" si="881"/>
        <v>#DIV/0!</v>
      </c>
      <c r="J1918" s="183"/>
      <c r="K1918" s="104">
        <f t="shared" si="901"/>
        <v>0</v>
      </c>
      <c r="L1918" s="104">
        <f t="shared" si="892"/>
        <v>0</v>
      </c>
      <c r="M1918" s="206" t="e">
        <f t="shared" si="890"/>
        <v>#DIV/0!</v>
      </c>
      <c r="N1918" s="776"/>
      <c r="O1918" s="86"/>
      <c r="P1918" s="86" t="b">
        <f>E1893=D1893</f>
        <v>1</v>
      </c>
      <c r="Q1918" s="224" t="b">
        <f>IF(F1893=H1893,TRUE,FALSE)</f>
        <v>1</v>
      </c>
      <c r="R1918" s="728">
        <f t="shared" si="862"/>
        <v>0</v>
      </c>
    </row>
    <row r="1919" spans="1:18" s="84" customFormat="1" ht="18.75" customHeight="1" outlineLevel="2" x14ac:dyDescent="0.35">
      <c r="A1919" s="1098"/>
      <c r="B1919" s="694" t="s">
        <v>116</v>
      </c>
      <c r="C1919" s="694"/>
      <c r="D1919" s="104">
        <f t="shared" si="903"/>
        <v>251749.34</v>
      </c>
      <c r="E1919" s="104">
        <f t="shared" si="903"/>
        <v>251749.34</v>
      </c>
      <c r="F1919" s="104">
        <f t="shared" si="903"/>
        <v>20877.91</v>
      </c>
      <c r="G1919" s="186">
        <f t="shared" si="900"/>
        <v>8.3000000000000004E-2</v>
      </c>
      <c r="H1919" s="104">
        <f>H1924+H1929</f>
        <v>20877.91</v>
      </c>
      <c r="I1919" s="186">
        <f t="shared" si="881"/>
        <v>8.3000000000000004E-2</v>
      </c>
      <c r="J1919" s="186">
        <f>H1919/F1919</f>
        <v>1</v>
      </c>
      <c r="K1919" s="104">
        <f t="shared" si="901"/>
        <v>251749.34</v>
      </c>
      <c r="L1919" s="104">
        <f t="shared" si="892"/>
        <v>0</v>
      </c>
      <c r="M1919" s="129">
        <f t="shared" si="890"/>
        <v>1</v>
      </c>
      <c r="N1919" s="776"/>
      <c r="O1919" s="86"/>
      <c r="P1919" s="86" t="b">
        <f>E1894=D1894</f>
        <v>1</v>
      </c>
      <c r="Q1919" s="224" t="b">
        <f>IF(F1894=H1894,TRUE,FALSE)</f>
        <v>1</v>
      </c>
      <c r="R1919" s="728">
        <f t="shared" si="862"/>
        <v>0</v>
      </c>
    </row>
    <row r="1920" spans="1:18" s="84" customFormat="1" ht="18.75" customHeight="1" outlineLevel="2" x14ac:dyDescent="0.35">
      <c r="A1920" s="1098"/>
      <c r="B1920" s="694" t="s">
        <v>80</v>
      </c>
      <c r="C1920" s="694"/>
      <c r="D1920" s="205">
        <f t="shared" si="903"/>
        <v>0</v>
      </c>
      <c r="E1920" s="205">
        <f t="shared" si="903"/>
        <v>0</v>
      </c>
      <c r="F1920" s="485">
        <f t="shared" si="902"/>
        <v>0</v>
      </c>
      <c r="G1920" s="184" t="e">
        <f t="shared" si="900"/>
        <v>#DIV/0!</v>
      </c>
      <c r="H1920" s="698"/>
      <c r="I1920" s="167" t="e">
        <f t="shared" si="881"/>
        <v>#DIV/0!</v>
      </c>
      <c r="J1920" s="167" t="e">
        <f t="shared" ref="J1920:J1989" si="904">H1920/F1920</f>
        <v>#DIV/0!</v>
      </c>
      <c r="K1920" s="104">
        <f t="shared" si="901"/>
        <v>0</v>
      </c>
      <c r="L1920" s="104">
        <f t="shared" si="892"/>
        <v>0</v>
      </c>
      <c r="M1920" s="206" t="e">
        <f t="shared" si="890"/>
        <v>#DIV/0!</v>
      </c>
      <c r="N1920" s="776"/>
      <c r="O1920" s="86"/>
      <c r="P1920" s="86" t="b">
        <f>E1895=D1895</f>
        <v>1</v>
      </c>
      <c r="Q1920" s="224" t="b">
        <f>IF(F1895=H1895,TRUE,FALSE)</f>
        <v>1</v>
      </c>
      <c r="R1920" s="728">
        <f t="shared" si="862"/>
        <v>0</v>
      </c>
    </row>
    <row r="1921" spans="1:18" s="84" customFormat="1" ht="178.5" customHeight="1" outlineLevel="2" x14ac:dyDescent="0.35">
      <c r="A1921" s="991" t="s">
        <v>501</v>
      </c>
      <c r="B1921" s="117" t="s">
        <v>977</v>
      </c>
      <c r="C1921" s="117" t="s">
        <v>285</v>
      </c>
      <c r="D1921" s="134">
        <f>SUM(D1922:D1925)</f>
        <v>174505.3</v>
      </c>
      <c r="E1921" s="134">
        <f t="shared" ref="E1921" si="905">SUM(E1922:E1925)</f>
        <v>174505.3</v>
      </c>
      <c r="F1921" s="134">
        <f>SUM(F1922:F1925)</f>
        <v>20877.91</v>
      </c>
      <c r="G1921" s="186">
        <f t="shared" si="900"/>
        <v>0.12</v>
      </c>
      <c r="H1921" s="134">
        <f>SUM(H1922:H1925)</f>
        <v>20877.91</v>
      </c>
      <c r="I1921" s="186">
        <f t="shared" si="881"/>
        <v>0.12</v>
      </c>
      <c r="J1921" s="186">
        <f t="shared" si="904"/>
        <v>1</v>
      </c>
      <c r="K1921" s="104">
        <f t="shared" si="901"/>
        <v>174505.3</v>
      </c>
      <c r="L1921" s="104">
        <f t="shared" si="892"/>
        <v>0</v>
      </c>
      <c r="M1921" s="129">
        <f t="shared" si="890"/>
        <v>1</v>
      </c>
      <c r="N1921" s="776" t="s">
        <v>1591</v>
      </c>
      <c r="O1921" s="86"/>
      <c r="P1921" s="86" t="e">
        <f>#REF!=#REF!</f>
        <v>#REF!</v>
      </c>
      <c r="Q1921" s="224" t="e">
        <f>IF(#REF!=#REF!,TRUE,FALSE)</f>
        <v>#REF!</v>
      </c>
      <c r="R1921" s="728">
        <f t="shared" si="862"/>
        <v>0</v>
      </c>
    </row>
    <row r="1922" spans="1:18" s="84" customFormat="1" ht="22.5" customHeight="1" outlineLevel="2" x14ac:dyDescent="0.35">
      <c r="A1922" s="991"/>
      <c r="B1922" s="694" t="s">
        <v>79</v>
      </c>
      <c r="C1922" s="694"/>
      <c r="D1922" s="205"/>
      <c r="E1922" s="205"/>
      <c r="F1922" s="698"/>
      <c r="G1922" s="167" t="e">
        <f t="shared" si="900"/>
        <v>#DIV/0!</v>
      </c>
      <c r="H1922" s="698"/>
      <c r="I1922" s="167" t="e">
        <f t="shared" si="881"/>
        <v>#DIV/0!</v>
      </c>
      <c r="J1922" s="186"/>
      <c r="K1922" s="104">
        <f t="shared" si="901"/>
        <v>0</v>
      </c>
      <c r="L1922" s="104">
        <f t="shared" si="892"/>
        <v>0</v>
      </c>
      <c r="M1922" s="206" t="e">
        <f t="shared" si="890"/>
        <v>#DIV/0!</v>
      </c>
      <c r="N1922" s="776"/>
      <c r="O1922" s="86"/>
      <c r="P1922" s="86" t="e">
        <f>#REF!=#REF!</f>
        <v>#REF!</v>
      </c>
      <c r="Q1922" s="224" t="e">
        <f>IF(#REF!=#REF!,TRUE,FALSE)</f>
        <v>#REF!</v>
      </c>
      <c r="R1922" s="728">
        <f t="shared" si="862"/>
        <v>0</v>
      </c>
    </row>
    <row r="1923" spans="1:18" s="84" customFormat="1" ht="22.5" customHeight="1" outlineLevel="2" x14ac:dyDescent="0.35">
      <c r="A1923" s="991"/>
      <c r="B1923" s="694" t="s">
        <v>78</v>
      </c>
      <c r="C1923" s="694"/>
      <c r="D1923" s="205"/>
      <c r="E1923" s="205"/>
      <c r="F1923" s="698"/>
      <c r="G1923" s="167" t="e">
        <f t="shared" si="900"/>
        <v>#DIV/0!</v>
      </c>
      <c r="H1923" s="698"/>
      <c r="I1923" s="167" t="e">
        <f t="shared" si="881"/>
        <v>#DIV/0!</v>
      </c>
      <c r="J1923" s="186"/>
      <c r="K1923" s="104">
        <f t="shared" si="901"/>
        <v>0</v>
      </c>
      <c r="L1923" s="104">
        <f t="shared" si="892"/>
        <v>0</v>
      </c>
      <c r="M1923" s="206" t="e">
        <f t="shared" si="890"/>
        <v>#DIV/0!</v>
      </c>
      <c r="N1923" s="776"/>
      <c r="O1923" s="86"/>
      <c r="P1923" s="86" t="e">
        <f>#REF!=#REF!</f>
        <v>#REF!</v>
      </c>
      <c r="Q1923" s="224" t="e">
        <f>IF(#REF!=#REF!,TRUE,FALSE)</f>
        <v>#REF!</v>
      </c>
      <c r="R1923" s="728">
        <f t="shared" si="862"/>
        <v>0</v>
      </c>
    </row>
    <row r="1924" spans="1:18" s="84" customFormat="1" ht="22.5" customHeight="1" outlineLevel="2" x14ac:dyDescent="0.35">
      <c r="A1924" s="991"/>
      <c r="B1924" s="694" t="s">
        <v>116</v>
      </c>
      <c r="C1924" s="694"/>
      <c r="D1924" s="104">
        <v>174505.3</v>
      </c>
      <c r="E1924" s="104">
        <f>D1924</f>
        <v>174505.3</v>
      </c>
      <c r="F1924" s="104">
        <v>20877.91</v>
      </c>
      <c r="G1924" s="186">
        <f t="shared" si="900"/>
        <v>0.12</v>
      </c>
      <c r="H1924" s="104">
        <v>20877.91</v>
      </c>
      <c r="I1924" s="186">
        <f t="shared" si="881"/>
        <v>0.12</v>
      </c>
      <c r="J1924" s="186">
        <f>H1924/F1924</f>
        <v>1</v>
      </c>
      <c r="K1924" s="104">
        <f t="shared" si="901"/>
        <v>174505.3</v>
      </c>
      <c r="L1924" s="104">
        <f t="shared" si="892"/>
        <v>0</v>
      </c>
      <c r="M1924" s="129">
        <f t="shared" si="890"/>
        <v>1</v>
      </c>
      <c r="N1924" s="776"/>
      <c r="O1924" s="86"/>
      <c r="P1924" s="86" t="e">
        <f>#REF!=#REF!</f>
        <v>#REF!</v>
      </c>
      <c r="Q1924" s="224" t="e">
        <f>IF(#REF!=#REF!,TRUE,FALSE)</f>
        <v>#REF!</v>
      </c>
      <c r="R1924" s="728">
        <f t="shared" si="862"/>
        <v>0</v>
      </c>
    </row>
    <row r="1925" spans="1:18" s="84" customFormat="1" ht="22.5" customHeight="1" outlineLevel="2" x14ac:dyDescent="0.35">
      <c r="A1925" s="991"/>
      <c r="B1925" s="694" t="s">
        <v>80</v>
      </c>
      <c r="C1925" s="694"/>
      <c r="D1925" s="205"/>
      <c r="E1925" s="205"/>
      <c r="F1925" s="698"/>
      <c r="G1925" s="184" t="e">
        <f t="shared" si="900"/>
        <v>#DIV/0!</v>
      </c>
      <c r="H1925" s="698"/>
      <c r="I1925" s="167" t="e">
        <f t="shared" si="881"/>
        <v>#DIV/0!</v>
      </c>
      <c r="J1925" s="167" t="e">
        <f t="shared" si="904"/>
        <v>#DIV/0!</v>
      </c>
      <c r="K1925" s="104">
        <f t="shared" si="901"/>
        <v>0</v>
      </c>
      <c r="L1925" s="104">
        <f t="shared" si="892"/>
        <v>0</v>
      </c>
      <c r="M1925" s="206" t="e">
        <f t="shared" si="890"/>
        <v>#DIV/0!</v>
      </c>
      <c r="N1925" s="776"/>
      <c r="O1925" s="86"/>
      <c r="P1925" s="86" t="e">
        <f>#REF!=#REF!</f>
        <v>#REF!</v>
      </c>
      <c r="Q1925" s="224" t="e">
        <f>IF(#REF!=#REF!,TRUE,FALSE)</f>
        <v>#REF!</v>
      </c>
      <c r="R1925" s="728">
        <f t="shared" si="862"/>
        <v>0</v>
      </c>
    </row>
    <row r="1926" spans="1:18" s="84" customFormat="1" ht="130.5" customHeight="1" outlineLevel="2" x14ac:dyDescent="0.35">
      <c r="A1926" s="991" t="s">
        <v>506</v>
      </c>
      <c r="B1926" s="117" t="s">
        <v>1342</v>
      </c>
      <c r="C1926" s="117" t="s">
        <v>285</v>
      </c>
      <c r="D1926" s="134">
        <f>SUM(D1927:D1930)</f>
        <v>77244.039999999994</v>
      </c>
      <c r="E1926" s="134">
        <f t="shared" ref="E1926:F1926" si="906">SUM(E1927:E1930)</f>
        <v>77244.039999999994</v>
      </c>
      <c r="F1926" s="134">
        <f t="shared" si="906"/>
        <v>0</v>
      </c>
      <c r="G1926" s="191">
        <f t="shared" si="900"/>
        <v>0</v>
      </c>
      <c r="H1926" s="134">
        <f>SUM(H1927:H1930)</f>
        <v>0</v>
      </c>
      <c r="I1926" s="186">
        <f t="shared" si="881"/>
        <v>0</v>
      </c>
      <c r="J1926" s="185" t="e">
        <f t="shared" si="904"/>
        <v>#DIV/0!</v>
      </c>
      <c r="K1926" s="134">
        <f t="shared" si="901"/>
        <v>77244.039999999994</v>
      </c>
      <c r="L1926" s="134">
        <f t="shared" si="892"/>
        <v>0</v>
      </c>
      <c r="M1926" s="344">
        <f t="shared" si="890"/>
        <v>1</v>
      </c>
      <c r="N1926" s="776" t="s">
        <v>979</v>
      </c>
      <c r="O1926" s="86"/>
      <c r="P1926" s="86" t="b">
        <f t="shared" ref="P1926:P2005" si="907">E1916=D1916</f>
        <v>1</v>
      </c>
      <c r="Q1926" s="224" t="b">
        <f t="shared" ref="Q1926:Q2005" si="908">IF(F1916=H1916,TRUE,FALSE)</f>
        <v>1</v>
      </c>
      <c r="R1926" s="728">
        <f t="shared" si="862"/>
        <v>0</v>
      </c>
    </row>
    <row r="1927" spans="1:18" s="84" customFormat="1" ht="21.75" customHeight="1" outlineLevel="2" x14ac:dyDescent="0.35">
      <c r="A1927" s="991"/>
      <c r="B1927" s="694" t="s">
        <v>79</v>
      </c>
      <c r="C1927" s="694"/>
      <c r="D1927" s="205"/>
      <c r="E1927" s="205"/>
      <c r="F1927" s="698"/>
      <c r="G1927" s="167" t="e">
        <f t="shared" si="900"/>
        <v>#DIV/0!</v>
      </c>
      <c r="H1927" s="698"/>
      <c r="I1927" s="167" t="e">
        <f t="shared" si="881"/>
        <v>#DIV/0!</v>
      </c>
      <c r="J1927" s="167" t="e">
        <f t="shared" si="904"/>
        <v>#DIV/0!</v>
      </c>
      <c r="K1927" s="104">
        <f t="shared" si="901"/>
        <v>0</v>
      </c>
      <c r="L1927" s="104">
        <f t="shared" si="892"/>
        <v>0</v>
      </c>
      <c r="M1927" s="206" t="e">
        <f t="shared" si="890"/>
        <v>#DIV/0!</v>
      </c>
      <c r="N1927" s="776"/>
      <c r="O1927" s="86"/>
      <c r="P1927" s="86" t="b">
        <f t="shared" si="907"/>
        <v>1</v>
      </c>
      <c r="Q1927" s="224" t="b">
        <f t="shared" si="908"/>
        <v>1</v>
      </c>
      <c r="R1927" s="728">
        <f t="shared" si="862"/>
        <v>0</v>
      </c>
    </row>
    <row r="1928" spans="1:18" s="84" customFormat="1" ht="21.75" customHeight="1" outlineLevel="2" x14ac:dyDescent="0.35">
      <c r="A1928" s="991"/>
      <c r="B1928" s="694" t="s">
        <v>78</v>
      </c>
      <c r="C1928" s="694"/>
      <c r="D1928" s="205"/>
      <c r="E1928" s="205"/>
      <c r="F1928" s="698"/>
      <c r="G1928" s="167" t="e">
        <f t="shared" si="900"/>
        <v>#DIV/0!</v>
      </c>
      <c r="H1928" s="698"/>
      <c r="I1928" s="167" t="e">
        <f t="shared" si="881"/>
        <v>#DIV/0!</v>
      </c>
      <c r="J1928" s="167" t="e">
        <f t="shared" si="904"/>
        <v>#DIV/0!</v>
      </c>
      <c r="K1928" s="104">
        <f t="shared" si="901"/>
        <v>0</v>
      </c>
      <c r="L1928" s="104">
        <f t="shared" si="892"/>
        <v>0</v>
      </c>
      <c r="M1928" s="206" t="e">
        <f t="shared" si="890"/>
        <v>#DIV/0!</v>
      </c>
      <c r="N1928" s="776"/>
      <c r="O1928" s="86"/>
      <c r="P1928" s="86" t="b">
        <f t="shared" si="907"/>
        <v>1</v>
      </c>
      <c r="Q1928" s="224" t="b">
        <f t="shared" si="908"/>
        <v>1</v>
      </c>
      <c r="R1928" s="728">
        <f t="shared" si="862"/>
        <v>0</v>
      </c>
    </row>
    <row r="1929" spans="1:18" s="84" customFormat="1" ht="21.75" customHeight="1" outlineLevel="2" x14ac:dyDescent="0.35">
      <c r="A1929" s="991"/>
      <c r="B1929" s="694" t="s">
        <v>116</v>
      </c>
      <c r="C1929" s="694"/>
      <c r="D1929" s="104">
        <f>D1934+D1939+D1944+D1949</f>
        <v>77244.039999999994</v>
      </c>
      <c r="E1929" s="104">
        <f t="shared" ref="E1929" si="909">E1934+E1939+E1944+E1949</f>
        <v>77244.039999999994</v>
      </c>
      <c r="F1929" s="104">
        <f>F1934+F1939+F1944+F1949</f>
        <v>0</v>
      </c>
      <c r="G1929" s="186">
        <f t="shared" si="900"/>
        <v>0</v>
      </c>
      <c r="H1929" s="104"/>
      <c r="I1929" s="186">
        <f t="shared" si="881"/>
        <v>0</v>
      </c>
      <c r="J1929" s="167" t="e">
        <f t="shared" si="904"/>
        <v>#DIV/0!</v>
      </c>
      <c r="K1929" s="104">
        <f t="shared" si="901"/>
        <v>77244.039999999994</v>
      </c>
      <c r="L1929" s="104">
        <f t="shared" si="892"/>
        <v>0</v>
      </c>
      <c r="M1929" s="129">
        <f t="shared" si="890"/>
        <v>1</v>
      </c>
      <c r="N1929" s="776"/>
      <c r="O1929" s="86"/>
      <c r="P1929" s="86" t="b">
        <f t="shared" si="907"/>
        <v>1</v>
      </c>
      <c r="Q1929" s="224" t="b">
        <f t="shared" si="908"/>
        <v>1</v>
      </c>
      <c r="R1929" s="728">
        <f t="shared" si="862"/>
        <v>0</v>
      </c>
    </row>
    <row r="1930" spans="1:18" s="84" customFormat="1" ht="21.75" customHeight="1" outlineLevel="2" x14ac:dyDescent="0.35">
      <c r="A1930" s="991"/>
      <c r="B1930" s="694" t="s">
        <v>80</v>
      </c>
      <c r="C1930" s="694"/>
      <c r="D1930" s="205"/>
      <c r="E1930" s="205"/>
      <c r="F1930" s="698"/>
      <c r="G1930" s="184" t="e">
        <f t="shared" si="900"/>
        <v>#DIV/0!</v>
      </c>
      <c r="H1930" s="698"/>
      <c r="I1930" s="167" t="e">
        <f t="shared" si="881"/>
        <v>#DIV/0!</v>
      </c>
      <c r="J1930" s="167" t="e">
        <f t="shared" si="904"/>
        <v>#DIV/0!</v>
      </c>
      <c r="K1930" s="104">
        <f t="shared" si="901"/>
        <v>0</v>
      </c>
      <c r="L1930" s="104">
        <f t="shared" si="892"/>
        <v>0</v>
      </c>
      <c r="M1930" s="206" t="e">
        <f t="shared" si="890"/>
        <v>#DIV/0!</v>
      </c>
      <c r="N1930" s="776"/>
      <c r="O1930" s="86"/>
      <c r="P1930" s="86" t="b">
        <f t="shared" si="907"/>
        <v>1</v>
      </c>
      <c r="Q1930" s="224" t="b">
        <f t="shared" si="908"/>
        <v>1</v>
      </c>
      <c r="R1930" s="728">
        <f t="shared" si="862"/>
        <v>0</v>
      </c>
    </row>
    <row r="1931" spans="1:18" s="84" customFormat="1" ht="49.5" customHeight="1" outlineLevel="2" x14ac:dyDescent="0.35">
      <c r="A1931" s="991" t="s">
        <v>978</v>
      </c>
      <c r="B1931" s="117" t="s">
        <v>980</v>
      </c>
      <c r="C1931" s="117" t="s">
        <v>285</v>
      </c>
      <c r="D1931" s="134">
        <f>SUM(D1932:D1935)</f>
        <v>1200.18</v>
      </c>
      <c r="E1931" s="134">
        <f t="shared" ref="E1931:F1931" si="910">SUM(E1932:E1935)</f>
        <v>1200.18</v>
      </c>
      <c r="F1931" s="134">
        <f t="shared" si="910"/>
        <v>0</v>
      </c>
      <c r="G1931" s="191">
        <f t="shared" si="900"/>
        <v>0</v>
      </c>
      <c r="H1931" s="134">
        <f>SUM(H1932:H1935)</f>
        <v>0</v>
      </c>
      <c r="I1931" s="186">
        <f t="shared" si="881"/>
        <v>0</v>
      </c>
      <c r="J1931" s="185" t="e">
        <f t="shared" si="904"/>
        <v>#DIV/0!</v>
      </c>
      <c r="K1931" s="134">
        <f t="shared" si="901"/>
        <v>1200.18</v>
      </c>
      <c r="L1931" s="134">
        <f t="shared" si="892"/>
        <v>0</v>
      </c>
      <c r="M1931" s="344">
        <f t="shared" si="890"/>
        <v>1</v>
      </c>
      <c r="N1931" s="878" t="s">
        <v>1468</v>
      </c>
      <c r="O1931" s="86"/>
      <c r="P1931" s="86" t="b">
        <f t="shared" ref="P1931:P1935" si="911">E1921=D1921</f>
        <v>1</v>
      </c>
      <c r="Q1931" s="224" t="b">
        <f t="shared" ref="Q1931:Q1935" si="912">IF(F1921=H1921,TRUE,FALSE)</f>
        <v>1</v>
      </c>
      <c r="R1931" s="728">
        <f t="shared" ref="R1931:R1994" si="913">E1931-K1931-L1931</f>
        <v>0</v>
      </c>
    </row>
    <row r="1932" spans="1:18" s="84" customFormat="1" ht="21.75" customHeight="1" outlineLevel="2" x14ac:dyDescent="0.35">
      <c r="A1932" s="991"/>
      <c r="B1932" s="694" t="s">
        <v>79</v>
      </c>
      <c r="C1932" s="694"/>
      <c r="D1932" s="205"/>
      <c r="E1932" s="205"/>
      <c r="F1932" s="698"/>
      <c r="G1932" s="167" t="e">
        <f t="shared" si="900"/>
        <v>#DIV/0!</v>
      </c>
      <c r="H1932" s="698"/>
      <c r="I1932" s="167" t="e">
        <f t="shared" si="881"/>
        <v>#DIV/0!</v>
      </c>
      <c r="J1932" s="167" t="e">
        <f t="shared" si="904"/>
        <v>#DIV/0!</v>
      </c>
      <c r="K1932" s="104">
        <f t="shared" si="901"/>
        <v>0</v>
      </c>
      <c r="L1932" s="104">
        <f t="shared" si="892"/>
        <v>0</v>
      </c>
      <c r="M1932" s="206" t="e">
        <f t="shared" si="890"/>
        <v>#DIV/0!</v>
      </c>
      <c r="N1932" s="879"/>
      <c r="O1932" s="86"/>
      <c r="P1932" s="86" t="b">
        <f t="shared" si="911"/>
        <v>1</v>
      </c>
      <c r="Q1932" s="224" t="b">
        <f t="shared" si="912"/>
        <v>1</v>
      </c>
      <c r="R1932" s="728">
        <f t="shared" si="913"/>
        <v>0</v>
      </c>
    </row>
    <row r="1933" spans="1:18" s="84" customFormat="1" ht="21.75" customHeight="1" outlineLevel="2" x14ac:dyDescent="0.35">
      <c r="A1933" s="991"/>
      <c r="B1933" s="694" t="s">
        <v>78</v>
      </c>
      <c r="C1933" s="694"/>
      <c r="D1933" s="205"/>
      <c r="E1933" s="205"/>
      <c r="F1933" s="698"/>
      <c r="G1933" s="167" t="e">
        <f t="shared" si="900"/>
        <v>#DIV/0!</v>
      </c>
      <c r="H1933" s="698"/>
      <c r="I1933" s="167" t="e">
        <f t="shared" si="881"/>
        <v>#DIV/0!</v>
      </c>
      <c r="J1933" s="167" t="e">
        <f t="shared" si="904"/>
        <v>#DIV/0!</v>
      </c>
      <c r="K1933" s="104">
        <f t="shared" si="901"/>
        <v>0</v>
      </c>
      <c r="L1933" s="104">
        <f t="shared" si="892"/>
        <v>0</v>
      </c>
      <c r="M1933" s="206" t="e">
        <f t="shared" si="890"/>
        <v>#DIV/0!</v>
      </c>
      <c r="N1933" s="879"/>
      <c r="O1933" s="86"/>
      <c r="P1933" s="86" t="b">
        <f t="shared" si="911"/>
        <v>1</v>
      </c>
      <c r="Q1933" s="224" t="b">
        <f t="shared" si="912"/>
        <v>1</v>
      </c>
      <c r="R1933" s="728">
        <f t="shared" si="913"/>
        <v>0</v>
      </c>
    </row>
    <row r="1934" spans="1:18" s="84" customFormat="1" ht="21.75" customHeight="1" outlineLevel="2" x14ac:dyDescent="0.35">
      <c r="A1934" s="991"/>
      <c r="B1934" s="694" t="s">
        <v>116</v>
      </c>
      <c r="C1934" s="694"/>
      <c r="D1934" s="104">
        <v>1200.18</v>
      </c>
      <c r="E1934" s="104">
        <v>1200.18</v>
      </c>
      <c r="F1934" s="104"/>
      <c r="G1934" s="186">
        <f t="shared" si="900"/>
        <v>0</v>
      </c>
      <c r="H1934" s="104">
        <v>0</v>
      </c>
      <c r="I1934" s="186">
        <f t="shared" si="881"/>
        <v>0</v>
      </c>
      <c r="J1934" s="167" t="e">
        <f t="shared" si="904"/>
        <v>#DIV/0!</v>
      </c>
      <c r="K1934" s="104">
        <f t="shared" si="901"/>
        <v>1200.18</v>
      </c>
      <c r="L1934" s="104">
        <f t="shared" si="892"/>
        <v>0</v>
      </c>
      <c r="M1934" s="129">
        <f t="shared" si="890"/>
        <v>1</v>
      </c>
      <c r="N1934" s="879"/>
      <c r="O1934" s="86"/>
      <c r="P1934" s="86" t="b">
        <f t="shared" si="911"/>
        <v>1</v>
      </c>
      <c r="Q1934" s="224" t="b">
        <f t="shared" si="912"/>
        <v>1</v>
      </c>
      <c r="R1934" s="728">
        <f t="shared" si="913"/>
        <v>0</v>
      </c>
    </row>
    <row r="1935" spans="1:18" s="84" customFormat="1" ht="21.75" customHeight="1" outlineLevel="2" x14ac:dyDescent="0.35">
      <c r="A1935" s="991"/>
      <c r="B1935" s="694" t="s">
        <v>80</v>
      </c>
      <c r="C1935" s="694"/>
      <c r="D1935" s="205"/>
      <c r="E1935" s="205"/>
      <c r="F1935" s="698"/>
      <c r="G1935" s="184" t="e">
        <f t="shared" si="900"/>
        <v>#DIV/0!</v>
      </c>
      <c r="H1935" s="698"/>
      <c r="I1935" s="167" t="e">
        <f t="shared" si="881"/>
        <v>#DIV/0!</v>
      </c>
      <c r="J1935" s="167" t="e">
        <f t="shared" si="904"/>
        <v>#DIV/0!</v>
      </c>
      <c r="K1935" s="104">
        <f t="shared" si="901"/>
        <v>0</v>
      </c>
      <c r="L1935" s="104">
        <f t="shared" si="892"/>
        <v>0</v>
      </c>
      <c r="M1935" s="206" t="e">
        <f t="shared" si="890"/>
        <v>#DIV/0!</v>
      </c>
      <c r="N1935" s="880"/>
      <c r="O1935" s="86"/>
      <c r="P1935" s="86" t="b">
        <f t="shared" si="911"/>
        <v>1</v>
      </c>
      <c r="Q1935" s="224" t="b">
        <f t="shared" si="912"/>
        <v>1</v>
      </c>
      <c r="R1935" s="728">
        <f t="shared" si="913"/>
        <v>0</v>
      </c>
    </row>
    <row r="1936" spans="1:18" s="84" customFormat="1" ht="37.5" customHeight="1" outlineLevel="2" x14ac:dyDescent="0.35">
      <c r="A1936" s="991" t="s">
        <v>987</v>
      </c>
      <c r="B1936" s="117" t="s">
        <v>981</v>
      </c>
      <c r="C1936" s="117" t="s">
        <v>285</v>
      </c>
      <c r="D1936" s="134">
        <f>SUM(D1937:D1940)</f>
        <v>27304.38</v>
      </c>
      <c r="E1936" s="134">
        <f>SUM(E1937:E1940)</f>
        <v>27304.38</v>
      </c>
      <c r="F1936" s="134">
        <f>SUM(F1937:F1940)</f>
        <v>0</v>
      </c>
      <c r="G1936" s="191">
        <f t="shared" si="900"/>
        <v>0</v>
      </c>
      <c r="H1936" s="134">
        <f>SUM(H1937:H1940)</f>
        <v>0</v>
      </c>
      <c r="I1936" s="186">
        <f t="shared" si="881"/>
        <v>0</v>
      </c>
      <c r="J1936" s="167" t="e">
        <f t="shared" si="904"/>
        <v>#DIV/0!</v>
      </c>
      <c r="K1936" s="134">
        <f t="shared" si="901"/>
        <v>27304.38</v>
      </c>
      <c r="L1936" s="134">
        <f t="shared" si="892"/>
        <v>0</v>
      </c>
      <c r="M1936" s="344">
        <f t="shared" si="890"/>
        <v>1</v>
      </c>
      <c r="N1936" s="878" t="s">
        <v>1600</v>
      </c>
      <c r="O1936" s="86"/>
      <c r="P1936" s="86" t="b">
        <f t="shared" ref="P1936:P1940" si="914">E1926=D1926</f>
        <v>1</v>
      </c>
      <c r="Q1936" s="224" t="b">
        <f t="shared" ref="Q1936:Q1940" si="915">IF(F1926=H1926,TRUE,FALSE)</f>
        <v>1</v>
      </c>
      <c r="R1936" s="728">
        <f t="shared" si="913"/>
        <v>0</v>
      </c>
    </row>
    <row r="1937" spans="1:18" s="84" customFormat="1" ht="37.5" customHeight="1" outlineLevel="2" x14ac:dyDescent="0.35">
      <c r="A1937" s="991"/>
      <c r="B1937" s="694" t="s">
        <v>79</v>
      </c>
      <c r="C1937" s="694"/>
      <c r="D1937" s="205"/>
      <c r="E1937" s="205"/>
      <c r="F1937" s="698"/>
      <c r="G1937" s="167" t="e">
        <f t="shared" si="900"/>
        <v>#DIV/0!</v>
      </c>
      <c r="H1937" s="698"/>
      <c r="I1937" s="167" t="e">
        <f t="shared" si="881"/>
        <v>#DIV/0!</v>
      </c>
      <c r="J1937" s="167" t="e">
        <f t="shared" si="904"/>
        <v>#DIV/0!</v>
      </c>
      <c r="K1937" s="104">
        <f t="shared" si="901"/>
        <v>0</v>
      </c>
      <c r="L1937" s="104">
        <f t="shared" si="892"/>
        <v>0</v>
      </c>
      <c r="M1937" s="206" t="e">
        <f t="shared" si="890"/>
        <v>#DIV/0!</v>
      </c>
      <c r="N1937" s="879"/>
      <c r="O1937" s="86"/>
      <c r="P1937" s="86" t="b">
        <f t="shared" si="914"/>
        <v>1</v>
      </c>
      <c r="Q1937" s="224" t="b">
        <f t="shared" si="915"/>
        <v>1</v>
      </c>
      <c r="R1937" s="728">
        <f t="shared" si="913"/>
        <v>0</v>
      </c>
    </row>
    <row r="1938" spans="1:18" s="84" customFormat="1" ht="37.5" customHeight="1" outlineLevel="2" x14ac:dyDescent="0.35">
      <c r="A1938" s="991"/>
      <c r="B1938" s="694" t="s">
        <v>78</v>
      </c>
      <c r="C1938" s="694"/>
      <c r="D1938" s="205"/>
      <c r="E1938" s="205"/>
      <c r="F1938" s="698"/>
      <c r="G1938" s="167" t="e">
        <f t="shared" si="900"/>
        <v>#DIV/0!</v>
      </c>
      <c r="H1938" s="698"/>
      <c r="I1938" s="167" t="e">
        <f t="shared" si="881"/>
        <v>#DIV/0!</v>
      </c>
      <c r="J1938" s="167" t="e">
        <f t="shared" si="904"/>
        <v>#DIV/0!</v>
      </c>
      <c r="K1938" s="104">
        <f t="shared" si="901"/>
        <v>0</v>
      </c>
      <c r="L1938" s="104">
        <f t="shared" si="892"/>
        <v>0</v>
      </c>
      <c r="M1938" s="206" t="e">
        <f t="shared" si="890"/>
        <v>#DIV/0!</v>
      </c>
      <c r="N1938" s="879"/>
      <c r="O1938" s="86"/>
      <c r="P1938" s="86" t="b">
        <f t="shared" si="914"/>
        <v>1</v>
      </c>
      <c r="Q1938" s="224" t="b">
        <f t="shared" si="915"/>
        <v>1</v>
      </c>
      <c r="R1938" s="728">
        <f t="shared" si="913"/>
        <v>0</v>
      </c>
    </row>
    <row r="1939" spans="1:18" s="84" customFormat="1" ht="37.5" customHeight="1" outlineLevel="2" x14ac:dyDescent="0.35">
      <c r="A1939" s="991"/>
      <c r="B1939" s="694" t="s">
        <v>116</v>
      </c>
      <c r="C1939" s="694"/>
      <c r="D1939" s="104">
        <v>27304.38</v>
      </c>
      <c r="E1939" s="104">
        <f>D1939</f>
        <v>27304.38</v>
      </c>
      <c r="F1939" s="104"/>
      <c r="G1939" s="186">
        <f t="shared" si="900"/>
        <v>0</v>
      </c>
      <c r="H1939" s="104">
        <v>0</v>
      </c>
      <c r="I1939" s="186">
        <f t="shared" si="881"/>
        <v>0</v>
      </c>
      <c r="J1939" s="167" t="e">
        <f t="shared" si="904"/>
        <v>#DIV/0!</v>
      </c>
      <c r="K1939" s="104">
        <f t="shared" si="901"/>
        <v>27304.38</v>
      </c>
      <c r="L1939" s="104">
        <f t="shared" si="892"/>
        <v>0</v>
      </c>
      <c r="M1939" s="129">
        <f t="shared" si="890"/>
        <v>1</v>
      </c>
      <c r="N1939" s="879"/>
      <c r="O1939" s="86"/>
      <c r="P1939" s="86" t="b">
        <f t="shared" si="914"/>
        <v>1</v>
      </c>
      <c r="Q1939" s="224" t="b">
        <f t="shared" si="915"/>
        <v>1</v>
      </c>
      <c r="R1939" s="728">
        <f t="shared" si="913"/>
        <v>0</v>
      </c>
    </row>
    <row r="1940" spans="1:18" s="84" customFormat="1" ht="44.25" customHeight="1" outlineLevel="2" x14ac:dyDescent="0.35">
      <c r="A1940" s="991"/>
      <c r="B1940" s="694" t="s">
        <v>80</v>
      </c>
      <c r="C1940" s="694"/>
      <c r="D1940" s="205"/>
      <c r="E1940" s="205"/>
      <c r="F1940" s="698"/>
      <c r="G1940" s="184" t="e">
        <f t="shared" si="900"/>
        <v>#DIV/0!</v>
      </c>
      <c r="H1940" s="698"/>
      <c r="I1940" s="167" t="e">
        <f t="shared" si="881"/>
        <v>#DIV/0!</v>
      </c>
      <c r="J1940" s="167" t="e">
        <f t="shared" si="904"/>
        <v>#DIV/0!</v>
      </c>
      <c r="K1940" s="104">
        <f t="shared" si="901"/>
        <v>0</v>
      </c>
      <c r="L1940" s="104">
        <f t="shared" si="892"/>
        <v>0</v>
      </c>
      <c r="M1940" s="206" t="e">
        <f t="shared" si="890"/>
        <v>#DIV/0!</v>
      </c>
      <c r="N1940" s="880"/>
      <c r="O1940" s="86"/>
      <c r="P1940" s="86" t="b">
        <f t="shared" si="914"/>
        <v>1</v>
      </c>
      <c r="Q1940" s="224" t="b">
        <f t="shared" si="915"/>
        <v>1</v>
      </c>
      <c r="R1940" s="728">
        <f t="shared" si="913"/>
        <v>0</v>
      </c>
    </row>
    <row r="1941" spans="1:18" s="84" customFormat="1" ht="49.5" customHeight="1" outlineLevel="2" x14ac:dyDescent="0.35">
      <c r="A1941" s="991" t="s">
        <v>988</v>
      </c>
      <c r="B1941" s="117" t="s">
        <v>982</v>
      </c>
      <c r="C1941" s="117" t="s">
        <v>285</v>
      </c>
      <c r="D1941" s="134">
        <f>SUM(D1942:D1945)</f>
        <v>34745.78</v>
      </c>
      <c r="E1941" s="134">
        <f>SUM(E1942:E1945)</f>
        <v>34745.78</v>
      </c>
      <c r="F1941" s="134">
        <f>SUM(F1942:F1945)</f>
        <v>0</v>
      </c>
      <c r="G1941" s="191">
        <f t="shared" si="900"/>
        <v>0</v>
      </c>
      <c r="H1941" s="134">
        <f>SUM(H1942:H1945)</f>
        <v>0</v>
      </c>
      <c r="I1941" s="186">
        <f t="shared" si="881"/>
        <v>0</v>
      </c>
      <c r="J1941" s="185" t="e">
        <f t="shared" si="904"/>
        <v>#DIV/0!</v>
      </c>
      <c r="K1941" s="134">
        <f t="shared" si="901"/>
        <v>34745.78</v>
      </c>
      <c r="L1941" s="134">
        <f t="shared" si="892"/>
        <v>0</v>
      </c>
      <c r="M1941" s="344">
        <f t="shared" si="890"/>
        <v>1</v>
      </c>
      <c r="N1941" s="878" t="s">
        <v>1469</v>
      </c>
      <c r="O1941" s="86"/>
      <c r="P1941" s="86" t="b">
        <f t="shared" ref="P1941:P1945" si="916">E1931=D1931</f>
        <v>1</v>
      </c>
      <c r="Q1941" s="224" t="b">
        <f t="shared" ref="Q1941:Q1945" si="917">IF(F1931=H1931,TRUE,FALSE)</f>
        <v>1</v>
      </c>
      <c r="R1941" s="728">
        <f t="shared" si="913"/>
        <v>0</v>
      </c>
    </row>
    <row r="1942" spans="1:18" s="84" customFormat="1" ht="21.75" customHeight="1" outlineLevel="2" x14ac:dyDescent="0.35">
      <c r="A1942" s="991"/>
      <c r="B1942" s="694" t="s">
        <v>79</v>
      </c>
      <c r="C1942" s="694"/>
      <c r="D1942" s="205"/>
      <c r="E1942" s="205"/>
      <c r="F1942" s="698"/>
      <c r="G1942" s="167" t="e">
        <f t="shared" si="900"/>
        <v>#DIV/0!</v>
      </c>
      <c r="H1942" s="698"/>
      <c r="I1942" s="167" t="e">
        <f t="shared" si="881"/>
        <v>#DIV/0!</v>
      </c>
      <c r="J1942" s="167" t="e">
        <f t="shared" si="904"/>
        <v>#DIV/0!</v>
      </c>
      <c r="K1942" s="104">
        <f t="shared" si="901"/>
        <v>0</v>
      </c>
      <c r="L1942" s="104">
        <f t="shared" si="892"/>
        <v>0</v>
      </c>
      <c r="M1942" s="206" t="e">
        <f t="shared" si="890"/>
        <v>#DIV/0!</v>
      </c>
      <c r="N1942" s="879"/>
      <c r="O1942" s="86"/>
      <c r="P1942" s="86" t="b">
        <f t="shared" si="916"/>
        <v>1</v>
      </c>
      <c r="Q1942" s="224" t="b">
        <f t="shared" si="917"/>
        <v>1</v>
      </c>
      <c r="R1942" s="728">
        <f t="shared" si="913"/>
        <v>0</v>
      </c>
    </row>
    <row r="1943" spans="1:18" s="84" customFormat="1" ht="21.75" customHeight="1" outlineLevel="2" x14ac:dyDescent="0.35">
      <c r="A1943" s="991"/>
      <c r="B1943" s="694" t="s">
        <v>78</v>
      </c>
      <c r="C1943" s="694"/>
      <c r="D1943" s="205"/>
      <c r="E1943" s="205"/>
      <c r="F1943" s="698"/>
      <c r="G1943" s="167" t="e">
        <f t="shared" si="900"/>
        <v>#DIV/0!</v>
      </c>
      <c r="H1943" s="698"/>
      <c r="I1943" s="167" t="e">
        <f t="shared" si="881"/>
        <v>#DIV/0!</v>
      </c>
      <c r="J1943" s="167" t="e">
        <f t="shared" si="904"/>
        <v>#DIV/0!</v>
      </c>
      <c r="K1943" s="104">
        <f t="shared" si="901"/>
        <v>0</v>
      </c>
      <c r="L1943" s="104">
        <f t="shared" si="892"/>
        <v>0</v>
      </c>
      <c r="M1943" s="206" t="e">
        <f t="shared" si="890"/>
        <v>#DIV/0!</v>
      </c>
      <c r="N1943" s="879"/>
      <c r="O1943" s="86"/>
      <c r="P1943" s="86" t="b">
        <f t="shared" si="916"/>
        <v>1</v>
      </c>
      <c r="Q1943" s="224" t="b">
        <f t="shared" si="917"/>
        <v>1</v>
      </c>
      <c r="R1943" s="728">
        <f t="shared" si="913"/>
        <v>0</v>
      </c>
    </row>
    <row r="1944" spans="1:18" s="84" customFormat="1" ht="21.75" customHeight="1" outlineLevel="2" x14ac:dyDescent="0.35">
      <c r="A1944" s="991"/>
      <c r="B1944" s="694" t="s">
        <v>116</v>
      </c>
      <c r="C1944" s="694"/>
      <c r="D1944" s="104">
        <v>34745.78</v>
      </c>
      <c r="E1944" s="104">
        <f>D1944</f>
        <v>34745.78</v>
      </c>
      <c r="F1944" s="104"/>
      <c r="G1944" s="186">
        <f t="shared" si="900"/>
        <v>0</v>
      </c>
      <c r="H1944" s="104">
        <v>0</v>
      </c>
      <c r="I1944" s="186">
        <f t="shared" si="881"/>
        <v>0</v>
      </c>
      <c r="J1944" s="167" t="e">
        <f t="shared" si="904"/>
        <v>#DIV/0!</v>
      </c>
      <c r="K1944" s="104">
        <f t="shared" si="901"/>
        <v>34745.78</v>
      </c>
      <c r="L1944" s="104">
        <f t="shared" si="892"/>
        <v>0</v>
      </c>
      <c r="M1944" s="129">
        <f t="shared" si="890"/>
        <v>1</v>
      </c>
      <c r="N1944" s="879"/>
      <c r="O1944" s="86"/>
      <c r="P1944" s="86" t="b">
        <f t="shared" si="916"/>
        <v>1</v>
      </c>
      <c r="Q1944" s="224" t="b">
        <f t="shared" si="917"/>
        <v>1</v>
      </c>
      <c r="R1944" s="728">
        <f t="shared" si="913"/>
        <v>0</v>
      </c>
    </row>
    <row r="1945" spans="1:18" s="84" customFormat="1" ht="21.75" customHeight="1" outlineLevel="2" x14ac:dyDescent="0.35">
      <c r="A1945" s="991"/>
      <c r="B1945" s="694" t="s">
        <v>80</v>
      </c>
      <c r="C1945" s="694"/>
      <c r="D1945" s="205"/>
      <c r="E1945" s="205"/>
      <c r="F1945" s="698"/>
      <c r="G1945" s="184" t="e">
        <f t="shared" si="900"/>
        <v>#DIV/0!</v>
      </c>
      <c r="H1945" s="698"/>
      <c r="I1945" s="167" t="e">
        <f t="shared" si="881"/>
        <v>#DIV/0!</v>
      </c>
      <c r="J1945" s="167" t="e">
        <f t="shared" si="904"/>
        <v>#DIV/0!</v>
      </c>
      <c r="K1945" s="104">
        <f t="shared" si="901"/>
        <v>0</v>
      </c>
      <c r="L1945" s="104">
        <f t="shared" si="892"/>
        <v>0</v>
      </c>
      <c r="M1945" s="206" t="e">
        <f t="shared" si="890"/>
        <v>#DIV/0!</v>
      </c>
      <c r="N1945" s="880"/>
      <c r="O1945" s="86"/>
      <c r="P1945" s="86" t="b">
        <f t="shared" si="916"/>
        <v>1</v>
      </c>
      <c r="Q1945" s="224" t="b">
        <f t="shared" si="917"/>
        <v>1</v>
      </c>
      <c r="R1945" s="728">
        <f t="shared" si="913"/>
        <v>0</v>
      </c>
    </row>
    <row r="1946" spans="1:18" s="84" customFormat="1" ht="49.5" customHeight="1" outlineLevel="2" x14ac:dyDescent="0.35">
      <c r="A1946" s="991" t="s">
        <v>989</v>
      </c>
      <c r="B1946" s="117" t="s">
        <v>983</v>
      </c>
      <c r="C1946" s="117" t="s">
        <v>285</v>
      </c>
      <c r="D1946" s="134">
        <f>SUM(D1947:D1950)</f>
        <v>13993.7</v>
      </c>
      <c r="E1946" s="134">
        <f>SUM(E1947:E1950)</f>
        <v>13993.7</v>
      </c>
      <c r="F1946" s="134">
        <f>SUM(F1947:F1950)</f>
        <v>0</v>
      </c>
      <c r="G1946" s="191">
        <f t="shared" si="900"/>
        <v>0</v>
      </c>
      <c r="H1946" s="134">
        <f>SUM(H1947:H1950)</f>
        <v>0</v>
      </c>
      <c r="I1946" s="186">
        <f t="shared" si="881"/>
        <v>0</v>
      </c>
      <c r="J1946" s="185" t="e">
        <f t="shared" si="904"/>
        <v>#DIV/0!</v>
      </c>
      <c r="K1946" s="134">
        <f t="shared" si="901"/>
        <v>13993.7</v>
      </c>
      <c r="L1946" s="134">
        <f t="shared" si="892"/>
        <v>0</v>
      </c>
      <c r="M1946" s="344">
        <f t="shared" si="890"/>
        <v>1</v>
      </c>
      <c r="N1946" s="878" t="s">
        <v>1470</v>
      </c>
      <c r="O1946" s="86"/>
      <c r="P1946" s="86" t="b">
        <f t="shared" ref="P1946:P1950" si="918">E1936=D1936</f>
        <v>1</v>
      </c>
      <c r="Q1946" s="224" t="b">
        <f t="shared" ref="Q1946:Q1950" si="919">IF(F1936=H1936,TRUE,FALSE)</f>
        <v>1</v>
      </c>
      <c r="R1946" s="728">
        <f t="shared" si="913"/>
        <v>0</v>
      </c>
    </row>
    <row r="1947" spans="1:18" s="84" customFormat="1" ht="27" customHeight="1" outlineLevel="2" x14ac:dyDescent="0.35">
      <c r="A1947" s="991"/>
      <c r="B1947" s="694" t="s">
        <v>79</v>
      </c>
      <c r="C1947" s="694"/>
      <c r="D1947" s="205"/>
      <c r="E1947" s="205"/>
      <c r="F1947" s="698"/>
      <c r="G1947" s="167" t="e">
        <f t="shared" si="900"/>
        <v>#DIV/0!</v>
      </c>
      <c r="H1947" s="698"/>
      <c r="I1947" s="167" t="e">
        <f t="shared" si="881"/>
        <v>#DIV/0!</v>
      </c>
      <c r="J1947" s="167" t="e">
        <f t="shared" si="904"/>
        <v>#DIV/0!</v>
      </c>
      <c r="K1947" s="104">
        <f t="shared" si="901"/>
        <v>0</v>
      </c>
      <c r="L1947" s="104">
        <f t="shared" si="892"/>
        <v>0</v>
      </c>
      <c r="M1947" s="206" t="e">
        <f t="shared" si="890"/>
        <v>#DIV/0!</v>
      </c>
      <c r="N1947" s="879"/>
      <c r="O1947" s="86"/>
      <c r="P1947" s="86" t="b">
        <f t="shared" si="918"/>
        <v>1</v>
      </c>
      <c r="Q1947" s="224" t="b">
        <f t="shared" si="919"/>
        <v>1</v>
      </c>
      <c r="R1947" s="728">
        <f t="shared" si="913"/>
        <v>0</v>
      </c>
    </row>
    <row r="1948" spans="1:18" s="84" customFormat="1" ht="31.5" customHeight="1" outlineLevel="2" x14ac:dyDescent="0.35">
      <c r="A1948" s="991"/>
      <c r="B1948" s="694" t="s">
        <v>78</v>
      </c>
      <c r="C1948" s="694"/>
      <c r="D1948" s="205"/>
      <c r="E1948" s="205"/>
      <c r="F1948" s="698"/>
      <c r="G1948" s="167" t="e">
        <f t="shared" si="900"/>
        <v>#DIV/0!</v>
      </c>
      <c r="H1948" s="698"/>
      <c r="I1948" s="167" t="e">
        <f t="shared" si="881"/>
        <v>#DIV/0!</v>
      </c>
      <c r="J1948" s="167" t="e">
        <f t="shared" si="904"/>
        <v>#DIV/0!</v>
      </c>
      <c r="K1948" s="104">
        <f t="shared" si="901"/>
        <v>0</v>
      </c>
      <c r="L1948" s="104">
        <f t="shared" si="892"/>
        <v>0</v>
      </c>
      <c r="M1948" s="206" t="e">
        <f t="shared" si="890"/>
        <v>#DIV/0!</v>
      </c>
      <c r="N1948" s="879"/>
      <c r="O1948" s="86"/>
      <c r="P1948" s="86" t="b">
        <f t="shared" si="918"/>
        <v>1</v>
      </c>
      <c r="Q1948" s="224" t="b">
        <f t="shared" si="919"/>
        <v>1</v>
      </c>
      <c r="R1948" s="728">
        <f t="shared" si="913"/>
        <v>0</v>
      </c>
    </row>
    <row r="1949" spans="1:18" s="84" customFormat="1" ht="31.5" customHeight="1" outlineLevel="2" x14ac:dyDescent="0.35">
      <c r="A1949" s="991"/>
      <c r="B1949" s="694" t="s">
        <v>116</v>
      </c>
      <c r="C1949" s="694"/>
      <c r="D1949" s="104">
        <v>13993.7</v>
      </c>
      <c r="E1949" s="104">
        <f>D1949</f>
        <v>13993.7</v>
      </c>
      <c r="F1949" s="104"/>
      <c r="G1949" s="186">
        <f t="shared" si="900"/>
        <v>0</v>
      </c>
      <c r="H1949" s="104">
        <v>0</v>
      </c>
      <c r="I1949" s="186">
        <f t="shared" si="881"/>
        <v>0</v>
      </c>
      <c r="J1949" s="167" t="e">
        <f t="shared" si="904"/>
        <v>#DIV/0!</v>
      </c>
      <c r="K1949" s="104">
        <f t="shared" si="901"/>
        <v>13993.7</v>
      </c>
      <c r="L1949" s="104">
        <f t="shared" si="892"/>
        <v>0</v>
      </c>
      <c r="M1949" s="129">
        <f t="shared" si="890"/>
        <v>1</v>
      </c>
      <c r="N1949" s="879"/>
      <c r="O1949" s="86"/>
      <c r="P1949" s="86" t="b">
        <f t="shared" si="918"/>
        <v>1</v>
      </c>
      <c r="Q1949" s="224" t="b">
        <f t="shared" si="919"/>
        <v>1</v>
      </c>
      <c r="R1949" s="728">
        <f t="shared" si="913"/>
        <v>0</v>
      </c>
    </row>
    <row r="1950" spans="1:18" s="84" customFormat="1" ht="42" customHeight="1" outlineLevel="2" x14ac:dyDescent="0.35">
      <c r="A1950" s="991"/>
      <c r="B1950" s="694" t="s">
        <v>80</v>
      </c>
      <c r="C1950" s="694"/>
      <c r="D1950" s="205"/>
      <c r="E1950" s="205"/>
      <c r="F1950" s="698"/>
      <c r="G1950" s="184" t="e">
        <f t="shared" si="900"/>
        <v>#DIV/0!</v>
      </c>
      <c r="H1950" s="698"/>
      <c r="I1950" s="167" t="e">
        <f t="shared" ref="I1950:I1990" si="920">H1950/E1950</f>
        <v>#DIV/0!</v>
      </c>
      <c r="J1950" s="167" t="e">
        <f t="shared" si="904"/>
        <v>#DIV/0!</v>
      </c>
      <c r="K1950" s="104">
        <f t="shared" si="901"/>
        <v>0</v>
      </c>
      <c r="L1950" s="104">
        <f t="shared" si="892"/>
        <v>0</v>
      </c>
      <c r="M1950" s="206" t="e">
        <f t="shared" si="890"/>
        <v>#DIV/0!</v>
      </c>
      <c r="N1950" s="880"/>
      <c r="O1950" s="86"/>
      <c r="P1950" s="86" t="b">
        <f t="shared" si="918"/>
        <v>1</v>
      </c>
      <c r="Q1950" s="224" t="b">
        <f t="shared" si="919"/>
        <v>1</v>
      </c>
      <c r="R1950" s="728">
        <f t="shared" si="913"/>
        <v>0</v>
      </c>
    </row>
    <row r="1951" spans="1:18" s="84" customFormat="1" ht="75" customHeight="1" outlineLevel="2" x14ac:dyDescent="0.35">
      <c r="A1951" s="1163" t="s">
        <v>502</v>
      </c>
      <c r="B1951" s="137" t="s">
        <v>507</v>
      </c>
      <c r="C1951" s="492" t="s">
        <v>229</v>
      </c>
      <c r="D1951" s="142">
        <f>SUM(D1952:D1955)</f>
        <v>30565.57</v>
      </c>
      <c r="E1951" s="142">
        <f>SUM(E1952:E1955)</f>
        <v>30565.57</v>
      </c>
      <c r="F1951" s="142">
        <f>SUM(F1952:F1955)</f>
        <v>1954.78</v>
      </c>
      <c r="G1951" s="182">
        <f t="shared" si="900"/>
        <v>6.4000000000000001E-2</v>
      </c>
      <c r="H1951" s="142">
        <f>SUM(H1952:H1955)</f>
        <v>1954.78</v>
      </c>
      <c r="I1951" s="182">
        <f t="shared" si="920"/>
        <v>6.4000000000000001E-2</v>
      </c>
      <c r="J1951" s="182">
        <f t="shared" si="904"/>
        <v>1</v>
      </c>
      <c r="K1951" s="142">
        <f>SUM(K1952:K1955)</f>
        <v>30565.57</v>
      </c>
      <c r="L1951" s="142">
        <f>SUM(L1952:L1955)</f>
        <v>0</v>
      </c>
      <c r="M1951" s="140">
        <f t="shared" si="890"/>
        <v>1</v>
      </c>
      <c r="N1951" s="776"/>
      <c r="O1951" s="86"/>
      <c r="P1951" s="86" t="b">
        <f t="shared" ref="P1951:P1960" si="921">E1921=D1921</f>
        <v>1</v>
      </c>
      <c r="Q1951" s="224" t="b">
        <f t="shared" ref="Q1951:Q1960" si="922">IF(F1921=H1921,TRUE,FALSE)</f>
        <v>1</v>
      </c>
      <c r="R1951" s="728">
        <f t="shared" si="913"/>
        <v>0</v>
      </c>
    </row>
    <row r="1952" spans="1:18" s="84" customFormat="1" ht="27.5" outlineLevel="2" x14ac:dyDescent="0.35">
      <c r="A1952" s="1163"/>
      <c r="B1952" s="694" t="s">
        <v>79</v>
      </c>
      <c r="C1952" s="694"/>
      <c r="D1952" s="104">
        <f>D1957+D1962</f>
        <v>0</v>
      </c>
      <c r="E1952" s="116">
        <f t="shared" ref="E1952:H1953" si="923">E1957+E1962</f>
        <v>0</v>
      </c>
      <c r="F1952" s="116">
        <f t="shared" si="923"/>
        <v>0</v>
      </c>
      <c r="G1952" s="192"/>
      <c r="H1952" s="116">
        <f t="shared" si="923"/>
        <v>0</v>
      </c>
      <c r="I1952" s="167" t="e">
        <f t="shared" si="920"/>
        <v>#DIV/0!</v>
      </c>
      <c r="J1952" s="104"/>
      <c r="K1952" s="104">
        <f>K1957+K1962</f>
        <v>0</v>
      </c>
      <c r="L1952" s="104">
        <f>L1957+L1962</f>
        <v>0</v>
      </c>
      <c r="M1952" s="206" t="e">
        <f t="shared" si="890"/>
        <v>#DIV/0!</v>
      </c>
      <c r="N1952" s="776"/>
      <c r="O1952" s="86"/>
      <c r="P1952" s="86" t="b">
        <f t="shared" si="921"/>
        <v>1</v>
      </c>
      <c r="Q1952" s="224" t="b">
        <f t="shared" si="922"/>
        <v>1</v>
      </c>
      <c r="R1952" s="728">
        <f t="shared" si="913"/>
        <v>0</v>
      </c>
    </row>
    <row r="1953" spans="1:18" s="84" customFormat="1" ht="27.5" outlineLevel="2" x14ac:dyDescent="0.35">
      <c r="A1953" s="1163"/>
      <c r="B1953" s="694" t="s">
        <v>78</v>
      </c>
      <c r="C1953" s="694"/>
      <c r="D1953" s="104">
        <f t="shared" ref="D1953:F1955" si="924">D1958+D1963</f>
        <v>0</v>
      </c>
      <c r="E1953" s="116">
        <f t="shared" si="924"/>
        <v>0</v>
      </c>
      <c r="F1953" s="116">
        <f t="shared" si="924"/>
        <v>0</v>
      </c>
      <c r="G1953" s="192"/>
      <c r="H1953" s="116">
        <f t="shared" si="923"/>
        <v>0</v>
      </c>
      <c r="I1953" s="167" t="e">
        <f t="shared" si="920"/>
        <v>#DIV/0!</v>
      </c>
      <c r="J1953" s="104"/>
      <c r="K1953" s="104">
        <f t="shared" ref="K1953:L1954" si="925">K1958+K1963</f>
        <v>0</v>
      </c>
      <c r="L1953" s="104">
        <f t="shared" si="925"/>
        <v>0</v>
      </c>
      <c r="M1953" s="206" t="e">
        <f t="shared" si="890"/>
        <v>#DIV/0!</v>
      </c>
      <c r="N1953" s="776"/>
      <c r="O1953" s="86"/>
      <c r="P1953" s="86" t="b">
        <f t="shared" si="921"/>
        <v>1</v>
      </c>
      <c r="Q1953" s="224" t="b">
        <f t="shared" si="922"/>
        <v>1</v>
      </c>
      <c r="R1953" s="728">
        <f t="shared" si="913"/>
        <v>0</v>
      </c>
    </row>
    <row r="1954" spans="1:18" s="84" customFormat="1" ht="27.5" outlineLevel="2" x14ac:dyDescent="0.35">
      <c r="A1954" s="1163"/>
      <c r="B1954" s="694" t="s">
        <v>116</v>
      </c>
      <c r="C1954" s="694"/>
      <c r="D1954" s="104">
        <f>D1959+D1964+D1969</f>
        <v>30565.57</v>
      </c>
      <c r="E1954" s="104">
        <f t="shared" ref="E1954" si="926">E1959+E1964+E1969</f>
        <v>30565.57</v>
      </c>
      <c r="F1954" s="104">
        <f>F1959+F1964+F1969</f>
        <v>1954.78</v>
      </c>
      <c r="G1954" s="186">
        <f t="shared" si="900"/>
        <v>6.4000000000000001E-2</v>
      </c>
      <c r="H1954" s="104">
        <f>H1959+H1964</f>
        <v>1954.78</v>
      </c>
      <c r="I1954" s="186">
        <f t="shared" si="920"/>
        <v>6.4000000000000001E-2</v>
      </c>
      <c r="J1954" s="186">
        <f t="shared" si="904"/>
        <v>1</v>
      </c>
      <c r="K1954" s="104">
        <f t="shared" ref="K1954" si="927">K1959+K1964+K1969</f>
        <v>30565.57</v>
      </c>
      <c r="L1954" s="104">
        <f t="shared" si="925"/>
        <v>0</v>
      </c>
      <c r="M1954" s="129">
        <f t="shared" si="890"/>
        <v>1</v>
      </c>
      <c r="N1954" s="776"/>
      <c r="O1954" s="86"/>
      <c r="P1954" s="86" t="b">
        <f t="shared" si="921"/>
        <v>1</v>
      </c>
      <c r="Q1954" s="224" t="b">
        <f t="shared" si="922"/>
        <v>1</v>
      </c>
      <c r="R1954" s="728">
        <f t="shared" si="913"/>
        <v>0</v>
      </c>
    </row>
    <row r="1955" spans="1:18" s="84" customFormat="1" ht="27.5" outlineLevel="2" x14ac:dyDescent="0.35">
      <c r="A1955" s="1163"/>
      <c r="B1955" s="694" t="s">
        <v>80</v>
      </c>
      <c r="C1955" s="694"/>
      <c r="D1955" s="104">
        <f t="shared" si="924"/>
        <v>0</v>
      </c>
      <c r="E1955" s="116">
        <f t="shared" si="924"/>
        <v>0</v>
      </c>
      <c r="F1955" s="116">
        <f t="shared" si="924"/>
        <v>0</v>
      </c>
      <c r="G1955" s="192"/>
      <c r="H1955" s="116">
        <f t="shared" ref="H1955" si="928">H1960+H1965</f>
        <v>0</v>
      </c>
      <c r="I1955" s="167" t="e">
        <f t="shared" si="920"/>
        <v>#DIV/0!</v>
      </c>
      <c r="J1955" s="104"/>
      <c r="K1955" s="104">
        <f t="shared" ref="K1955" si="929">K1960+K1965</f>
        <v>0</v>
      </c>
      <c r="L1955" s="104">
        <f>L1960+L1965</f>
        <v>0</v>
      </c>
      <c r="M1955" s="206" t="e">
        <f t="shared" ref="M1955:M1990" si="930">K1955/E1955</f>
        <v>#DIV/0!</v>
      </c>
      <c r="N1955" s="776"/>
      <c r="O1955" s="86"/>
      <c r="P1955" s="86" t="b">
        <f t="shared" si="921"/>
        <v>1</v>
      </c>
      <c r="Q1955" s="224" t="b">
        <f t="shared" si="922"/>
        <v>1</v>
      </c>
      <c r="R1955" s="728">
        <f t="shared" si="913"/>
        <v>0</v>
      </c>
    </row>
    <row r="1956" spans="1:18" s="84" customFormat="1" ht="137.25" customHeight="1" outlineLevel="2" x14ac:dyDescent="0.35">
      <c r="A1956" s="967" t="s">
        <v>503</v>
      </c>
      <c r="B1956" s="117" t="s">
        <v>984</v>
      </c>
      <c r="C1956" s="117" t="s">
        <v>285</v>
      </c>
      <c r="D1956" s="134">
        <f>SUM(D1957:D1960)</f>
        <v>13489.85</v>
      </c>
      <c r="E1956" s="134">
        <f>SUM(E1957:E1960)</f>
        <v>13489.85</v>
      </c>
      <c r="F1956" s="134">
        <f>SUM(F1957:F1960)</f>
        <v>1954.78</v>
      </c>
      <c r="G1956" s="191">
        <f t="shared" ref="G1956:G1959" si="931">F1956/E1956</f>
        <v>0.14499999999999999</v>
      </c>
      <c r="H1956" s="134">
        <f>SUM(H1957:H1960)</f>
        <v>1954.78</v>
      </c>
      <c r="I1956" s="191">
        <f t="shared" si="920"/>
        <v>0.14499999999999999</v>
      </c>
      <c r="J1956" s="191">
        <v>1</v>
      </c>
      <c r="K1956" s="134">
        <f t="shared" si="901"/>
        <v>13489.85</v>
      </c>
      <c r="L1956" s="134">
        <f t="shared" ref="L1956:L1990" si="932">E1956-K1956</f>
        <v>0</v>
      </c>
      <c r="M1956" s="344">
        <f t="shared" si="930"/>
        <v>1</v>
      </c>
      <c r="N1956" s="776" t="s">
        <v>1471</v>
      </c>
      <c r="O1956" s="86"/>
      <c r="P1956" s="86" t="b">
        <f t="shared" si="921"/>
        <v>1</v>
      </c>
      <c r="Q1956" s="224" t="b">
        <f t="shared" si="922"/>
        <v>1</v>
      </c>
      <c r="R1956" s="728">
        <f t="shared" si="913"/>
        <v>0</v>
      </c>
    </row>
    <row r="1957" spans="1:18" s="84" customFormat="1" ht="23.25" customHeight="1" outlineLevel="2" x14ac:dyDescent="0.35">
      <c r="A1957" s="967"/>
      <c r="B1957" s="694" t="s">
        <v>79</v>
      </c>
      <c r="C1957" s="694"/>
      <c r="D1957" s="104"/>
      <c r="E1957" s="104"/>
      <c r="F1957" s="692"/>
      <c r="G1957" s="186"/>
      <c r="H1957" s="692"/>
      <c r="I1957" s="167" t="e">
        <f t="shared" si="920"/>
        <v>#DIV/0!</v>
      </c>
      <c r="J1957" s="186"/>
      <c r="K1957" s="104">
        <f t="shared" si="901"/>
        <v>0</v>
      </c>
      <c r="L1957" s="104">
        <f t="shared" si="932"/>
        <v>0</v>
      </c>
      <c r="M1957" s="206" t="e">
        <f t="shared" si="930"/>
        <v>#DIV/0!</v>
      </c>
      <c r="N1957" s="776"/>
      <c r="O1957" s="86"/>
      <c r="P1957" s="86" t="b">
        <f t="shared" si="921"/>
        <v>1</v>
      </c>
      <c r="Q1957" s="224" t="b">
        <f t="shared" si="922"/>
        <v>1</v>
      </c>
      <c r="R1957" s="728">
        <f t="shared" si="913"/>
        <v>0</v>
      </c>
    </row>
    <row r="1958" spans="1:18" s="84" customFormat="1" ht="23.25" customHeight="1" outlineLevel="2" x14ac:dyDescent="0.35">
      <c r="A1958" s="967"/>
      <c r="B1958" s="694" t="s">
        <v>78</v>
      </c>
      <c r="C1958" s="694"/>
      <c r="D1958" s="104"/>
      <c r="E1958" s="104"/>
      <c r="F1958" s="692"/>
      <c r="G1958" s="186"/>
      <c r="H1958" s="692"/>
      <c r="I1958" s="167" t="e">
        <f t="shared" si="920"/>
        <v>#DIV/0!</v>
      </c>
      <c r="J1958" s="186"/>
      <c r="K1958" s="104">
        <f t="shared" si="901"/>
        <v>0</v>
      </c>
      <c r="L1958" s="104">
        <f t="shared" si="932"/>
        <v>0</v>
      </c>
      <c r="M1958" s="206" t="e">
        <f t="shared" si="930"/>
        <v>#DIV/0!</v>
      </c>
      <c r="N1958" s="776"/>
      <c r="O1958" s="86"/>
      <c r="P1958" s="86" t="b">
        <f t="shared" si="921"/>
        <v>1</v>
      </c>
      <c r="Q1958" s="224" t="b">
        <f t="shared" si="922"/>
        <v>1</v>
      </c>
      <c r="R1958" s="728">
        <f t="shared" si="913"/>
        <v>0</v>
      </c>
    </row>
    <row r="1959" spans="1:18" s="84" customFormat="1" ht="23.25" customHeight="1" outlineLevel="2" x14ac:dyDescent="0.35">
      <c r="A1959" s="967"/>
      <c r="B1959" s="694" t="s">
        <v>116</v>
      </c>
      <c r="C1959" s="694"/>
      <c r="D1959" s="104">
        <v>13489.85</v>
      </c>
      <c r="E1959" s="104">
        <f>D1959</f>
        <v>13489.85</v>
      </c>
      <c r="F1959" s="104">
        <v>1954.78</v>
      </c>
      <c r="G1959" s="186">
        <f t="shared" si="931"/>
        <v>0.14499999999999999</v>
      </c>
      <c r="H1959" s="104">
        <v>1954.78</v>
      </c>
      <c r="I1959" s="186">
        <f t="shared" si="920"/>
        <v>0.14499999999999999</v>
      </c>
      <c r="J1959" s="186">
        <f t="shared" ref="J1959" si="933">H1959/F1959</f>
        <v>1</v>
      </c>
      <c r="K1959" s="104">
        <f t="shared" si="901"/>
        <v>13489.85</v>
      </c>
      <c r="L1959" s="104">
        <f t="shared" si="932"/>
        <v>0</v>
      </c>
      <c r="M1959" s="129">
        <f t="shared" si="930"/>
        <v>1</v>
      </c>
      <c r="N1959" s="776"/>
      <c r="O1959" s="86"/>
      <c r="P1959" s="86" t="b">
        <f t="shared" si="921"/>
        <v>1</v>
      </c>
      <c r="Q1959" s="224" t="b">
        <f t="shared" si="922"/>
        <v>1</v>
      </c>
      <c r="R1959" s="728">
        <f t="shared" si="913"/>
        <v>0</v>
      </c>
    </row>
    <row r="1960" spans="1:18" s="84" customFormat="1" ht="23.25" customHeight="1" outlineLevel="2" x14ac:dyDescent="0.35">
      <c r="A1960" s="967"/>
      <c r="B1960" s="694" t="s">
        <v>80</v>
      </c>
      <c r="C1960" s="694"/>
      <c r="D1960" s="485"/>
      <c r="E1960" s="485"/>
      <c r="F1960" s="698"/>
      <c r="G1960" s="182"/>
      <c r="H1960" s="698"/>
      <c r="I1960" s="167" t="e">
        <f t="shared" si="920"/>
        <v>#DIV/0!</v>
      </c>
      <c r="J1960" s="182"/>
      <c r="K1960" s="104">
        <f t="shared" si="901"/>
        <v>0</v>
      </c>
      <c r="L1960" s="104">
        <f t="shared" si="932"/>
        <v>0</v>
      </c>
      <c r="M1960" s="206" t="e">
        <f t="shared" si="930"/>
        <v>#DIV/0!</v>
      </c>
      <c r="N1960" s="776"/>
      <c r="O1960" s="86"/>
      <c r="P1960" s="86" t="b">
        <f t="shared" si="921"/>
        <v>1</v>
      </c>
      <c r="Q1960" s="224" t="b">
        <f t="shared" si="922"/>
        <v>1</v>
      </c>
      <c r="R1960" s="728">
        <f t="shared" si="913"/>
        <v>0</v>
      </c>
    </row>
    <row r="1961" spans="1:18" s="84" customFormat="1" ht="75" customHeight="1" outlineLevel="2" x14ac:dyDescent="0.35">
      <c r="A1961" s="789" t="s">
        <v>788</v>
      </c>
      <c r="B1961" s="117" t="s">
        <v>985</v>
      </c>
      <c r="C1961" s="117" t="s">
        <v>285</v>
      </c>
      <c r="D1961" s="134">
        <f>SUM(D1962:D1965)</f>
        <v>1060.6500000000001</v>
      </c>
      <c r="E1961" s="134">
        <f>SUM(E1962:E1965)</f>
        <v>1060.6500000000001</v>
      </c>
      <c r="F1961" s="699">
        <f>SUM(F1962:F1965)</f>
        <v>0</v>
      </c>
      <c r="G1961" s="191">
        <f t="shared" ref="G1961" si="934">F1961/E1961</f>
        <v>0</v>
      </c>
      <c r="H1961" s="134">
        <f>SUM(H1962:H1965)</f>
        <v>0</v>
      </c>
      <c r="I1961" s="186">
        <f t="shared" si="920"/>
        <v>0</v>
      </c>
      <c r="J1961" s="185" t="e">
        <f t="shared" ref="J1961:J1970" si="935">H1961/F1961</f>
        <v>#DIV/0!</v>
      </c>
      <c r="K1961" s="134">
        <f>SUM(K1962:K1965)</f>
        <v>1060.6500000000001</v>
      </c>
      <c r="L1961" s="134">
        <f>SUM(L1962:L1965)</f>
        <v>0</v>
      </c>
      <c r="M1961" s="344">
        <f t="shared" si="930"/>
        <v>1</v>
      </c>
      <c r="N1961" s="776" t="s">
        <v>1471</v>
      </c>
      <c r="O1961" s="86"/>
      <c r="P1961" s="86" t="b">
        <f t="shared" si="907"/>
        <v>1</v>
      </c>
      <c r="Q1961" s="224" t="b">
        <f t="shared" si="908"/>
        <v>1</v>
      </c>
      <c r="R1961" s="728">
        <f t="shared" si="913"/>
        <v>0</v>
      </c>
    </row>
    <row r="1962" spans="1:18" s="84" customFormat="1" ht="27.5" outlineLevel="2" x14ac:dyDescent="0.35">
      <c r="A1962" s="790"/>
      <c r="B1962" s="694" t="s">
        <v>79</v>
      </c>
      <c r="C1962" s="694"/>
      <c r="D1962" s="205"/>
      <c r="E1962" s="205"/>
      <c r="F1962" s="698"/>
      <c r="G1962" s="186"/>
      <c r="H1962" s="692"/>
      <c r="I1962" s="167" t="e">
        <f t="shared" si="920"/>
        <v>#DIV/0!</v>
      </c>
      <c r="J1962" s="185" t="e">
        <f t="shared" si="935"/>
        <v>#DIV/0!</v>
      </c>
      <c r="K1962" s="104"/>
      <c r="L1962" s="104"/>
      <c r="M1962" s="206" t="e">
        <f t="shared" si="930"/>
        <v>#DIV/0!</v>
      </c>
      <c r="N1962" s="776"/>
      <c r="O1962" s="86"/>
      <c r="P1962" s="86" t="b">
        <f t="shared" si="907"/>
        <v>1</v>
      </c>
      <c r="Q1962" s="224" t="b">
        <f t="shared" si="908"/>
        <v>1</v>
      </c>
      <c r="R1962" s="728">
        <f t="shared" si="913"/>
        <v>0</v>
      </c>
    </row>
    <row r="1963" spans="1:18" s="84" customFormat="1" ht="27.5" outlineLevel="2" x14ac:dyDescent="0.35">
      <c r="A1963" s="790"/>
      <c r="B1963" s="694" t="s">
        <v>78</v>
      </c>
      <c r="C1963" s="694"/>
      <c r="D1963" s="205"/>
      <c r="E1963" s="205"/>
      <c r="F1963" s="698"/>
      <c r="G1963" s="186"/>
      <c r="H1963" s="692"/>
      <c r="I1963" s="167" t="e">
        <f t="shared" si="920"/>
        <v>#DIV/0!</v>
      </c>
      <c r="J1963" s="185" t="e">
        <f t="shared" si="935"/>
        <v>#DIV/0!</v>
      </c>
      <c r="K1963" s="104"/>
      <c r="L1963" s="104"/>
      <c r="M1963" s="206" t="e">
        <f t="shared" si="930"/>
        <v>#DIV/0!</v>
      </c>
      <c r="N1963" s="776"/>
      <c r="O1963" s="86"/>
      <c r="P1963" s="86" t="b">
        <f t="shared" si="907"/>
        <v>1</v>
      </c>
      <c r="Q1963" s="224" t="b">
        <f t="shared" si="908"/>
        <v>1</v>
      </c>
      <c r="R1963" s="728">
        <f t="shared" si="913"/>
        <v>0</v>
      </c>
    </row>
    <row r="1964" spans="1:18" s="84" customFormat="1" ht="18.75" customHeight="1" outlineLevel="2" x14ac:dyDescent="0.35">
      <c r="A1964" s="790"/>
      <c r="B1964" s="694" t="s">
        <v>116</v>
      </c>
      <c r="C1964" s="694"/>
      <c r="D1964" s="205">
        <v>1060.6500000000001</v>
      </c>
      <c r="E1964" s="205">
        <f>D1964</f>
        <v>1060.6500000000001</v>
      </c>
      <c r="F1964" s="205">
        <v>0</v>
      </c>
      <c r="G1964" s="186">
        <f t="shared" ref="G1964:G1970" si="936">F1964/E1964</f>
        <v>0</v>
      </c>
      <c r="H1964" s="104">
        <v>0</v>
      </c>
      <c r="I1964" s="186">
        <f t="shared" si="920"/>
        <v>0</v>
      </c>
      <c r="J1964" s="185" t="e">
        <f t="shared" si="935"/>
        <v>#DIV/0!</v>
      </c>
      <c r="K1964" s="205">
        <v>1060.6500000000001</v>
      </c>
      <c r="L1964" s="104"/>
      <c r="M1964" s="129">
        <f t="shared" si="930"/>
        <v>1</v>
      </c>
      <c r="N1964" s="776"/>
      <c r="O1964" s="86"/>
      <c r="P1964" s="86" t="b">
        <f t="shared" si="907"/>
        <v>1</v>
      </c>
      <c r="Q1964" s="224" t="b">
        <f t="shared" si="908"/>
        <v>1</v>
      </c>
      <c r="R1964" s="728">
        <f t="shared" si="913"/>
        <v>0</v>
      </c>
    </row>
    <row r="1965" spans="1:18" s="84" customFormat="1" ht="36.75" customHeight="1" outlineLevel="2" x14ac:dyDescent="0.35">
      <c r="A1965" s="791"/>
      <c r="B1965" s="694" t="s">
        <v>80</v>
      </c>
      <c r="C1965" s="694"/>
      <c r="D1965" s="205"/>
      <c r="E1965" s="205"/>
      <c r="F1965" s="698"/>
      <c r="G1965" s="192" t="e">
        <f t="shared" si="936"/>
        <v>#DIV/0!</v>
      </c>
      <c r="H1965" s="458"/>
      <c r="I1965" s="167" t="e">
        <f t="shared" si="920"/>
        <v>#DIV/0!</v>
      </c>
      <c r="J1965" s="185" t="e">
        <f t="shared" si="935"/>
        <v>#DIV/0!</v>
      </c>
      <c r="K1965" s="104"/>
      <c r="L1965" s="104"/>
      <c r="M1965" s="206" t="e">
        <f t="shared" si="930"/>
        <v>#DIV/0!</v>
      </c>
      <c r="N1965" s="776"/>
      <c r="O1965" s="86"/>
      <c r="P1965" s="86" t="b">
        <f t="shared" si="907"/>
        <v>1</v>
      </c>
      <c r="Q1965" s="224" t="b">
        <f t="shared" si="908"/>
        <v>1</v>
      </c>
      <c r="R1965" s="728">
        <f t="shared" si="913"/>
        <v>0</v>
      </c>
    </row>
    <row r="1966" spans="1:18" s="84" customFormat="1" ht="75" customHeight="1" outlineLevel="2" x14ac:dyDescent="0.35">
      <c r="A1966" s="789" t="s">
        <v>986</v>
      </c>
      <c r="B1966" s="117" t="s">
        <v>990</v>
      </c>
      <c r="C1966" s="117" t="s">
        <v>285</v>
      </c>
      <c r="D1966" s="134">
        <f>SUM(D1967:D1970)</f>
        <v>16015.07</v>
      </c>
      <c r="E1966" s="134">
        <f>SUM(E1967:E1970)</f>
        <v>16015.07</v>
      </c>
      <c r="F1966" s="699">
        <f>SUM(F1967:F1970)</f>
        <v>0</v>
      </c>
      <c r="G1966" s="182">
        <f t="shared" si="936"/>
        <v>0</v>
      </c>
      <c r="H1966" s="134">
        <f>SUM(H1967:H1970)</f>
        <v>0</v>
      </c>
      <c r="I1966" s="186">
        <f t="shared" si="920"/>
        <v>0</v>
      </c>
      <c r="J1966" s="185" t="e">
        <f t="shared" si="935"/>
        <v>#DIV/0!</v>
      </c>
      <c r="K1966" s="134">
        <f>SUM(K1967:K1970)</f>
        <v>16015.07</v>
      </c>
      <c r="L1966" s="134">
        <f>SUM(L1967:L1970)</f>
        <v>0</v>
      </c>
      <c r="M1966" s="344">
        <f t="shared" si="930"/>
        <v>1</v>
      </c>
      <c r="N1966" s="776" t="s">
        <v>1471</v>
      </c>
      <c r="O1966" s="86"/>
      <c r="P1966" s="86" t="b">
        <f t="shared" ref="P1966:P1970" si="937">E1956=D1956</f>
        <v>1</v>
      </c>
      <c r="Q1966" s="224" t="b">
        <f t="shared" ref="Q1966:Q1970" si="938">IF(F1956=H1956,TRUE,FALSE)</f>
        <v>1</v>
      </c>
      <c r="R1966" s="728">
        <f t="shared" si="913"/>
        <v>0</v>
      </c>
    </row>
    <row r="1967" spans="1:18" s="84" customFormat="1" ht="27.5" outlineLevel="2" x14ac:dyDescent="0.35">
      <c r="A1967" s="790"/>
      <c r="B1967" s="694" t="s">
        <v>79</v>
      </c>
      <c r="C1967" s="694"/>
      <c r="D1967" s="205"/>
      <c r="E1967" s="205"/>
      <c r="F1967" s="698"/>
      <c r="G1967" s="192" t="e">
        <f t="shared" si="936"/>
        <v>#DIV/0!</v>
      </c>
      <c r="H1967" s="692"/>
      <c r="I1967" s="167" t="e">
        <f t="shared" si="920"/>
        <v>#DIV/0!</v>
      </c>
      <c r="J1967" s="185" t="e">
        <f t="shared" si="935"/>
        <v>#DIV/0!</v>
      </c>
      <c r="K1967" s="104"/>
      <c r="L1967" s="104"/>
      <c r="M1967" s="206" t="e">
        <f t="shared" si="930"/>
        <v>#DIV/0!</v>
      </c>
      <c r="N1967" s="776"/>
      <c r="O1967" s="86"/>
      <c r="P1967" s="86" t="b">
        <f t="shared" si="937"/>
        <v>1</v>
      </c>
      <c r="Q1967" s="224" t="b">
        <f t="shared" si="938"/>
        <v>1</v>
      </c>
      <c r="R1967" s="728">
        <f t="shared" si="913"/>
        <v>0</v>
      </c>
    </row>
    <row r="1968" spans="1:18" s="84" customFormat="1" ht="27.5" outlineLevel="2" x14ac:dyDescent="0.35">
      <c r="A1968" s="790"/>
      <c r="B1968" s="694" t="s">
        <v>78</v>
      </c>
      <c r="C1968" s="694"/>
      <c r="D1968" s="205"/>
      <c r="E1968" s="205"/>
      <c r="F1968" s="698"/>
      <c r="G1968" s="192" t="e">
        <f t="shared" si="936"/>
        <v>#DIV/0!</v>
      </c>
      <c r="H1968" s="692"/>
      <c r="I1968" s="167" t="e">
        <f t="shared" si="920"/>
        <v>#DIV/0!</v>
      </c>
      <c r="J1968" s="185" t="e">
        <f t="shared" si="935"/>
        <v>#DIV/0!</v>
      </c>
      <c r="K1968" s="104"/>
      <c r="L1968" s="104"/>
      <c r="M1968" s="206" t="e">
        <f t="shared" si="930"/>
        <v>#DIV/0!</v>
      </c>
      <c r="N1968" s="776"/>
      <c r="O1968" s="86"/>
      <c r="P1968" s="86" t="b">
        <f t="shared" si="937"/>
        <v>1</v>
      </c>
      <c r="Q1968" s="224" t="b">
        <f t="shared" si="938"/>
        <v>1</v>
      </c>
      <c r="R1968" s="728">
        <f t="shared" si="913"/>
        <v>0</v>
      </c>
    </row>
    <row r="1969" spans="1:18" s="84" customFormat="1" ht="18.75" customHeight="1" outlineLevel="2" x14ac:dyDescent="0.35">
      <c r="A1969" s="790"/>
      <c r="B1969" s="694" t="s">
        <v>116</v>
      </c>
      <c r="C1969" s="694"/>
      <c r="D1969" s="205">
        <v>16015.07</v>
      </c>
      <c r="E1969" s="205">
        <f>D1969</f>
        <v>16015.07</v>
      </c>
      <c r="F1969" s="205"/>
      <c r="G1969" s="182">
        <f t="shared" si="936"/>
        <v>0</v>
      </c>
      <c r="H1969" s="104">
        <v>0</v>
      </c>
      <c r="I1969" s="186">
        <f t="shared" si="920"/>
        <v>0</v>
      </c>
      <c r="J1969" s="185" t="e">
        <f t="shared" si="935"/>
        <v>#DIV/0!</v>
      </c>
      <c r="K1969" s="205">
        <v>16015.07</v>
      </c>
      <c r="L1969" s="104"/>
      <c r="M1969" s="129">
        <f t="shared" si="930"/>
        <v>1</v>
      </c>
      <c r="N1969" s="776"/>
      <c r="O1969" s="86"/>
      <c r="P1969" s="86" t="b">
        <f t="shared" si="937"/>
        <v>1</v>
      </c>
      <c r="Q1969" s="224" t="b">
        <f t="shared" si="938"/>
        <v>1</v>
      </c>
      <c r="R1969" s="728">
        <f t="shared" si="913"/>
        <v>0</v>
      </c>
    </row>
    <row r="1970" spans="1:18" s="84" customFormat="1" ht="36.75" customHeight="1" outlineLevel="2" x14ac:dyDescent="0.35">
      <c r="A1970" s="791"/>
      <c r="B1970" s="694" t="s">
        <v>80</v>
      </c>
      <c r="C1970" s="694"/>
      <c r="D1970" s="205"/>
      <c r="E1970" s="205"/>
      <c r="F1970" s="698"/>
      <c r="G1970" s="192" t="e">
        <f t="shared" si="936"/>
        <v>#DIV/0!</v>
      </c>
      <c r="H1970" s="458"/>
      <c r="I1970" s="167" t="e">
        <f t="shared" si="920"/>
        <v>#DIV/0!</v>
      </c>
      <c r="J1970" s="185" t="e">
        <f t="shared" si="935"/>
        <v>#DIV/0!</v>
      </c>
      <c r="K1970" s="104"/>
      <c r="L1970" s="104"/>
      <c r="M1970" s="206" t="e">
        <f t="shared" si="930"/>
        <v>#DIV/0!</v>
      </c>
      <c r="N1970" s="776"/>
      <c r="O1970" s="86"/>
      <c r="P1970" s="86" t="b">
        <f t="shared" si="937"/>
        <v>1</v>
      </c>
      <c r="Q1970" s="224" t="b">
        <f t="shared" si="938"/>
        <v>1</v>
      </c>
      <c r="R1970" s="728">
        <f t="shared" si="913"/>
        <v>0</v>
      </c>
    </row>
    <row r="1971" spans="1:18" s="84" customFormat="1" ht="35" outlineLevel="2" x14ac:dyDescent="0.35">
      <c r="A1971" s="792" t="s">
        <v>508</v>
      </c>
      <c r="B1971" s="137" t="s">
        <v>509</v>
      </c>
      <c r="C1971" s="142" t="s">
        <v>229</v>
      </c>
      <c r="D1971" s="142">
        <f>SUM(D1972:D1975)</f>
        <v>27366.1</v>
      </c>
      <c r="E1971" s="142">
        <f t="shared" ref="E1971:F1971" si="939">SUM(E1972:E1975)</f>
        <v>27366.1</v>
      </c>
      <c r="F1971" s="142">
        <f t="shared" si="939"/>
        <v>4711.32</v>
      </c>
      <c r="G1971" s="182">
        <f t="shared" si="900"/>
        <v>0.17199999999999999</v>
      </c>
      <c r="H1971" s="142">
        <f>SUM(H1972:H1975)</f>
        <v>4711.32</v>
      </c>
      <c r="I1971" s="182">
        <f t="shared" si="920"/>
        <v>0.17199999999999999</v>
      </c>
      <c r="J1971" s="182">
        <f t="shared" si="904"/>
        <v>1</v>
      </c>
      <c r="K1971" s="142">
        <f t="shared" ref="K1971:K1990" si="940">E1971</f>
        <v>27366.1</v>
      </c>
      <c r="L1971" s="104">
        <f t="shared" si="932"/>
        <v>0</v>
      </c>
      <c r="M1971" s="140">
        <f t="shared" si="930"/>
        <v>1</v>
      </c>
      <c r="N1971" s="776"/>
      <c r="O1971" s="86"/>
      <c r="P1971" s="86" t="b">
        <f>E1956=D1956</f>
        <v>1</v>
      </c>
      <c r="Q1971" s="224" t="b">
        <f>IF(F1956=H1956,TRUE,FALSE)</f>
        <v>1</v>
      </c>
      <c r="R1971" s="728">
        <f t="shared" si="913"/>
        <v>0</v>
      </c>
    </row>
    <row r="1972" spans="1:18" s="84" customFormat="1" ht="27.5" outlineLevel="2" x14ac:dyDescent="0.35">
      <c r="A1972" s="792"/>
      <c r="B1972" s="694" t="s">
        <v>79</v>
      </c>
      <c r="C1972" s="142"/>
      <c r="D1972" s="104">
        <f t="shared" ref="D1972:F1973" si="941">D1977+D1987</f>
        <v>0</v>
      </c>
      <c r="E1972" s="104">
        <f t="shared" si="941"/>
        <v>0</v>
      </c>
      <c r="F1972" s="104">
        <f t="shared" si="941"/>
        <v>0</v>
      </c>
      <c r="G1972" s="167" t="e">
        <f t="shared" si="900"/>
        <v>#DIV/0!</v>
      </c>
      <c r="H1972" s="104">
        <f>H1977+H1987</f>
        <v>0</v>
      </c>
      <c r="I1972" s="167" t="e">
        <f t="shared" si="920"/>
        <v>#DIV/0!</v>
      </c>
      <c r="J1972" s="167" t="e">
        <f t="shared" si="904"/>
        <v>#DIV/0!</v>
      </c>
      <c r="K1972" s="104">
        <f t="shared" si="940"/>
        <v>0</v>
      </c>
      <c r="L1972" s="104">
        <f t="shared" si="932"/>
        <v>0</v>
      </c>
      <c r="M1972" s="206" t="e">
        <f t="shared" si="930"/>
        <v>#DIV/0!</v>
      </c>
      <c r="N1972" s="776"/>
      <c r="O1972" s="86"/>
      <c r="P1972" s="86" t="b">
        <f>E1957=D1957</f>
        <v>1</v>
      </c>
      <c r="Q1972" s="224" t="b">
        <f>IF(F1957=H1957,TRUE,FALSE)</f>
        <v>1</v>
      </c>
      <c r="R1972" s="728">
        <f t="shared" si="913"/>
        <v>0</v>
      </c>
    </row>
    <row r="1973" spans="1:18" s="84" customFormat="1" ht="27.5" outlineLevel="2" x14ac:dyDescent="0.35">
      <c r="A1973" s="792"/>
      <c r="B1973" s="694" t="s">
        <v>78</v>
      </c>
      <c r="C1973" s="142"/>
      <c r="D1973" s="104">
        <f t="shared" si="941"/>
        <v>0</v>
      </c>
      <c r="E1973" s="104">
        <f t="shared" si="941"/>
        <v>0</v>
      </c>
      <c r="F1973" s="104">
        <f t="shared" si="941"/>
        <v>0</v>
      </c>
      <c r="G1973" s="167" t="e">
        <f t="shared" si="900"/>
        <v>#DIV/0!</v>
      </c>
      <c r="H1973" s="104">
        <f>H1978+H1988</f>
        <v>0</v>
      </c>
      <c r="I1973" s="167" t="e">
        <f t="shared" si="920"/>
        <v>#DIV/0!</v>
      </c>
      <c r="J1973" s="167" t="e">
        <f t="shared" si="904"/>
        <v>#DIV/0!</v>
      </c>
      <c r="K1973" s="104">
        <f t="shared" si="940"/>
        <v>0</v>
      </c>
      <c r="L1973" s="104">
        <f t="shared" si="932"/>
        <v>0</v>
      </c>
      <c r="M1973" s="206" t="e">
        <f t="shared" si="930"/>
        <v>#DIV/0!</v>
      </c>
      <c r="N1973" s="776"/>
      <c r="O1973" s="86"/>
      <c r="P1973" s="86" t="b">
        <f>E1958=D1958</f>
        <v>1</v>
      </c>
      <c r="Q1973" s="224" t="b">
        <f>IF(F1958=H1958,TRUE,FALSE)</f>
        <v>1</v>
      </c>
      <c r="R1973" s="728">
        <f t="shared" si="913"/>
        <v>0</v>
      </c>
    </row>
    <row r="1974" spans="1:18" s="84" customFormat="1" ht="27.5" outlineLevel="2" x14ac:dyDescent="0.35">
      <c r="A1974" s="792"/>
      <c r="B1974" s="694" t="s">
        <v>116</v>
      </c>
      <c r="C1974" s="142"/>
      <c r="D1974" s="104">
        <f>D1979</f>
        <v>27366.1</v>
      </c>
      <c r="E1974" s="104">
        <f t="shared" ref="E1974:H1974" si="942">E1979</f>
        <v>27366.1</v>
      </c>
      <c r="F1974" s="104">
        <f t="shared" si="942"/>
        <v>4711.32</v>
      </c>
      <c r="G1974" s="186">
        <f t="shared" si="900"/>
        <v>0.17199999999999999</v>
      </c>
      <c r="H1974" s="104">
        <f t="shared" si="942"/>
        <v>4711.32</v>
      </c>
      <c r="I1974" s="186">
        <f t="shared" si="920"/>
        <v>0.17199999999999999</v>
      </c>
      <c r="J1974" s="186">
        <f t="shared" si="904"/>
        <v>1</v>
      </c>
      <c r="K1974" s="104">
        <f t="shared" ref="K1974" si="943">K1979</f>
        <v>27366.1</v>
      </c>
      <c r="L1974" s="104">
        <f t="shared" si="932"/>
        <v>0</v>
      </c>
      <c r="M1974" s="129">
        <f t="shared" si="930"/>
        <v>1</v>
      </c>
      <c r="N1974" s="776"/>
      <c r="O1974" s="86"/>
      <c r="P1974" s="86" t="b">
        <f>E1959=D1959</f>
        <v>1</v>
      </c>
      <c r="Q1974" s="224" t="b">
        <f>IF(F1959=H1959,TRUE,FALSE)</f>
        <v>1</v>
      </c>
      <c r="R1974" s="728">
        <f t="shared" si="913"/>
        <v>0</v>
      </c>
    </row>
    <row r="1975" spans="1:18" s="84" customFormat="1" ht="27.5" outlineLevel="2" x14ac:dyDescent="0.35">
      <c r="A1975" s="792"/>
      <c r="B1975" s="694" t="s">
        <v>80</v>
      </c>
      <c r="C1975" s="142"/>
      <c r="D1975" s="104">
        <f>D1980+D1990</f>
        <v>0</v>
      </c>
      <c r="E1975" s="104">
        <f>E1980+E1990</f>
        <v>0</v>
      </c>
      <c r="F1975" s="104">
        <f>F1980+F1990</f>
        <v>0</v>
      </c>
      <c r="G1975" s="184" t="e">
        <f t="shared" si="900"/>
        <v>#DIV/0!</v>
      </c>
      <c r="H1975" s="104">
        <f>H1980+H1990</f>
        <v>0</v>
      </c>
      <c r="I1975" s="167" t="e">
        <f t="shared" si="920"/>
        <v>#DIV/0!</v>
      </c>
      <c r="J1975" s="167" t="e">
        <f t="shared" si="904"/>
        <v>#DIV/0!</v>
      </c>
      <c r="K1975" s="104">
        <f t="shared" si="940"/>
        <v>0</v>
      </c>
      <c r="L1975" s="104">
        <f t="shared" si="932"/>
        <v>0</v>
      </c>
      <c r="M1975" s="206" t="e">
        <f t="shared" si="930"/>
        <v>#DIV/0!</v>
      </c>
      <c r="N1975" s="776"/>
      <c r="O1975" s="86"/>
      <c r="P1975" s="86" t="b">
        <f>E1960=D1960</f>
        <v>1</v>
      </c>
      <c r="Q1975" s="224" t="b">
        <f>IF(F1960=H1960,TRUE,FALSE)</f>
        <v>1</v>
      </c>
      <c r="R1975" s="728">
        <f t="shared" si="913"/>
        <v>0</v>
      </c>
    </row>
    <row r="1976" spans="1:18" s="84" customFormat="1" ht="63" customHeight="1" outlineLevel="2" x14ac:dyDescent="0.35">
      <c r="A1976" s="967" t="s">
        <v>510</v>
      </c>
      <c r="B1976" s="117" t="s">
        <v>991</v>
      </c>
      <c r="C1976" s="117" t="s">
        <v>285</v>
      </c>
      <c r="D1976" s="134">
        <f>SUM(D1977:D1980)</f>
        <v>27366.1</v>
      </c>
      <c r="E1976" s="134">
        <f t="shared" ref="E1976:F1976" si="944">SUM(E1977:E1980)</f>
        <v>27366.1</v>
      </c>
      <c r="F1976" s="134">
        <f t="shared" si="944"/>
        <v>4711.32</v>
      </c>
      <c r="G1976" s="347">
        <f t="shared" si="900"/>
        <v>0.17199999999999999</v>
      </c>
      <c r="H1976" s="134">
        <f>SUM(H1977:H1980)</f>
        <v>4711.32</v>
      </c>
      <c r="I1976" s="186">
        <f t="shared" si="920"/>
        <v>0.17199999999999999</v>
      </c>
      <c r="J1976" s="347">
        <f t="shared" si="904"/>
        <v>1</v>
      </c>
      <c r="K1976" s="104">
        <f t="shared" si="940"/>
        <v>27366.1</v>
      </c>
      <c r="L1976" s="104">
        <f t="shared" si="932"/>
        <v>0</v>
      </c>
      <c r="M1976" s="129">
        <f t="shared" si="930"/>
        <v>1</v>
      </c>
      <c r="N1976" s="777" t="s">
        <v>1472</v>
      </c>
      <c r="O1976" s="86"/>
      <c r="P1976" s="86"/>
      <c r="Q1976" s="224"/>
      <c r="R1976" s="728">
        <f t="shared" si="913"/>
        <v>0</v>
      </c>
    </row>
    <row r="1977" spans="1:18" s="84" customFormat="1" ht="25.5" customHeight="1" outlineLevel="2" x14ac:dyDescent="0.35">
      <c r="A1977" s="967"/>
      <c r="B1977" s="694" t="s">
        <v>79</v>
      </c>
      <c r="C1977" s="694"/>
      <c r="D1977" s="692"/>
      <c r="E1977" s="692"/>
      <c r="F1977" s="692"/>
      <c r="G1977" s="184" t="e">
        <f t="shared" si="900"/>
        <v>#DIV/0!</v>
      </c>
      <c r="H1977" s="698"/>
      <c r="I1977" s="167" t="e">
        <f t="shared" si="920"/>
        <v>#DIV/0!</v>
      </c>
      <c r="J1977" s="167" t="e">
        <f t="shared" si="904"/>
        <v>#DIV/0!</v>
      </c>
      <c r="K1977" s="104">
        <f t="shared" si="940"/>
        <v>0</v>
      </c>
      <c r="L1977" s="104">
        <f t="shared" si="932"/>
        <v>0</v>
      </c>
      <c r="M1977" s="206" t="e">
        <f t="shared" si="930"/>
        <v>#DIV/0!</v>
      </c>
      <c r="N1977" s="777"/>
      <c r="O1977" s="86"/>
      <c r="P1977" s="86"/>
      <c r="Q1977" s="224"/>
      <c r="R1977" s="728">
        <f t="shared" si="913"/>
        <v>0</v>
      </c>
    </row>
    <row r="1978" spans="1:18" s="84" customFormat="1" ht="30" customHeight="1" outlineLevel="2" x14ac:dyDescent="0.35">
      <c r="A1978" s="967"/>
      <c r="B1978" s="694" t="s">
        <v>78</v>
      </c>
      <c r="C1978" s="694"/>
      <c r="D1978" s="692"/>
      <c r="E1978" s="692"/>
      <c r="F1978" s="692"/>
      <c r="G1978" s="184" t="e">
        <f t="shared" si="900"/>
        <v>#DIV/0!</v>
      </c>
      <c r="H1978" s="698"/>
      <c r="I1978" s="167" t="e">
        <f t="shared" si="920"/>
        <v>#DIV/0!</v>
      </c>
      <c r="J1978" s="167" t="e">
        <f t="shared" si="904"/>
        <v>#DIV/0!</v>
      </c>
      <c r="K1978" s="104">
        <f t="shared" si="940"/>
        <v>0</v>
      </c>
      <c r="L1978" s="104">
        <f t="shared" si="932"/>
        <v>0</v>
      </c>
      <c r="M1978" s="206" t="e">
        <f t="shared" si="930"/>
        <v>#DIV/0!</v>
      </c>
      <c r="N1978" s="777"/>
      <c r="O1978" s="86"/>
      <c r="P1978" s="86"/>
      <c r="Q1978" s="224"/>
      <c r="R1978" s="728">
        <f t="shared" si="913"/>
        <v>0</v>
      </c>
    </row>
    <row r="1979" spans="1:18" s="84" customFormat="1" ht="28.5" customHeight="1" outlineLevel="2" x14ac:dyDescent="0.35">
      <c r="A1979" s="967"/>
      <c r="B1979" s="694" t="s">
        <v>116</v>
      </c>
      <c r="C1979" s="694"/>
      <c r="D1979" s="104">
        <v>27366.1</v>
      </c>
      <c r="E1979" s="104">
        <f>D1979</f>
        <v>27366.1</v>
      </c>
      <c r="F1979" s="104">
        <v>4711.32</v>
      </c>
      <c r="G1979" s="186">
        <f t="shared" si="900"/>
        <v>0.17199999999999999</v>
      </c>
      <c r="H1979" s="104">
        <v>4711.32</v>
      </c>
      <c r="I1979" s="186">
        <f t="shared" si="920"/>
        <v>0.17199999999999999</v>
      </c>
      <c r="J1979" s="345">
        <f t="shared" si="904"/>
        <v>1</v>
      </c>
      <c r="K1979" s="104">
        <f t="shared" si="940"/>
        <v>27366.1</v>
      </c>
      <c r="L1979" s="104">
        <f t="shared" si="932"/>
        <v>0</v>
      </c>
      <c r="M1979" s="129">
        <f t="shared" si="930"/>
        <v>1</v>
      </c>
      <c r="N1979" s="777"/>
      <c r="O1979" s="86"/>
      <c r="P1979" s="86"/>
      <c r="Q1979" s="224"/>
      <c r="R1979" s="728">
        <f t="shared" si="913"/>
        <v>0</v>
      </c>
    </row>
    <row r="1980" spans="1:18" s="84" customFormat="1" ht="25.5" customHeight="1" outlineLevel="2" x14ac:dyDescent="0.35">
      <c r="A1980" s="967"/>
      <c r="B1980" s="694" t="s">
        <v>80</v>
      </c>
      <c r="C1980" s="694"/>
      <c r="D1980" s="104"/>
      <c r="E1980" s="104"/>
      <c r="F1980" s="104"/>
      <c r="G1980" s="167" t="e">
        <f t="shared" ref="G1980:G1990" si="945">F1980/E1980</f>
        <v>#DIV/0!</v>
      </c>
      <c r="H1980" s="698"/>
      <c r="I1980" s="167" t="e">
        <f t="shared" si="920"/>
        <v>#DIV/0!</v>
      </c>
      <c r="J1980" s="167" t="e">
        <f t="shared" si="904"/>
        <v>#DIV/0!</v>
      </c>
      <c r="K1980" s="104">
        <f t="shared" si="940"/>
        <v>0</v>
      </c>
      <c r="L1980" s="104">
        <f t="shared" si="932"/>
        <v>0</v>
      </c>
      <c r="M1980" s="206" t="e">
        <f t="shared" si="930"/>
        <v>#DIV/0!</v>
      </c>
      <c r="N1980" s="777"/>
      <c r="O1980" s="86"/>
      <c r="P1980" s="86"/>
      <c r="Q1980" s="224"/>
      <c r="R1980" s="728">
        <f t="shared" si="913"/>
        <v>0</v>
      </c>
    </row>
    <row r="1981" spans="1:18" s="84" customFormat="1" ht="52.5" outlineLevel="2" x14ac:dyDescent="0.35">
      <c r="A1981" s="792" t="s">
        <v>992</v>
      </c>
      <c r="B1981" s="137" t="s">
        <v>993</v>
      </c>
      <c r="C1981" s="142" t="s">
        <v>229</v>
      </c>
      <c r="D1981" s="142">
        <f>SUM(D1982:D1985)</f>
        <v>25048.75</v>
      </c>
      <c r="E1981" s="142">
        <f t="shared" ref="E1981:F1981" si="946">SUM(E1982:E1985)</f>
        <v>25048.75</v>
      </c>
      <c r="F1981" s="142">
        <f t="shared" si="946"/>
        <v>3736.32</v>
      </c>
      <c r="G1981" s="182">
        <f t="shared" si="945"/>
        <v>0.14899999999999999</v>
      </c>
      <c r="H1981" s="142">
        <f>SUM(H1982:H1985)</f>
        <v>3736.32</v>
      </c>
      <c r="I1981" s="182">
        <f t="shared" si="920"/>
        <v>0.14899999999999999</v>
      </c>
      <c r="J1981" s="345">
        <f t="shared" si="904"/>
        <v>1</v>
      </c>
      <c r="K1981" s="142">
        <f t="shared" si="940"/>
        <v>25048.75</v>
      </c>
      <c r="L1981" s="104">
        <f t="shared" si="932"/>
        <v>0</v>
      </c>
      <c r="M1981" s="140">
        <f t="shared" si="930"/>
        <v>1</v>
      </c>
      <c r="N1981" s="776"/>
      <c r="O1981" s="86"/>
      <c r="P1981" s="86" t="b">
        <f t="shared" ref="P1981:P1995" si="947">E1966=D1966</f>
        <v>1</v>
      </c>
      <c r="Q1981" s="224" t="b">
        <f t="shared" ref="Q1981:Q1995" si="948">IF(F1966=H1966,TRUE,FALSE)</f>
        <v>1</v>
      </c>
      <c r="R1981" s="728">
        <f t="shared" si="913"/>
        <v>0</v>
      </c>
    </row>
    <row r="1982" spans="1:18" s="84" customFormat="1" ht="27.5" outlineLevel="2" x14ac:dyDescent="0.35">
      <c r="A1982" s="792"/>
      <c r="B1982" s="694" t="s">
        <v>79</v>
      </c>
      <c r="C1982" s="142"/>
      <c r="D1982" s="104">
        <f>D1987+D1997</f>
        <v>0</v>
      </c>
      <c r="E1982" s="104">
        <f>E1987+E1997</f>
        <v>0</v>
      </c>
      <c r="F1982" s="104">
        <f>F1987+F1997</f>
        <v>0</v>
      </c>
      <c r="G1982" s="167" t="e">
        <f t="shared" si="945"/>
        <v>#DIV/0!</v>
      </c>
      <c r="H1982" s="104">
        <f>H1987+H1997</f>
        <v>0</v>
      </c>
      <c r="I1982" s="167" t="e">
        <f t="shared" si="920"/>
        <v>#DIV/0!</v>
      </c>
      <c r="J1982" s="167" t="e">
        <f t="shared" si="904"/>
        <v>#DIV/0!</v>
      </c>
      <c r="K1982" s="104">
        <f t="shared" si="940"/>
        <v>0</v>
      </c>
      <c r="L1982" s="104">
        <f t="shared" si="932"/>
        <v>0</v>
      </c>
      <c r="M1982" s="206" t="e">
        <f t="shared" si="930"/>
        <v>#DIV/0!</v>
      </c>
      <c r="N1982" s="776"/>
      <c r="O1982" s="86"/>
      <c r="P1982" s="86" t="b">
        <f t="shared" si="947"/>
        <v>1</v>
      </c>
      <c r="Q1982" s="224" t="b">
        <f t="shared" si="948"/>
        <v>1</v>
      </c>
      <c r="R1982" s="728">
        <f t="shared" si="913"/>
        <v>0</v>
      </c>
    </row>
    <row r="1983" spans="1:18" s="84" customFormat="1" ht="27.5" outlineLevel="2" x14ac:dyDescent="0.35">
      <c r="A1983" s="792"/>
      <c r="B1983" s="694" t="s">
        <v>78</v>
      </c>
      <c r="C1983" s="142"/>
      <c r="D1983" s="104"/>
      <c r="E1983" s="104"/>
      <c r="F1983" s="104">
        <f>F1988+F1998</f>
        <v>0</v>
      </c>
      <c r="G1983" s="167" t="e">
        <f t="shared" si="945"/>
        <v>#DIV/0!</v>
      </c>
      <c r="H1983" s="104">
        <f>H1988+H1998</f>
        <v>0</v>
      </c>
      <c r="I1983" s="167" t="e">
        <f t="shared" si="920"/>
        <v>#DIV/0!</v>
      </c>
      <c r="J1983" s="167" t="e">
        <f t="shared" si="904"/>
        <v>#DIV/0!</v>
      </c>
      <c r="K1983" s="104">
        <f t="shared" si="940"/>
        <v>0</v>
      </c>
      <c r="L1983" s="104">
        <f t="shared" si="932"/>
        <v>0</v>
      </c>
      <c r="M1983" s="206" t="e">
        <f t="shared" si="930"/>
        <v>#DIV/0!</v>
      </c>
      <c r="N1983" s="776"/>
      <c r="O1983" s="86"/>
      <c r="P1983" s="86" t="b">
        <f t="shared" si="947"/>
        <v>1</v>
      </c>
      <c r="Q1983" s="224" t="b">
        <f t="shared" si="948"/>
        <v>1</v>
      </c>
      <c r="R1983" s="728">
        <f t="shared" si="913"/>
        <v>0</v>
      </c>
    </row>
    <row r="1984" spans="1:18" s="84" customFormat="1" ht="27.5" outlineLevel="2" x14ac:dyDescent="0.35">
      <c r="A1984" s="792"/>
      <c r="B1984" s="694" t="s">
        <v>116</v>
      </c>
      <c r="C1984" s="142"/>
      <c r="D1984" s="104">
        <f>D1989</f>
        <v>25048.75</v>
      </c>
      <c r="E1984" s="104">
        <f t="shared" ref="E1984:F1984" si="949">E1989</f>
        <v>25048.75</v>
      </c>
      <c r="F1984" s="104">
        <f t="shared" si="949"/>
        <v>3736.32</v>
      </c>
      <c r="G1984" s="186">
        <f t="shared" si="945"/>
        <v>0.14899999999999999</v>
      </c>
      <c r="H1984" s="104">
        <f>H1989+H1999</f>
        <v>3736.32</v>
      </c>
      <c r="I1984" s="186">
        <f t="shared" si="920"/>
        <v>0.14899999999999999</v>
      </c>
      <c r="J1984" s="345">
        <f t="shared" si="904"/>
        <v>1</v>
      </c>
      <c r="K1984" s="104">
        <f t="shared" si="940"/>
        <v>25048.75</v>
      </c>
      <c r="L1984" s="104">
        <f t="shared" si="932"/>
        <v>0</v>
      </c>
      <c r="M1984" s="129">
        <f t="shared" si="930"/>
        <v>1</v>
      </c>
      <c r="N1984" s="776"/>
      <c r="O1984" s="86"/>
      <c r="P1984" s="86" t="b">
        <f t="shared" si="947"/>
        <v>1</v>
      </c>
      <c r="Q1984" s="224" t="b">
        <f t="shared" si="948"/>
        <v>1</v>
      </c>
      <c r="R1984" s="728">
        <f t="shared" si="913"/>
        <v>0</v>
      </c>
    </row>
    <row r="1985" spans="1:18" s="84" customFormat="1" ht="27.5" outlineLevel="2" x14ac:dyDescent="0.35">
      <c r="A1985" s="792"/>
      <c r="B1985" s="694" t="s">
        <v>80</v>
      </c>
      <c r="C1985" s="142"/>
      <c r="D1985" s="104">
        <f>D1990+D2000</f>
        <v>0</v>
      </c>
      <c r="E1985" s="104">
        <f>E1990+E2000</f>
        <v>0</v>
      </c>
      <c r="F1985" s="104">
        <f>F1990+F2000</f>
        <v>0</v>
      </c>
      <c r="G1985" s="184" t="e">
        <f t="shared" si="945"/>
        <v>#DIV/0!</v>
      </c>
      <c r="H1985" s="104">
        <f>H1990+H2000</f>
        <v>0</v>
      </c>
      <c r="I1985" s="167" t="e">
        <f t="shared" si="920"/>
        <v>#DIV/0!</v>
      </c>
      <c r="J1985" s="167" t="e">
        <f t="shared" si="904"/>
        <v>#DIV/0!</v>
      </c>
      <c r="K1985" s="104">
        <f t="shared" si="940"/>
        <v>0</v>
      </c>
      <c r="L1985" s="104">
        <f t="shared" si="932"/>
        <v>0</v>
      </c>
      <c r="M1985" s="206" t="e">
        <f t="shared" si="930"/>
        <v>#DIV/0!</v>
      </c>
      <c r="N1985" s="776"/>
      <c r="O1985" s="86"/>
      <c r="P1985" s="86" t="b">
        <f t="shared" si="947"/>
        <v>1</v>
      </c>
      <c r="Q1985" s="224" t="b">
        <f t="shared" si="948"/>
        <v>1</v>
      </c>
      <c r="R1985" s="728">
        <f t="shared" si="913"/>
        <v>0</v>
      </c>
    </row>
    <row r="1986" spans="1:18" s="84" customFormat="1" ht="87" customHeight="1" outlineLevel="2" x14ac:dyDescent="0.35">
      <c r="A1986" s="789" t="s">
        <v>994</v>
      </c>
      <c r="B1986" s="117" t="s">
        <v>1343</v>
      </c>
      <c r="C1986" s="117" t="s">
        <v>285</v>
      </c>
      <c r="D1986" s="134">
        <f>SUM(D1987:D1990)</f>
        <v>25048.75</v>
      </c>
      <c r="E1986" s="134">
        <f t="shared" ref="E1986:F1986" si="950">SUM(E1987:E1990)</f>
        <v>25048.75</v>
      </c>
      <c r="F1986" s="134">
        <f t="shared" si="950"/>
        <v>3736.32</v>
      </c>
      <c r="G1986" s="191">
        <f t="shared" si="945"/>
        <v>0.14899999999999999</v>
      </c>
      <c r="H1986" s="134">
        <f>SUM(H1987:H1990)</f>
        <v>3736.32</v>
      </c>
      <c r="I1986" s="186">
        <f>H1986/E1986</f>
        <v>0.14899999999999999</v>
      </c>
      <c r="J1986" s="345">
        <f t="shared" si="904"/>
        <v>1</v>
      </c>
      <c r="K1986" s="104">
        <f t="shared" si="940"/>
        <v>25048.75</v>
      </c>
      <c r="L1986" s="104">
        <f t="shared" si="932"/>
        <v>0</v>
      </c>
      <c r="M1986" s="129">
        <f t="shared" si="930"/>
        <v>1</v>
      </c>
      <c r="N1986" s="943" t="s">
        <v>628</v>
      </c>
      <c r="O1986" s="86"/>
      <c r="P1986" s="86" t="b">
        <f t="shared" si="947"/>
        <v>1</v>
      </c>
      <c r="Q1986" s="224" t="b">
        <f t="shared" si="948"/>
        <v>1</v>
      </c>
      <c r="R1986" s="728">
        <f t="shared" si="913"/>
        <v>0</v>
      </c>
    </row>
    <row r="1987" spans="1:18" s="84" customFormat="1" ht="27.5" outlineLevel="2" x14ac:dyDescent="0.35">
      <c r="A1987" s="790"/>
      <c r="B1987" s="694" t="s">
        <v>79</v>
      </c>
      <c r="C1987" s="694"/>
      <c r="D1987" s="104"/>
      <c r="E1987" s="104"/>
      <c r="F1987" s="104"/>
      <c r="G1987" s="167" t="e">
        <f t="shared" si="945"/>
        <v>#DIV/0!</v>
      </c>
      <c r="H1987" s="205"/>
      <c r="I1987" s="167" t="e">
        <f t="shared" si="920"/>
        <v>#DIV/0!</v>
      </c>
      <c r="J1987" s="167" t="e">
        <f t="shared" si="904"/>
        <v>#DIV/0!</v>
      </c>
      <c r="K1987" s="104">
        <f t="shared" si="940"/>
        <v>0</v>
      </c>
      <c r="L1987" s="104">
        <f t="shared" si="932"/>
        <v>0</v>
      </c>
      <c r="M1987" s="206" t="e">
        <f t="shared" si="930"/>
        <v>#DIV/0!</v>
      </c>
      <c r="N1987" s="944"/>
      <c r="O1987" s="86"/>
      <c r="P1987" s="86" t="b">
        <f t="shared" si="947"/>
        <v>1</v>
      </c>
      <c r="Q1987" s="224" t="b">
        <f t="shared" si="948"/>
        <v>1</v>
      </c>
      <c r="R1987" s="728">
        <f t="shared" si="913"/>
        <v>0</v>
      </c>
    </row>
    <row r="1988" spans="1:18" s="84" customFormat="1" ht="27.5" outlineLevel="2" x14ac:dyDescent="0.35">
      <c r="A1988" s="790"/>
      <c r="B1988" s="694" t="s">
        <v>78</v>
      </c>
      <c r="C1988" s="694"/>
      <c r="D1988" s="104"/>
      <c r="E1988" s="104"/>
      <c r="F1988" s="104"/>
      <c r="G1988" s="167" t="e">
        <f t="shared" si="945"/>
        <v>#DIV/0!</v>
      </c>
      <c r="H1988" s="205"/>
      <c r="I1988" s="167" t="e">
        <f t="shared" si="920"/>
        <v>#DIV/0!</v>
      </c>
      <c r="J1988" s="167" t="e">
        <f t="shared" si="904"/>
        <v>#DIV/0!</v>
      </c>
      <c r="K1988" s="104">
        <f t="shared" si="940"/>
        <v>0</v>
      </c>
      <c r="L1988" s="104">
        <f t="shared" si="932"/>
        <v>0</v>
      </c>
      <c r="M1988" s="206" t="e">
        <f t="shared" si="930"/>
        <v>#DIV/0!</v>
      </c>
      <c r="N1988" s="944"/>
      <c r="O1988" s="86"/>
      <c r="P1988" s="86" t="b">
        <f t="shared" si="947"/>
        <v>1</v>
      </c>
      <c r="Q1988" s="224" t="b">
        <f t="shared" si="948"/>
        <v>1</v>
      </c>
      <c r="R1988" s="728">
        <f t="shared" si="913"/>
        <v>0</v>
      </c>
    </row>
    <row r="1989" spans="1:18" s="84" customFormat="1" ht="27.5" outlineLevel="2" x14ac:dyDescent="0.35">
      <c r="A1989" s="790"/>
      <c r="B1989" s="694" t="s">
        <v>116</v>
      </c>
      <c r="C1989" s="694"/>
      <c r="D1989" s="104">
        <v>25048.75</v>
      </c>
      <c r="E1989" s="104">
        <f>D1989</f>
        <v>25048.75</v>
      </c>
      <c r="F1989" s="104">
        <v>3736.32</v>
      </c>
      <c r="G1989" s="186">
        <f t="shared" si="945"/>
        <v>0.14899999999999999</v>
      </c>
      <c r="H1989" s="104">
        <v>3736.32</v>
      </c>
      <c r="I1989" s="186">
        <f t="shared" si="920"/>
        <v>0.14899999999999999</v>
      </c>
      <c r="J1989" s="345">
        <f t="shared" si="904"/>
        <v>1</v>
      </c>
      <c r="K1989" s="104">
        <f t="shared" si="940"/>
        <v>25048.75</v>
      </c>
      <c r="L1989" s="104">
        <f t="shared" si="932"/>
        <v>0</v>
      </c>
      <c r="M1989" s="129">
        <f t="shared" si="930"/>
        <v>1</v>
      </c>
      <c r="N1989" s="944"/>
      <c r="O1989" s="86"/>
      <c r="P1989" s="86" t="b">
        <f t="shared" si="947"/>
        <v>1</v>
      </c>
      <c r="Q1989" s="224" t="b">
        <f t="shared" si="948"/>
        <v>1</v>
      </c>
      <c r="R1989" s="728">
        <f t="shared" si="913"/>
        <v>0</v>
      </c>
    </row>
    <row r="1990" spans="1:18" s="84" customFormat="1" ht="27.5" outlineLevel="2" x14ac:dyDescent="0.35">
      <c r="A1990" s="791"/>
      <c r="B1990" s="694" t="s">
        <v>80</v>
      </c>
      <c r="C1990" s="694"/>
      <c r="D1990" s="485"/>
      <c r="E1990" s="485"/>
      <c r="F1990" s="485"/>
      <c r="G1990" s="167" t="e">
        <f t="shared" si="945"/>
        <v>#DIV/0!</v>
      </c>
      <c r="H1990" s="698"/>
      <c r="I1990" s="167" t="e">
        <f t="shared" si="920"/>
        <v>#DIV/0!</v>
      </c>
      <c r="J1990" s="186"/>
      <c r="K1990" s="104">
        <f t="shared" si="940"/>
        <v>0</v>
      </c>
      <c r="L1990" s="104">
        <f t="shared" si="932"/>
        <v>0</v>
      </c>
      <c r="M1990" s="206" t="e">
        <f t="shared" si="930"/>
        <v>#DIV/0!</v>
      </c>
      <c r="N1990" s="945"/>
      <c r="O1990" s="86"/>
      <c r="P1990" s="86" t="b">
        <f t="shared" si="947"/>
        <v>1</v>
      </c>
      <c r="Q1990" s="224" t="b">
        <f t="shared" si="948"/>
        <v>1</v>
      </c>
      <c r="R1990" s="728">
        <f t="shared" si="913"/>
        <v>0</v>
      </c>
    </row>
    <row r="1991" spans="1:18" s="84" customFormat="1" ht="99" customHeight="1" outlineLevel="2" x14ac:dyDescent="0.35">
      <c r="A1991" s="1013" t="s">
        <v>12</v>
      </c>
      <c r="B1991" s="608" t="s">
        <v>908</v>
      </c>
      <c r="C1991" s="608" t="s">
        <v>227</v>
      </c>
      <c r="D1991" s="111">
        <f>SUM(D1992:D1995)</f>
        <v>56379.5</v>
      </c>
      <c r="E1991" s="111">
        <f>SUM(E1992:E1995)</f>
        <v>54461.9</v>
      </c>
      <c r="F1991" s="111">
        <f>SUM(F1992:F1995)</f>
        <v>1139.76</v>
      </c>
      <c r="G1991" s="187">
        <f>F1991/E1991</f>
        <v>2.1000000000000001E-2</v>
      </c>
      <c r="H1991" s="111">
        <f>SUM(H1992:H1995)</f>
        <v>1139.76</v>
      </c>
      <c r="I1991" s="187">
        <f t="shared" ref="I1991:I2017" si="951">H1991/E1991</f>
        <v>2.1000000000000001E-2</v>
      </c>
      <c r="J1991" s="187">
        <f>H1991/F1991</f>
        <v>1</v>
      </c>
      <c r="K1991" s="111">
        <f>SUM(K1992:K1994)</f>
        <v>54461.9</v>
      </c>
      <c r="L1991" s="111">
        <f>SUM(L1992:L1994)</f>
        <v>0</v>
      </c>
      <c r="M1991" s="112">
        <f t="shared" ref="M1991:M2017" si="952">K1991/E1991</f>
        <v>1</v>
      </c>
      <c r="N1991" s="938"/>
      <c r="O1991" s="86"/>
      <c r="P1991" s="86" t="b">
        <f t="shared" si="947"/>
        <v>1</v>
      </c>
      <c r="Q1991" s="224" t="b">
        <f t="shared" si="948"/>
        <v>1</v>
      </c>
      <c r="R1991" s="728">
        <f t="shared" si="913"/>
        <v>0</v>
      </c>
    </row>
    <row r="1992" spans="1:18" s="84" customFormat="1" ht="27.5" outlineLevel="2" x14ac:dyDescent="0.35">
      <c r="A1992" s="1014"/>
      <c r="B1992" s="609" t="s">
        <v>79</v>
      </c>
      <c r="C1992" s="610"/>
      <c r="D1992" s="570">
        <f>D1997+D2008+D2014+D2019</f>
        <v>27759.1</v>
      </c>
      <c r="E1992" s="570">
        <f>E1997+E2008+E2014+E2019</f>
        <v>26290.3</v>
      </c>
      <c r="F1992" s="570">
        <f>F1997+F2008+F2014+F2019</f>
        <v>0</v>
      </c>
      <c r="G1992" s="611">
        <f>F1992/E1992</f>
        <v>0</v>
      </c>
      <c r="H1992" s="570">
        <f t="shared" ref="H1992:K1992" si="953">H1997+H2008+H2014+H2019</f>
        <v>0</v>
      </c>
      <c r="I1992" s="190">
        <f t="shared" si="951"/>
        <v>0</v>
      </c>
      <c r="J1992" s="668" t="e">
        <f t="shared" ref="J1992:J1993" si="954">H1992/F1992</f>
        <v>#DIV/0!</v>
      </c>
      <c r="K1992" s="570">
        <f t="shared" si="953"/>
        <v>26290.3</v>
      </c>
      <c r="L1992" s="570">
        <f>L1997+L2008+L2014</f>
        <v>0</v>
      </c>
      <c r="M1992" s="202">
        <f t="shared" si="952"/>
        <v>1</v>
      </c>
      <c r="N1992" s="939"/>
      <c r="O1992" s="86"/>
      <c r="P1992" s="86" t="b">
        <f t="shared" si="947"/>
        <v>1</v>
      </c>
      <c r="Q1992" s="224" t="b">
        <f t="shared" si="948"/>
        <v>1</v>
      </c>
      <c r="R1992" s="728">
        <f t="shared" si="913"/>
        <v>0</v>
      </c>
    </row>
    <row r="1993" spans="1:18" s="84" customFormat="1" ht="27.5" outlineLevel="2" x14ac:dyDescent="0.35">
      <c r="A1993" s="1014"/>
      <c r="B1993" s="609" t="s">
        <v>78</v>
      </c>
      <c r="C1993" s="610"/>
      <c r="D1993" s="570">
        <f>D1998+D2009+D2015+D2020</f>
        <v>8166.4</v>
      </c>
      <c r="E1993" s="570">
        <f>E1998+E2009+E2015+E2020</f>
        <v>7717.6</v>
      </c>
      <c r="F1993" s="570">
        <f t="shared" ref="F1993:F1995" si="955">F1998+F2009+F2015+F2020</f>
        <v>0</v>
      </c>
      <c r="G1993" s="611">
        <f>F1993/E1993</f>
        <v>0</v>
      </c>
      <c r="H1993" s="570">
        <f t="shared" ref="H1993" si="956">H1998+H2009+H2015+H2020</f>
        <v>0</v>
      </c>
      <c r="I1993" s="190">
        <f t="shared" si="951"/>
        <v>0</v>
      </c>
      <c r="J1993" s="668" t="e">
        <f t="shared" si="954"/>
        <v>#DIV/0!</v>
      </c>
      <c r="K1993" s="570">
        <f t="shared" ref="K1993" si="957">K1998+K2009+K2015+K2020</f>
        <v>7717.6</v>
      </c>
      <c r="L1993" s="570">
        <f>L1998+L2009+L2015</f>
        <v>0</v>
      </c>
      <c r="M1993" s="202">
        <f t="shared" si="952"/>
        <v>1</v>
      </c>
      <c r="N1993" s="939"/>
      <c r="O1993" s="86"/>
      <c r="P1993" s="86" t="b">
        <f t="shared" si="947"/>
        <v>1</v>
      </c>
      <c r="Q1993" s="224" t="b">
        <f t="shared" si="948"/>
        <v>1</v>
      </c>
      <c r="R1993" s="728">
        <f t="shared" si="913"/>
        <v>0</v>
      </c>
    </row>
    <row r="1994" spans="1:18" s="84" customFormat="1" ht="27.5" outlineLevel="2" x14ac:dyDescent="0.35">
      <c r="A1994" s="1014"/>
      <c r="B1994" s="609" t="s">
        <v>116</v>
      </c>
      <c r="C1994" s="610"/>
      <c r="D1994" s="570">
        <f>D1999+D2010+D2016</f>
        <v>20454</v>
      </c>
      <c r="E1994" s="570">
        <f>E1999+E2010+E2016</f>
        <v>20454</v>
      </c>
      <c r="F1994" s="570">
        <f t="shared" si="955"/>
        <v>1139.76</v>
      </c>
      <c r="G1994" s="611">
        <f>F1994/E1994</f>
        <v>5.6000000000000001E-2</v>
      </c>
      <c r="H1994" s="570">
        <f t="shared" ref="H1994" si="958">H1999+H2010+H2016+H2021</f>
        <v>1139.76</v>
      </c>
      <c r="I1994" s="190">
        <f t="shared" si="951"/>
        <v>5.6000000000000001E-2</v>
      </c>
      <c r="J1994" s="611">
        <f>H1994/F1994</f>
        <v>1</v>
      </c>
      <c r="K1994" s="570">
        <f t="shared" ref="K1994" si="959">K1999+K2010+K2016+K2021</f>
        <v>20454</v>
      </c>
      <c r="L1994" s="570">
        <f>L1999+L2010+L2016</f>
        <v>0</v>
      </c>
      <c r="M1994" s="202">
        <f t="shared" si="952"/>
        <v>1</v>
      </c>
      <c r="N1994" s="939"/>
      <c r="O1994" s="86"/>
      <c r="P1994" s="86" t="b">
        <f t="shared" si="947"/>
        <v>1</v>
      </c>
      <c r="Q1994" s="224" t="b">
        <f t="shared" si="948"/>
        <v>1</v>
      </c>
      <c r="R1994" s="728">
        <f t="shared" si="913"/>
        <v>0</v>
      </c>
    </row>
    <row r="1995" spans="1:18" s="84" customFormat="1" ht="27.5" outlineLevel="2" x14ac:dyDescent="0.35">
      <c r="A1995" s="1015"/>
      <c r="B1995" s="609" t="s">
        <v>80</v>
      </c>
      <c r="C1995" s="610"/>
      <c r="D1995" s="570">
        <f>D2000+D2011+D2017</f>
        <v>0</v>
      </c>
      <c r="E1995" s="570">
        <f>E2000+E2011+E2017</f>
        <v>0</v>
      </c>
      <c r="F1995" s="570">
        <f t="shared" si="955"/>
        <v>0</v>
      </c>
      <c r="G1995" s="612" t="e">
        <f t="shared" ref="G1995:G2011" si="960">F1995/E1995*100</f>
        <v>#DIV/0!</v>
      </c>
      <c r="H1995" s="570">
        <f t="shared" ref="H1995" si="961">H2000+H2011+H2017+H2022</f>
        <v>0</v>
      </c>
      <c r="I1995" s="189" t="e">
        <f t="shared" si="951"/>
        <v>#DIV/0!</v>
      </c>
      <c r="J1995" s="612" t="e">
        <f t="shared" ref="J1995" si="962">H1995/F1995*100</f>
        <v>#DIV/0!</v>
      </c>
      <c r="K1995" s="570">
        <f t="shared" ref="K1995" si="963">K2000+K2011+K2017+K2022</f>
        <v>0</v>
      </c>
      <c r="L1995" s="570">
        <f>L2000+L2011+L2017</f>
        <v>0</v>
      </c>
      <c r="M1995" s="203" t="e">
        <f t="shared" si="952"/>
        <v>#DIV/0!</v>
      </c>
      <c r="N1995" s="940"/>
      <c r="O1995" s="86"/>
      <c r="P1995" s="86" t="b">
        <f t="shared" si="947"/>
        <v>1</v>
      </c>
      <c r="Q1995" s="224" t="b">
        <f t="shared" si="948"/>
        <v>1</v>
      </c>
      <c r="R1995" s="728">
        <f t="shared" ref="R1995:R2058" si="964">E1995-K1995-L1995</f>
        <v>0</v>
      </c>
    </row>
    <row r="1996" spans="1:18" s="84" customFormat="1" ht="90.75" customHeight="1" outlineLevel="2" x14ac:dyDescent="0.35">
      <c r="A1996" s="1086" t="s">
        <v>397</v>
      </c>
      <c r="B1996" s="496" t="s">
        <v>403</v>
      </c>
      <c r="C1996" s="497" t="s">
        <v>229</v>
      </c>
      <c r="D1996" s="142">
        <f>SUM(D1997:D2000)</f>
        <v>8171.6</v>
      </c>
      <c r="E1996" s="142">
        <f>SUM(E1997:E2000)</f>
        <v>8171.6</v>
      </c>
      <c r="F1996" s="142">
        <f>SUM(F1997:F2000)</f>
        <v>0</v>
      </c>
      <c r="G1996" s="498">
        <f>F1996/E1996</f>
        <v>0</v>
      </c>
      <c r="H1996" s="142">
        <f>SUM(H1997:H2000)</f>
        <v>0</v>
      </c>
      <c r="I1996" s="186">
        <f t="shared" si="951"/>
        <v>0</v>
      </c>
      <c r="J1996" s="192" t="e">
        <f>H1996/F1996</f>
        <v>#DIV/0!</v>
      </c>
      <c r="K1996" s="142">
        <f>SUM(K1997:K2000)</f>
        <v>8171.6</v>
      </c>
      <c r="L1996" s="142">
        <f>SUM(L1997:L2000)</f>
        <v>0</v>
      </c>
      <c r="M1996" s="140">
        <f t="shared" si="952"/>
        <v>1</v>
      </c>
      <c r="N1996" s="851" t="s">
        <v>1387</v>
      </c>
      <c r="O1996" s="86"/>
      <c r="P1996" s="86" t="b">
        <f>E1986=D1986</f>
        <v>1</v>
      </c>
      <c r="Q1996" s="224" t="b">
        <f>IF(F1986=H1986,TRUE,FALSE)</f>
        <v>1</v>
      </c>
      <c r="R1996" s="728">
        <f t="shared" si="964"/>
        <v>0</v>
      </c>
    </row>
    <row r="1997" spans="1:18" s="84" customFormat="1" ht="18.75" customHeight="1" outlineLevel="2" x14ac:dyDescent="0.35">
      <c r="A1997" s="1087"/>
      <c r="B1997" s="494" t="s">
        <v>79</v>
      </c>
      <c r="C1997" s="495"/>
      <c r="D1997" s="205">
        <f>D2002</f>
        <v>0</v>
      </c>
      <c r="E1997" s="205">
        <f t="shared" ref="E1997:H1997" si="965">E2002</f>
        <v>0</v>
      </c>
      <c r="F1997" s="205">
        <f t="shared" si="965"/>
        <v>0</v>
      </c>
      <c r="G1997" s="507" t="e">
        <f>F1997/E1997</f>
        <v>#DIV/0!</v>
      </c>
      <c r="H1997" s="205">
        <f t="shared" si="965"/>
        <v>0</v>
      </c>
      <c r="I1997" s="167" t="e">
        <f t="shared" si="951"/>
        <v>#DIV/0!</v>
      </c>
      <c r="J1997" s="507" t="e">
        <f t="shared" ref="J1997:J2017" si="966">H1997/F1997</f>
        <v>#DIV/0!</v>
      </c>
      <c r="K1997" s="205">
        <f>K2002</f>
        <v>0</v>
      </c>
      <c r="L1997" s="104">
        <f t="shared" ref="L1997:L2017" si="967">E1997-K1997</f>
        <v>0</v>
      </c>
      <c r="M1997" s="206" t="e">
        <f t="shared" si="952"/>
        <v>#DIV/0!</v>
      </c>
      <c r="N1997" s="852"/>
      <c r="O1997" s="86"/>
      <c r="P1997" s="86" t="b">
        <f>E1987=D1987</f>
        <v>1</v>
      </c>
      <c r="Q1997" s="224" t="b">
        <f>IF(F1987=H1987,TRUE,FALSE)</f>
        <v>1</v>
      </c>
      <c r="R1997" s="728">
        <f t="shared" si="964"/>
        <v>0</v>
      </c>
    </row>
    <row r="1998" spans="1:18" s="84" customFormat="1" ht="18.75" customHeight="1" outlineLevel="2" x14ac:dyDescent="0.35">
      <c r="A1998" s="1087"/>
      <c r="B1998" s="494" t="s">
        <v>78</v>
      </c>
      <c r="C1998" s="495"/>
      <c r="D1998" s="205">
        <f t="shared" ref="D1998:F2000" si="968">D2003</f>
        <v>7717.6</v>
      </c>
      <c r="E1998" s="205">
        <f t="shared" si="968"/>
        <v>7717.6</v>
      </c>
      <c r="F1998" s="205">
        <f t="shared" si="968"/>
        <v>0</v>
      </c>
      <c r="G1998" s="499">
        <f>F1998/E1998</f>
        <v>0</v>
      </c>
      <c r="H1998" s="205">
        <f t="shared" ref="H1998" si="969">H2003</f>
        <v>0</v>
      </c>
      <c r="I1998" s="186">
        <f t="shared" si="951"/>
        <v>0</v>
      </c>
      <c r="J1998" s="507" t="e">
        <f t="shared" si="966"/>
        <v>#DIV/0!</v>
      </c>
      <c r="K1998" s="205">
        <f t="shared" ref="K1998:K2000" si="970">K2003</f>
        <v>7717.6</v>
      </c>
      <c r="L1998" s="104">
        <f t="shared" si="967"/>
        <v>0</v>
      </c>
      <c r="M1998" s="129">
        <f t="shared" si="952"/>
        <v>1</v>
      </c>
      <c r="N1998" s="852"/>
      <c r="O1998" s="86"/>
      <c r="P1998" s="86" t="b">
        <f>E1988=D1988</f>
        <v>1</v>
      </c>
      <c r="Q1998" s="224" t="b">
        <f>IF(F1988=H1988,TRUE,FALSE)</f>
        <v>1</v>
      </c>
      <c r="R1998" s="728">
        <f t="shared" si="964"/>
        <v>0</v>
      </c>
    </row>
    <row r="1999" spans="1:18" s="84" customFormat="1" ht="18.75" customHeight="1" outlineLevel="2" x14ac:dyDescent="0.35">
      <c r="A1999" s="1087"/>
      <c r="B1999" s="494" t="s">
        <v>116</v>
      </c>
      <c r="C1999" s="495"/>
      <c r="D1999" s="205">
        <f t="shared" si="968"/>
        <v>454</v>
      </c>
      <c r="E1999" s="205">
        <f t="shared" si="968"/>
        <v>454</v>
      </c>
      <c r="F1999" s="205">
        <f t="shared" si="968"/>
        <v>0</v>
      </c>
      <c r="G1999" s="499">
        <f>F1999/E1999</f>
        <v>0</v>
      </c>
      <c r="H1999" s="205">
        <f t="shared" ref="H1999" si="971">H2004</f>
        <v>0</v>
      </c>
      <c r="I1999" s="186">
        <f t="shared" si="951"/>
        <v>0</v>
      </c>
      <c r="J1999" s="507" t="e">
        <f t="shared" si="966"/>
        <v>#DIV/0!</v>
      </c>
      <c r="K1999" s="205">
        <f t="shared" si="970"/>
        <v>454</v>
      </c>
      <c r="L1999" s="104">
        <f t="shared" si="967"/>
        <v>0</v>
      </c>
      <c r="M1999" s="129">
        <f t="shared" si="952"/>
        <v>1</v>
      </c>
      <c r="N1999" s="852"/>
      <c r="O1999" s="86"/>
      <c r="P1999" s="86" t="b">
        <f>E1989=D1989</f>
        <v>1</v>
      </c>
      <c r="Q1999" s="224" t="b">
        <f>IF(F1989=H1989,TRUE,FALSE)</f>
        <v>1</v>
      </c>
      <c r="R1999" s="728">
        <f t="shared" si="964"/>
        <v>0</v>
      </c>
    </row>
    <row r="2000" spans="1:18" s="84" customFormat="1" ht="90.75" customHeight="1" outlineLevel="2" x14ac:dyDescent="0.35">
      <c r="A2000" s="1088"/>
      <c r="B2000" s="494" t="s">
        <v>80</v>
      </c>
      <c r="C2000" s="495"/>
      <c r="D2000" s="205">
        <f t="shared" si="968"/>
        <v>0</v>
      </c>
      <c r="E2000" s="205">
        <f t="shared" si="968"/>
        <v>0</v>
      </c>
      <c r="F2000" s="205">
        <f t="shared" si="968"/>
        <v>0</v>
      </c>
      <c r="G2000" s="500" t="e">
        <f t="shared" si="960"/>
        <v>#DIV/0!</v>
      </c>
      <c r="H2000" s="205">
        <f t="shared" ref="H2000" si="972">H2005</f>
        <v>0</v>
      </c>
      <c r="I2000" s="167" t="e">
        <f t="shared" si="951"/>
        <v>#DIV/0!</v>
      </c>
      <c r="J2000" s="500" t="e">
        <f t="shared" si="966"/>
        <v>#DIV/0!</v>
      </c>
      <c r="K2000" s="205">
        <f t="shared" si="970"/>
        <v>0</v>
      </c>
      <c r="L2000" s="104">
        <f t="shared" si="967"/>
        <v>0</v>
      </c>
      <c r="M2000" s="206" t="e">
        <f t="shared" si="952"/>
        <v>#DIV/0!</v>
      </c>
      <c r="N2000" s="852"/>
      <c r="O2000" s="86"/>
      <c r="P2000" s="86" t="b">
        <f>E1990=D1990</f>
        <v>1</v>
      </c>
      <c r="Q2000" s="224" t="b">
        <f>IF(F1990=H1990,TRUE,FALSE)</f>
        <v>1</v>
      </c>
      <c r="R2000" s="728">
        <f t="shared" si="964"/>
        <v>0</v>
      </c>
    </row>
    <row r="2001" spans="1:18" s="156" customFormat="1" ht="69" customHeight="1" x14ac:dyDescent="0.35">
      <c r="A2001" s="1089" t="s">
        <v>398</v>
      </c>
      <c r="B2001" s="501" t="s">
        <v>927</v>
      </c>
      <c r="C2001" s="502" t="s">
        <v>285</v>
      </c>
      <c r="D2001" s="134">
        <f>SUM(D2002:D2005)</f>
        <v>8171.6</v>
      </c>
      <c r="E2001" s="134">
        <f>SUM(E2002:E2005)</f>
        <v>8171.6</v>
      </c>
      <c r="F2001" s="134">
        <f>SUM(F2002:F2005)</f>
        <v>0</v>
      </c>
      <c r="G2001" s="191">
        <f>F2001/E2001</f>
        <v>0</v>
      </c>
      <c r="H2001" s="134">
        <f>SUM(H2002:H2005)</f>
        <v>0</v>
      </c>
      <c r="I2001" s="167">
        <f t="shared" si="951"/>
        <v>0</v>
      </c>
      <c r="J2001" s="185" t="e">
        <f t="shared" si="966"/>
        <v>#DIV/0!</v>
      </c>
      <c r="K2001" s="104">
        <f t="shared" ref="K2001:K2017" si="973">E2001</f>
        <v>8171.6</v>
      </c>
      <c r="L2001" s="104">
        <f t="shared" si="967"/>
        <v>0</v>
      </c>
      <c r="M2001" s="129">
        <f t="shared" si="952"/>
        <v>1</v>
      </c>
      <c r="N2001" s="852"/>
      <c r="P2001" s="86" t="b">
        <f t="shared" si="907"/>
        <v>0</v>
      </c>
      <c r="Q2001" s="224" t="b">
        <f t="shared" si="908"/>
        <v>1</v>
      </c>
      <c r="R2001" s="728">
        <f t="shared" si="964"/>
        <v>0</v>
      </c>
    </row>
    <row r="2002" spans="1:18" s="157" customFormat="1" ht="53.25" customHeight="1" x14ac:dyDescent="0.35">
      <c r="A2002" s="1090"/>
      <c r="B2002" s="494" t="s">
        <v>79</v>
      </c>
      <c r="C2002" s="503"/>
      <c r="D2002" s="348"/>
      <c r="E2002" s="348"/>
      <c r="F2002" s="348"/>
      <c r="G2002" s="167" t="e">
        <f>F2002/E2002</f>
        <v>#DIV/0!</v>
      </c>
      <c r="H2002" s="348"/>
      <c r="I2002" s="167" t="e">
        <f t="shared" si="951"/>
        <v>#DIV/0!</v>
      </c>
      <c r="J2002" s="167" t="e">
        <f t="shared" si="966"/>
        <v>#DIV/0!</v>
      </c>
      <c r="K2002" s="104">
        <f t="shared" si="973"/>
        <v>0</v>
      </c>
      <c r="L2002" s="104">
        <f t="shared" si="967"/>
        <v>0</v>
      </c>
      <c r="M2002" s="206" t="s">
        <v>928</v>
      </c>
      <c r="N2002" s="852"/>
      <c r="P2002" s="86" t="b">
        <f t="shared" si="907"/>
        <v>0</v>
      </c>
      <c r="Q2002" s="224" t="b">
        <f t="shared" si="908"/>
        <v>1</v>
      </c>
      <c r="R2002" s="728">
        <f t="shared" si="964"/>
        <v>0</v>
      </c>
    </row>
    <row r="2003" spans="1:18" s="157" customFormat="1" ht="48.75" customHeight="1" x14ac:dyDescent="0.35">
      <c r="A2003" s="1090"/>
      <c r="B2003" s="494" t="s">
        <v>78</v>
      </c>
      <c r="C2003" s="503"/>
      <c r="D2003" s="104">
        <v>7717.6</v>
      </c>
      <c r="E2003" s="104">
        <v>7717.6</v>
      </c>
      <c r="F2003" s="104"/>
      <c r="G2003" s="167">
        <f>F2003/E2003</f>
        <v>0</v>
      </c>
      <c r="H2003" s="348"/>
      <c r="I2003" s="167">
        <f t="shared" si="951"/>
        <v>0</v>
      </c>
      <c r="J2003" s="167" t="e">
        <f t="shared" si="966"/>
        <v>#DIV/0!</v>
      </c>
      <c r="K2003" s="104">
        <f t="shared" si="973"/>
        <v>7717.6</v>
      </c>
      <c r="L2003" s="104">
        <f t="shared" si="967"/>
        <v>0</v>
      </c>
      <c r="M2003" s="129">
        <f t="shared" si="952"/>
        <v>1</v>
      </c>
      <c r="N2003" s="852"/>
      <c r="P2003" s="86" t="b">
        <f t="shared" si="907"/>
        <v>0</v>
      </c>
      <c r="Q2003" s="224" t="b">
        <f t="shared" si="908"/>
        <v>1</v>
      </c>
      <c r="R2003" s="728">
        <f t="shared" si="964"/>
        <v>0</v>
      </c>
    </row>
    <row r="2004" spans="1:18" s="157" customFormat="1" ht="50.25" customHeight="1" x14ac:dyDescent="0.35">
      <c r="A2004" s="1090"/>
      <c r="B2004" s="494" t="s">
        <v>231</v>
      </c>
      <c r="C2004" s="503"/>
      <c r="D2004" s="104">
        <v>454</v>
      </c>
      <c r="E2004" s="104">
        <v>454</v>
      </c>
      <c r="F2004" s="348"/>
      <c r="G2004" s="186">
        <f>F2004/E2004</f>
        <v>0</v>
      </c>
      <c r="H2004" s="348"/>
      <c r="I2004" s="167">
        <f t="shared" si="951"/>
        <v>0</v>
      </c>
      <c r="J2004" s="167" t="e">
        <f t="shared" si="966"/>
        <v>#DIV/0!</v>
      </c>
      <c r="K2004" s="104">
        <f t="shared" si="973"/>
        <v>454</v>
      </c>
      <c r="L2004" s="104">
        <f t="shared" si="967"/>
        <v>0</v>
      </c>
      <c r="M2004" s="129">
        <f t="shared" si="952"/>
        <v>1</v>
      </c>
      <c r="N2004" s="852"/>
      <c r="P2004" s="86" t="b">
        <f t="shared" si="907"/>
        <v>1</v>
      </c>
      <c r="Q2004" s="224" t="b">
        <f t="shared" si="908"/>
        <v>1</v>
      </c>
      <c r="R2004" s="728">
        <f t="shared" si="964"/>
        <v>0</v>
      </c>
    </row>
    <row r="2005" spans="1:18" s="157" customFormat="1" ht="153" customHeight="1" x14ac:dyDescent="0.35">
      <c r="A2005" s="1091"/>
      <c r="B2005" s="494" t="s">
        <v>80</v>
      </c>
      <c r="C2005" s="503"/>
      <c r="D2005" s="104"/>
      <c r="E2005" s="348"/>
      <c r="F2005" s="348"/>
      <c r="G2005" s="167" t="e">
        <f t="shared" si="960"/>
        <v>#DIV/0!</v>
      </c>
      <c r="H2005" s="348"/>
      <c r="I2005" s="167" t="e">
        <f t="shared" si="951"/>
        <v>#DIV/0!</v>
      </c>
      <c r="J2005" s="184" t="e">
        <f t="shared" si="966"/>
        <v>#DIV/0!</v>
      </c>
      <c r="K2005" s="104">
        <f t="shared" si="973"/>
        <v>0</v>
      </c>
      <c r="L2005" s="104">
        <f t="shared" si="967"/>
        <v>0</v>
      </c>
      <c r="M2005" s="206" t="e">
        <f t="shared" si="952"/>
        <v>#DIV/0!</v>
      </c>
      <c r="N2005" s="853"/>
      <c r="P2005" s="86" t="b">
        <f t="shared" si="907"/>
        <v>1</v>
      </c>
      <c r="Q2005" s="224" t="b">
        <f t="shared" si="908"/>
        <v>1</v>
      </c>
      <c r="R2005" s="728">
        <f t="shared" si="964"/>
        <v>0</v>
      </c>
    </row>
    <row r="2006" spans="1:18" s="158" customFormat="1" ht="77.25" customHeight="1" x14ac:dyDescent="0.35">
      <c r="A2006" s="540" t="s">
        <v>399</v>
      </c>
      <c r="B2006" s="497" t="s">
        <v>396</v>
      </c>
      <c r="C2006" s="497" t="s">
        <v>229</v>
      </c>
      <c r="D2006" s="142">
        <f>SUM(D2008:D2011)</f>
        <v>20000</v>
      </c>
      <c r="E2006" s="142">
        <f>SUM(E2008:E2011)</f>
        <v>20000</v>
      </c>
      <c r="F2006" s="142">
        <f>SUM(F2008:F2011)</f>
        <v>1139.76</v>
      </c>
      <c r="G2006" s="182">
        <f>F2006/E2006</f>
        <v>5.7000000000000002E-2</v>
      </c>
      <c r="H2006" s="142">
        <f>SUM(H2008:H2011)</f>
        <v>1139.76</v>
      </c>
      <c r="I2006" s="182">
        <f t="shared" si="951"/>
        <v>5.7000000000000002E-2</v>
      </c>
      <c r="J2006" s="182">
        <f t="shared" si="966"/>
        <v>1</v>
      </c>
      <c r="K2006" s="142">
        <f t="shared" si="973"/>
        <v>20000</v>
      </c>
      <c r="L2006" s="104">
        <f t="shared" si="967"/>
        <v>0</v>
      </c>
      <c r="M2006" s="140">
        <f t="shared" si="952"/>
        <v>1</v>
      </c>
      <c r="N2006" s="613"/>
      <c r="P2006" s="86" t="b">
        <f>E2001=D2001</f>
        <v>1</v>
      </c>
      <c r="Q2006" s="224" t="b">
        <f>IF(F2001=H2001,TRUE,FALSE)</f>
        <v>1</v>
      </c>
      <c r="R2006" s="728">
        <f t="shared" si="964"/>
        <v>0</v>
      </c>
    </row>
    <row r="2007" spans="1:18" s="159" customFormat="1" ht="63" customHeight="1" x14ac:dyDescent="0.35">
      <c r="A2007" s="964" t="s">
        <v>400</v>
      </c>
      <c r="B2007" s="501" t="s">
        <v>571</v>
      </c>
      <c r="C2007" s="504" t="s">
        <v>285</v>
      </c>
      <c r="D2007" s="104">
        <f>SUM(D2008:D2011)</f>
        <v>20000</v>
      </c>
      <c r="E2007" s="348">
        <f>SUM(E2008:E2011)</f>
        <v>20000</v>
      </c>
      <c r="F2007" s="348">
        <f>SUM(F2008:F2011)</f>
        <v>1139.76</v>
      </c>
      <c r="G2007" s="186">
        <f>F2007/E2007</f>
        <v>5.7000000000000002E-2</v>
      </c>
      <c r="H2007" s="348">
        <f>SUM(H2008:H2011)</f>
        <v>1139.76</v>
      </c>
      <c r="I2007" s="186">
        <f t="shared" si="951"/>
        <v>5.7000000000000002E-2</v>
      </c>
      <c r="J2007" s="186">
        <f t="shared" si="966"/>
        <v>1</v>
      </c>
      <c r="K2007" s="104">
        <f t="shared" si="973"/>
        <v>20000</v>
      </c>
      <c r="L2007" s="104">
        <f t="shared" si="967"/>
        <v>0</v>
      </c>
      <c r="M2007" s="129">
        <f t="shared" si="952"/>
        <v>1</v>
      </c>
      <c r="N2007" s="959" t="s">
        <v>1592</v>
      </c>
      <c r="P2007" s="86" t="b">
        <f>E2002=D2002</f>
        <v>1</v>
      </c>
      <c r="Q2007" s="224" t="b">
        <f>IF(F2002=H2002,TRUE,FALSE)</f>
        <v>1</v>
      </c>
      <c r="R2007" s="728">
        <f t="shared" si="964"/>
        <v>0</v>
      </c>
    </row>
    <row r="2008" spans="1:18" s="159" customFormat="1" ht="35.25" customHeight="1" x14ac:dyDescent="0.35">
      <c r="A2008" s="965"/>
      <c r="B2008" s="494" t="s">
        <v>79</v>
      </c>
      <c r="C2008" s="503"/>
      <c r="D2008" s="104"/>
      <c r="E2008" s="508"/>
      <c r="F2008" s="348"/>
      <c r="G2008" s="507" t="e">
        <f t="shared" si="960"/>
        <v>#DIV/0!</v>
      </c>
      <c r="H2008" s="506"/>
      <c r="I2008" s="167" t="e">
        <f t="shared" si="951"/>
        <v>#DIV/0!</v>
      </c>
      <c r="J2008" s="184" t="e">
        <f t="shared" si="966"/>
        <v>#DIV/0!</v>
      </c>
      <c r="K2008" s="104">
        <f t="shared" si="973"/>
        <v>0</v>
      </c>
      <c r="L2008" s="104">
        <f t="shared" si="967"/>
        <v>0</v>
      </c>
      <c r="M2008" s="206" t="e">
        <f t="shared" si="952"/>
        <v>#DIV/0!</v>
      </c>
      <c r="N2008" s="960"/>
      <c r="P2008" s="86" t="b">
        <f>E2003=D2003</f>
        <v>1</v>
      </c>
      <c r="Q2008" s="224" t="b">
        <f>IF(F2003=H2003,TRUE,FALSE)</f>
        <v>1</v>
      </c>
      <c r="R2008" s="728">
        <f t="shared" si="964"/>
        <v>0</v>
      </c>
    </row>
    <row r="2009" spans="1:18" s="159" customFormat="1" ht="32.25" customHeight="1" x14ac:dyDescent="0.35">
      <c r="A2009" s="965"/>
      <c r="B2009" s="494" t="s">
        <v>78</v>
      </c>
      <c r="C2009" s="503"/>
      <c r="D2009" s="104"/>
      <c r="E2009" s="508"/>
      <c r="F2009" s="348"/>
      <c r="G2009" s="507"/>
      <c r="H2009" s="506"/>
      <c r="I2009" s="167" t="e">
        <f t="shared" si="951"/>
        <v>#DIV/0!</v>
      </c>
      <c r="J2009" s="184" t="e">
        <f t="shared" si="966"/>
        <v>#DIV/0!</v>
      </c>
      <c r="K2009" s="104">
        <f t="shared" si="973"/>
        <v>0</v>
      </c>
      <c r="L2009" s="104">
        <f t="shared" si="967"/>
        <v>0</v>
      </c>
      <c r="M2009" s="206" t="e">
        <f t="shared" si="952"/>
        <v>#DIV/0!</v>
      </c>
      <c r="N2009" s="960"/>
      <c r="P2009" s="86" t="b">
        <f>E2004=D2004</f>
        <v>1</v>
      </c>
      <c r="Q2009" s="224" t="b">
        <f>IF(F2004=H2004,TRUE,FALSE)</f>
        <v>1</v>
      </c>
      <c r="R2009" s="728">
        <f t="shared" si="964"/>
        <v>0</v>
      </c>
    </row>
    <row r="2010" spans="1:18" s="159" customFormat="1" ht="27.75" customHeight="1" collapsed="1" x14ac:dyDescent="0.35">
      <c r="A2010" s="965"/>
      <c r="B2010" s="494" t="s">
        <v>116</v>
      </c>
      <c r="C2010" s="503"/>
      <c r="D2010" s="104">
        <v>20000</v>
      </c>
      <c r="E2010" s="348">
        <v>20000</v>
      </c>
      <c r="F2010" s="348">
        <v>1139.76</v>
      </c>
      <c r="G2010" s="186">
        <f>F2010/E2010</f>
        <v>5.7000000000000002E-2</v>
      </c>
      <c r="H2010" s="348">
        <v>1139.76</v>
      </c>
      <c r="I2010" s="186">
        <f t="shared" si="951"/>
        <v>5.7000000000000002E-2</v>
      </c>
      <c r="J2010" s="186">
        <f t="shared" si="966"/>
        <v>1</v>
      </c>
      <c r="K2010" s="104">
        <f t="shared" si="973"/>
        <v>20000</v>
      </c>
      <c r="L2010" s="104">
        <f t="shared" si="967"/>
        <v>0</v>
      </c>
      <c r="M2010" s="129">
        <f t="shared" si="952"/>
        <v>1</v>
      </c>
      <c r="N2010" s="960"/>
      <c r="P2010" s="86" t="b">
        <f>E2005=D2005</f>
        <v>1</v>
      </c>
      <c r="Q2010" s="224" t="b">
        <f>IF(F2005=H2005,TRUE,FALSE)</f>
        <v>1</v>
      </c>
      <c r="R2010" s="728">
        <f t="shared" si="964"/>
        <v>0</v>
      </c>
    </row>
    <row r="2011" spans="1:18" s="158" customFormat="1" ht="219" customHeight="1" x14ac:dyDescent="0.35">
      <c r="A2011" s="966"/>
      <c r="B2011" s="494" t="s">
        <v>80</v>
      </c>
      <c r="C2011" s="503"/>
      <c r="D2011" s="205"/>
      <c r="E2011" s="509"/>
      <c r="F2011" s="506"/>
      <c r="G2011" s="507" t="e">
        <f t="shared" si="960"/>
        <v>#DIV/0!</v>
      </c>
      <c r="H2011" s="506"/>
      <c r="I2011" s="167" t="e">
        <f t="shared" si="951"/>
        <v>#DIV/0!</v>
      </c>
      <c r="J2011" s="184" t="e">
        <f t="shared" si="966"/>
        <v>#DIV/0!</v>
      </c>
      <c r="K2011" s="104">
        <f t="shared" si="973"/>
        <v>0</v>
      </c>
      <c r="L2011" s="104">
        <f t="shared" si="967"/>
        <v>0</v>
      </c>
      <c r="M2011" s="206" t="e">
        <f t="shared" si="952"/>
        <v>#DIV/0!</v>
      </c>
      <c r="N2011" s="961"/>
      <c r="P2011" s="86" t="e">
        <f>#REF!=#REF!</f>
        <v>#REF!</v>
      </c>
      <c r="Q2011" s="224" t="e">
        <f>IF(#REF!=#REF!,TRUE,FALSE)</f>
        <v>#REF!</v>
      </c>
      <c r="R2011" s="728">
        <f t="shared" si="964"/>
        <v>0</v>
      </c>
    </row>
    <row r="2012" spans="1:18" s="159" customFormat="1" ht="122.25" customHeight="1" x14ac:dyDescent="0.35">
      <c r="A2012" s="540" t="s">
        <v>401</v>
      </c>
      <c r="B2012" s="510" t="s">
        <v>629</v>
      </c>
      <c r="C2012" s="497" t="s">
        <v>229</v>
      </c>
      <c r="D2012" s="142">
        <f>D2013</f>
        <v>26290.3</v>
      </c>
      <c r="E2012" s="142">
        <f>E2013</f>
        <v>26290.3</v>
      </c>
      <c r="F2012" s="142">
        <f>F2013</f>
        <v>0</v>
      </c>
      <c r="G2012" s="182">
        <f>F2012/E2012</f>
        <v>0</v>
      </c>
      <c r="H2012" s="142">
        <f>H2013</f>
        <v>0</v>
      </c>
      <c r="I2012" s="182">
        <f t="shared" si="951"/>
        <v>0</v>
      </c>
      <c r="J2012" s="192" t="e">
        <f t="shared" si="966"/>
        <v>#DIV/0!</v>
      </c>
      <c r="K2012" s="142">
        <f>K2013</f>
        <v>26290.3</v>
      </c>
      <c r="L2012" s="142">
        <f>SUM(L2013:L2017)</f>
        <v>0</v>
      </c>
      <c r="M2012" s="129">
        <f t="shared" si="952"/>
        <v>1</v>
      </c>
      <c r="N2012" s="786" t="s">
        <v>1386</v>
      </c>
      <c r="P2012" s="86" t="e">
        <f>#REF!=#REF!</f>
        <v>#REF!</v>
      </c>
      <c r="Q2012" s="224" t="e">
        <f>IF(#REF!=#REF!,TRUE,FALSE)</f>
        <v>#REF!</v>
      </c>
      <c r="R2012" s="728">
        <f t="shared" si="964"/>
        <v>0</v>
      </c>
    </row>
    <row r="2013" spans="1:18" s="159" customFormat="1" ht="101.25" customHeight="1" x14ac:dyDescent="0.35">
      <c r="A2013" s="964" t="s">
        <v>402</v>
      </c>
      <c r="B2013" s="501" t="s">
        <v>571</v>
      </c>
      <c r="C2013" s="502" t="s">
        <v>285</v>
      </c>
      <c r="D2013" s="134">
        <f>SUM(D2014:D2017)</f>
        <v>26290.3</v>
      </c>
      <c r="E2013" s="134">
        <f>SUM(E2014:E2017)</f>
        <v>26290.3</v>
      </c>
      <c r="F2013" s="134">
        <f t="shared" ref="F2013" si="974">SUM(F2014:F2017)</f>
        <v>0</v>
      </c>
      <c r="G2013" s="186">
        <f>F2013/E2013</f>
        <v>0</v>
      </c>
      <c r="H2013" s="348">
        <f>SUM(H2014:H2017)</f>
        <v>0</v>
      </c>
      <c r="I2013" s="186">
        <f t="shared" si="951"/>
        <v>0</v>
      </c>
      <c r="J2013" s="167" t="e">
        <f>H2013/F2013</f>
        <v>#DIV/0!</v>
      </c>
      <c r="K2013" s="104">
        <f>SUM(K2014:K2017)</f>
        <v>26290.3</v>
      </c>
      <c r="L2013" s="104"/>
      <c r="M2013" s="129">
        <f t="shared" si="952"/>
        <v>1</v>
      </c>
      <c r="N2013" s="787"/>
      <c r="P2013" s="86" t="e">
        <f>#REF!=#REF!</f>
        <v>#REF!</v>
      </c>
      <c r="Q2013" s="224" t="e">
        <f>IF(#REF!=#REF!,TRUE,FALSE)</f>
        <v>#REF!</v>
      </c>
      <c r="R2013" s="728">
        <f t="shared" si="964"/>
        <v>0</v>
      </c>
    </row>
    <row r="2014" spans="1:18" s="159" customFormat="1" ht="22.5" customHeight="1" x14ac:dyDescent="0.35">
      <c r="A2014" s="965"/>
      <c r="B2014" s="494" t="s">
        <v>79</v>
      </c>
      <c r="C2014" s="503"/>
      <c r="D2014" s="104">
        <v>26290.3</v>
      </c>
      <c r="E2014" s="104">
        <v>26290.3</v>
      </c>
      <c r="F2014" s="348"/>
      <c r="G2014" s="186">
        <f>F2014/E2014</f>
        <v>0</v>
      </c>
      <c r="H2014" s="348"/>
      <c r="I2014" s="186">
        <f t="shared" si="951"/>
        <v>0</v>
      </c>
      <c r="J2014" s="167" t="e">
        <f>H2014/F2014</f>
        <v>#DIV/0!</v>
      </c>
      <c r="K2014" s="104">
        <v>26290.3</v>
      </c>
      <c r="L2014" s="104">
        <f t="shared" si="967"/>
        <v>0</v>
      </c>
      <c r="M2014" s="129">
        <f t="shared" si="952"/>
        <v>1</v>
      </c>
      <c r="N2014" s="787"/>
      <c r="P2014" s="86" t="e">
        <f>#REF!=#REF!</f>
        <v>#REF!</v>
      </c>
      <c r="Q2014" s="224" t="e">
        <f>IF(#REF!=#REF!,TRUE,FALSE)</f>
        <v>#REF!</v>
      </c>
      <c r="R2014" s="728">
        <f t="shared" si="964"/>
        <v>0</v>
      </c>
    </row>
    <row r="2015" spans="1:18" s="159" customFormat="1" ht="22.5" customHeight="1" collapsed="1" x14ac:dyDescent="0.35">
      <c r="A2015" s="965"/>
      <c r="B2015" s="494" t="s">
        <v>78</v>
      </c>
      <c r="C2015" s="503"/>
      <c r="D2015" s="104"/>
      <c r="E2015" s="508"/>
      <c r="F2015" s="506"/>
      <c r="G2015" s="507" t="e">
        <f>F2015/E2015</f>
        <v>#DIV/0!</v>
      </c>
      <c r="H2015" s="506"/>
      <c r="I2015" s="167" t="e">
        <f t="shared" si="951"/>
        <v>#DIV/0!</v>
      </c>
      <c r="J2015" s="184" t="e">
        <f t="shared" si="966"/>
        <v>#DIV/0!</v>
      </c>
      <c r="K2015" s="104">
        <f t="shared" si="973"/>
        <v>0</v>
      </c>
      <c r="L2015" s="104">
        <f t="shared" si="967"/>
        <v>0</v>
      </c>
      <c r="M2015" s="206" t="e">
        <f t="shared" si="952"/>
        <v>#DIV/0!</v>
      </c>
      <c r="N2015" s="787"/>
      <c r="P2015" s="86" t="e">
        <f>#REF!=#REF!</f>
        <v>#REF!</v>
      </c>
      <c r="Q2015" s="224" t="e">
        <f>IF(#REF!=#REF!,TRUE,FALSE)</f>
        <v>#REF!</v>
      </c>
      <c r="R2015" s="728">
        <f t="shared" si="964"/>
        <v>0</v>
      </c>
    </row>
    <row r="2016" spans="1:18" s="158" customFormat="1" ht="27.5" x14ac:dyDescent="0.35">
      <c r="A2016" s="965"/>
      <c r="B2016" s="494" t="s">
        <v>116</v>
      </c>
      <c r="C2016" s="503"/>
      <c r="D2016" s="104"/>
      <c r="E2016" s="508"/>
      <c r="F2016" s="506"/>
      <c r="G2016" s="507" t="e">
        <f t="shared" ref="G2016:G2017" si="975">F2016/E2016</f>
        <v>#DIV/0!</v>
      </c>
      <c r="H2016" s="506"/>
      <c r="I2016" s="167" t="e">
        <f t="shared" si="951"/>
        <v>#DIV/0!</v>
      </c>
      <c r="J2016" s="184" t="e">
        <f t="shared" si="966"/>
        <v>#DIV/0!</v>
      </c>
      <c r="K2016" s="104">
        <f t="shared" si="973"/>
        <v>0</v>
      </c>
      <c r="L2016" s="104">
        <f t="shared" si="967"/>
        <v>0</v>
      </c>
      <c r="M2016" s="206" t="e">
        <f t="shared" si="952"/>
        <v>#DIV/0!</v>
      </c>
      <c r="N2016" s="787"/>
      <c r="P2016" s="86" t="b">
        <f t="shared" ref="P2016:P2017" si="976">E2006=D2006</f>
        <v>1</v>
      </c>
      <c r="Q2016" s="224" t="b">
        <f t="shared" ref="Q2016:Q2017" si="977">IF(F2006=H2006,TRUE,FALSE)</f>
        <v>1</v>
      </c>
      <c r="R2016" s="728">
        <f t="shared" si="964"/>
        <v>0</v>
      </c>
    </row>
    <row r="2017" spans="1:18" s="158" customFormat="1" ht="23.25" customHeight="1" x14ac:dyDescent="0.35">
      <c r="A2017" s="966"/>
      <c r="B2017" s="494" t="s">
        <v>80</v>
      </c>
      <c r="C2017" s="503"/>
      <c r="D2017" s="104"/>
      <c r="E2017" s="508"/>
      <c r="F2017" s="506"/>
      <c r="G2017" s="507" t="e">
        <f t="shared" si="975"/>
        <v>#DIV/0!</v>
      </c>
      <c r="H2017" s="506"/>
      <c r="I2017" s="167" t="e">
        <f t="shared" si="951"/>
        <v>#DIV/0!</v>
      </c>
      <c r="J2017" s="184" t="e">
        <f t="shared" si="966"/>
        <v>#DIV/0!</v>
      </c>
      <c r="K2017" s="104">
        <f t="shared" si="973"/>
        <v>0</v>
      </c>
      <c r="L2017" s="104">
        <f t="shared" si="967"/>
        <v>0</v>
      </c>
      <c r="M2017" s="206" t="e">
        <f t="shared" si="952"/>
        <v>#DIV/0!</v>
      </c>
      <c r="N2017" s="788"/>
      <c r="P2017" s="86" t="b">
        <f t="shared" si="976"/>
        <v>1</v>
      </c>
      <c r="Q2017" s="224" t="b">
        <f t="shared" si="977"/>
        <v>1</v>
      </c>
      <c r="R2017" s="728">
        <f t="shared" si="964"/>
        <v>0</v>
      </c>
    </row>
    <row r="2018" spans="1:18" s="158" customFormat="1" ht="66.75" customHeight="1" x14ac:dyDescent="0.35">
      <c r="A2018" s="1095" t="s">
        <v>929</v>
      </c>
      <c r="B2018" s="497" t="s">
        <v>930</v>
      </c>
      <c r="C2018" s="503" t="s">
        <v>285</v>
      </c>
      <c r="D2018" s="105">
        <f>SUM(D2019:D2022)</f>
        <v>1917.6</v>
      </c>
      <c r="E2018" s="508">
        <f>SUM(E2019:E2022)</f>
        <v>0</v>
      </c>
      <c r="F2018" s="509">
        <f t="shared" ref="F2018" si="978">SUM(F2019:F2022)</f>
        <v>0</v>
      </c>
      <c r="G2018" s="500" t="e">
        <f>F2018/E2018</f>
        <v>#DIV/0!</v>
      </c>
      <c r="H2018" s="509">
        <f>SUM(H2019:H2022)</f>
        <v>0</v>
      </c>
      <c r="I2018" s="184" t="e">
        <f t="shared" ref="I2018" si="979">H2018/E2018</f>
        <v>#DIV/0!</v>
      </c>
      <c r="J2018" s="184" t="e">
        <f>H2018/F2018</f>
        <v>#DIV/0!</v>
      </c>
      <c r="K2018" s="105"/>
      <c r="L2018" s="105"/>
      <c r="M2018" s="490" t="e">
        <f t="shared" ref="M2018:M2020" si="980">K2018/E2018</f>
        <v>#DIV/0!</v>
      </c>
      <c r="N2018" s="779" t="s">
        <v>1391</v>
      </c>
      <c r="P2018" s="86"/>
      <c r="Q2018" s="224"/>
      <c r="R2018" s="728">
        <f t="shared" si="964"/>
        <v>0</v>
      </c>
    </row>
    <row r="2019" spans="1:18" s="158" customFormat="1" ht="36" customHeight="1" x14ac:dyDescent="0.35">
      <c r="A2019" s="1096"/>
      <c r="B2019" s="494" t="s">
        <v>79</v>
      </c>
      <c r="C2019" s="503"/>
      <c r="D2019" s="104">
        <v>1468.8</v>
      </c>
      <c r="E2019" s="348"/>
      <c r="F2019" s="506"/>
      <c r="G2019" s="507"/>
      <c r="H2019" s="506"/>
      <c r="I2019" s="167"/>
      <c r="J2019" s="184"/>
      <c r="K2019" s="104"/>
      <c r="L2019" s="104"/>
      <c r="M2019" s="206" t="e">
        <f t="shared" si="980"/>
        <v>#DIV/0!</v>
      </c>
      <c r="N2019" s="780"/>
      <c r="P2019" s="86"/>
      <c r="Q2019" s="224"/>
      <c r="R2019" s="728">
        <f t="shared" si="964"/>
        <v>0</v>
      </c>
    </row>
    <row r="2020" spans="1:18" s="158" customFormat="1" ht="36.75" customHeight="1" x14ac:dyDescent="0.35">
      <c r="A2020" s="1096"/>
      <c r="B2020" s="494" t="s">
        <v>78</v>
      </c>
      <c r="C2020" s="503"/>
      <c r="D2020" s="104">
        <v>448.8</v>
      </c>
      <c r="E2020" s="348"/>
      <c r="F2020" s="506"/>
      <c r="G2020" s="507"/>
      <c r="H2020" s="506"/>
      <c r="I2020" s="167"/>
      <c r="J2020" s="184"/>
      <c r="K2020" s="104"/>
      <c r="L2020" s="104"/>
      <c r="M2020" s="206" t="e">
        <f t="shared" si="980"/>
        <v>#DIV/0!</v>
      </c>
      <c r="N2020" s="780"/>
      <c r="P2020" s="86"/>
      <c r="Q2020" s="224"/>
      <c r="R2020" s="728">
        <f t="shared" si="964"/>
        <v>0</v>
      </c>
    </row>
    <row r="2021" spans="1:18" s="158" customFormat="1" ht="32.25" customHeight="1" x14ac:dyDescent="0.35">
      <c r="A2021" s="1096"/>
      <c r="B2021" s="494" t="s">
        <v>116</v>
      </c>
      <c r="C2021" s="503"/>
      <c r="D2021" s="104"/>
      <c r="E2021" s="508"/>
      <c r="F2021" s="506"/>
      <c r="G2021" s="507"/>
      <c r="H2021" s="506"/>
      <c r="I2021" s="167"/>
      <c r="J2021" s="184"/>
      <c r="K2021" s="104"/>
      <c r="L2021" s="104"/>
      <c r="M2021" s="206"/>
      <c r="N2021" s="780"/>
      <c r="P2021" s="86"/>
      <c r="Q2021" s="224"/>
      <c r="R2021" s="728">
        <f t="shared" si="964"/>
        <v>0</v>
      </c>
    </row>
    <row r="2022" spans="1:18" s="158" customFormat="1" ht="38.25" customHeight="1" x14ac:dyDescent="0.35">
      <c r="A2022" s="1097"/>
      <c r="B2022" s="494" t="s">
        <v>80</v>
      </c>
      <c r="C2022" s="503"/>
      <c r="D2022" s="104"/>
      <c r="E2022" s="508"/>
      <c r="F2022" s="506"/>
      <c r="G2022" s="507"/>
      <c r="H2022" s="506"/>
      <c r="I2022" s="167"/>
      <c r="J2022" s="184"/>
      <c r="K2022" s="104"/>
      <c r="L2022" s="104"/>
      <c r="M2022" s="206"/>
      <c r="N2022" s="781"/>
      <c r="P2022" s="86"/>
      <c r="Q2022" s="224"/>
      <c r="R2022" s="728">
        <f t="shared" si="964"/>
        <v>0</v>
      </c>
    </row>
    <row r="2023" spans="1:18" s="159" customFormat="1" ht="68.25" customHeight="1" x14ac:dyDescent="0.35">
      <c r="A2023" s="949" t="s">
        <v>13</v>
      </c>
      <c r="B2023" s="223" t="s">
        <v>909</v>
      </c>
      <c r="C2023" s="114" t="s">
        <v>227</v>
      </c>
      <c r="D2023" s="111">
        <f>SUM(D2024:D2027)</f>
        <v>301188.38</v>
      </c>
      <c r="E2023" s="111">
        <f>SUM(E2024:E2027)</f>
        <v>301188.38</v>
      </c>
      <c r="F2023" s="111">
        <f>SUM(F2024:F2027)</f>
        <v>33124.25</v>
      </c>
      <c r="G2023" s="187">
        <f t="shared" ref="G2023:G2127" si="981">F2023/E2023</f>
        <v>0.11</v>
      </c>
      <c r="H2023" s="111">
        <f>SUM(H2024:H2027)</f>
        <v>33124.25</v>
      </c>
      <c r="I2023" s="187">
        <f t="shared" ref="I2023:I2111" si="982">H2023/E2023</f>
        <v>0.11</v>
      </c>
      <c r="J2023" s="187">
        <f t="shared" ref="J2023:J2127" si="983">H2023/F2023</f>
        <v>1</v>
      </c>
      <c r="K2023" s="111">
        <f>SUM(K2024:K2027)</f>
        <v>301188.38</v>
      </c>
      <c r="L2023" s="111">
        <f>SUM(L2024:L2027)</f>
        <v>0</v>
      </c>
      <c r="M2023" s="112">
        <f>K2023/E2023</f>
        <v>1</v>
      </c>
      <c r="N2023" s="840"/>
      <c r="P2023" s="86" t="e">
        <f>#REF!=#REF!</f>
        <v>#REF!</v>
      </c>
      <c r="Q2023" s="224" t="e">
        <f>IF(#REF!=#REF!,TRUE,FALSE)</f>
        <v>#REF!</v>
      </c>
      <c r="R2023" s="728">
        <f t="shared" si="964"/>
        <v>0</v>
      </c>
    </row>
    <row r="2024" spans="1:18" s="159" customFormat="1" ht="27.5" x14ac:dyDescent="0.35">
      <c r="A2024" s="949"/>
      <c r="B2024" s="115" t="s">
        <v>79</v>
      </c>
      <c r="C2024" s="115"/>
      <c r="D2024" s="113">
        <f t="shared" ref="D2024:F2027" si="984">D2029+D2074+D2099+D2109+D2119</f>
        <v>0</v>
      </c>
      <c r="E2024" s="113">
        <f t="shared" si="984"/>
        <v>0</v>
      </c>
      <c r="F2024" s="113">
        <f t="shared" si="984"/>
        <v>0</v>
      </c>
      <c r="G2024" s="189" t="e">
        <f t="shared" si="981"/>
        <v>#DIV/0!</v>
      </c>
      <c r="H2024" s="198">
        <f>H2029+H2074+H2099+H2109+H2119</f>
        <v>0</v>
      </c>
      <c r="I2024" s="189" t="e">
        <f t="shared" si="982"/>
        <v>#DIV/0!</v>
      </c>
      <c r="J2024" s="189" t="e">
        <f t="shared" si="983"/>
        <v>#DIV/0!</v>
      </c>
      <c r="K2024" s="113">
        <f t="shared" ref="K2024:L2027" si="985">K2029+K2074+K2099+K2109+K2119</f>
        <v>0</v>
      </c>
      <c r="L2024" s="113">
        <f t="shared" si="985"/>
        <v>0</v>
      </c>
      <c r="M2024" s="203" t="e">
        <f>K2024/E2024</f>
        <v>#DIV/0!</v>
      </c>
      <c r="N2024" s="840"/>
      <c r="P2024" s="86" t="e">
        <f>#REF!=#REF!</f>
        <v>#REF!</v>
      </c>
      <c r="Q2024" s="224" t="e">
        <f>IF(#REF!=#REF!,TRUE,FALSE)</f>
        <v>#REF!</v>
      </c>
      <c r="R2024" s="728">
        <f t="shared" si="964"/>
        <v>0</v>
      </c>
    </row>
    <row r="2025" spans="1:18" s="159" customFormat="1" ht="27.5" x14ac:dyDescent="0.35">
      <c r="A2025" s="949"/>
      <c r="B2025" s="115" t="s">
        <v>78</v>
      </c>
      <c r="C2025" s="115"/>
      <c r="D2025" s="113">
        <f t="shared" si="984"/>
        <v>0</v>
      </c>
      <c r="E2025" s="113">
        <f t="shared" si="984"/>
        <v>0</v>
      </c>
      <c r="F2025" s="113">
        <f t="shared" si="984"/>
        <v>0</v>
      </c>
      <c r="G2025" s="189" t="e">
        <f t="shared" si="981"/>
        <v>#DIV/0!</v>
      </c>
      <c r="H2025" s="198">
        <f>H2030+H2075+H2100+H2110+H2120</f>
        <v>0</v>
      </c>
      <c r="I2025" s="189" t="e">
        <f t="shared" si="982"/>
        <v>#DIV/0!</v>
      </c>
      <c r="J2025" s="189" t="e">
        <f t="shared" si="983"/>
        <v>#DIV/0!</v>
      </c>
      <c r="K2025" s="113">
        <f t="shared" si="985"/>
        <v>0</v>
      </c>
      <c r="L2025" s="113">
        <f t="shared" si="985"/>
        <v>0</v>
      </c>
      <c r="M2025" s="203" t="e">
        <f t="shared" ref="M2025:M2113" si="986">K2025/E2025</f>
        <v>#DIV/0!</v>
      </c>
      <c r="N2025" s="840"/>
      <c r="P2025" s="86" t="e">
        <f>#REF!=#REF!</f>
        <v>#REF!</v>
      </c>
      <c r="Q2025" s="224" t="e">
        <f>IF(#REF!=#REF!,TRUE,FALSE)</f>
        <v>#REF!</v>
      </c>
      <c r="R2025" s="728">
        <f t="shared" si="964"/>
        <v>0</v>
      </c>
    </row>
    <row r="2026" spans="1:18" s="159" customFormat="1" ht="27.5" x14ac:dyDescent="0.35">
      <c r="A2026" s="949"/>
      <c r="B2026" s="115" t="s">
        <v>116</v>
      </c>
      <c r="C2026" s="115"/>
      <c r="D2026" s="113">
        <f t="shared" si="984"/>
        <v>301188.38</v>
      </c>
      <c r="E2026" s="113">
        <f t="shared" si="984"/>
        <v>301188.38</v>
      </c>
      <c r="F2026" s="113">
        <f t="shared" si="984"/>
        <v>33124.25</v>
      </c>
      <c r="G2026" s="190">
        <f t="shared" si="981"/>
        <v>0.11</v>
      </c>
      <c r="H2026" s="113">
        <f>H2031+H2076+H2101+H2111+H2121</f>
        <v>33124.25</v>
      </c>
      <c r="I2026" s="190">
        <f t="shared" si="982"/>
        <v>0.11</v>
      </c>
      <c r="J2026" s="190">
        <f t="shared" si="983"/>
        <v>1</v>
      </c>
      <c r="K2026" s="113">
        <f t="shared" si="985"/>
        <v>301188.38</v>
      </c>
      <c r="L2026" s="113">
        <f t="shared" si="985"/>
        <v>0</v>
      </c>
      <c r="M2026" s="427">
        <f t="shared" si="986"/>
        <v>1</v>
      </c>
      <c r="N2026" s="840"/>
      <c r="P2026" s="86" t="e">
        <f>#REF!=#REF!</f>
        <v>#REF!</v>
      </c>
      <c r="Q2026" s="224" t="e">
        <f>IF(#REF!=#REF!,TRUE,FALSE)</f>
        <v>#REF!</v>
      </c>
      <c r="R2026" s="728">
        <f t="shared" si="964"/>
        <v>0</v>
      </c>
    </row>
    <row r="2027" spans="1:18" s="159" customFormat="1" ht="27.5" x14ac:dyDescent="0.35">
      <c r="A2027" s="949"/>
      <c r="B2027" s="115" t="s">
        <v>80</v>
      </c>
      <c r="C2027" s="115"/>
      <c r="D2027" s="113">
        <f t="shared" si="984"/>
        <v>0</v>
      </c>
      <c r="E2027" s="113">
        <f t="shared" si="984"/>
        <v>0</v>
      </c>
      <c r="F2027" s="113">
        <f t="shared" si="984"/>
        <v>0</v>
      </c>
      <c r="G2027" s="188" t="e">
        <f t="shared" si="981"/>
        <v>#DIV/0!</v>
      </c>
      <c r="H2027" s="198">
        <f>H2032+H2077+H2102+H2112+H2122</f>
        <v>0</v>
      </c>
      <c r="I2027" s="189" t="e">
        <f t="shared" si="982"/>
        <v>#DIV/0!</v>
      </c>
      <c r="J2027" s="189" t="e">
        <f t="shared" si="983"/>
        <v>#DIV/0!</v>
      </c>
      <c r="K2027" s="198">
        <f t="shared" si="985"/>
        <v>0</v>
      </c>
      <c r="L2027" s="113">
        <f t="shared" si="985"/>
        <v>0</v>
      </c>
      <c r="M2027" s="203" t="e">
        <f t="shared" si="986"/>
        <v>#DIV/0!</v>
      </c>
      <c r="N2027" s="840"/>
      <c r="P2027" s="86" t="e">
        <f>#REF!=#REF!</f>
        <v>#REF!</v>
      </c>
      <c r="Q2027" s="224" t="e">
        <f>IF(#REF!=#REF!,TRUE,FALSE)</f>
        <v>#REF!</v>
      </c>
      <c r="R2027" s="728">
        <f t="shared" si="964"/>
        <v>0</v>
      </c>
    </row>
    <row r="2028" spans="1:18" s="159" customFormat="1" ht="83.25" customHeight="1" x14ac:dyDescent="0.35">
      <c r="A2028" s="792" t="s">
        <v>481</v>
      </c>
      <c r="B2028" s="137" t="s">
        <v>619</v>
      </c>
      <c r="C2028" s="137" t="s">
        <v>649</v>
      </c>
      <c r="D2028" s="142">
        <f>SUM(D2029:D2032)</f>
        <v>151961.32</v>
      </c>
      <c r="E2028" s="142">
        <f t="shared" ref="E2028:F2028" si="987">SUM(E2029:E2032)</f>
        <v>151961.32</v>
      </c>
      <c r="F2028" s="142">
        <f t="shared" si="987"/>
        <v>15447.84</v>
      </c>
      <c r="G2028" s="182">
        <f t="shared" si="981"/>
        <v>0.10199999999999999</v>
      </c>
      <c r="H2028" s="142">
        <f>SUM(H2029:H2032)</f>
        <v>15447.84</v>
      </c>
      <c r="I2028" s="182">
        <f t="shared" si="982"/>
        <v>0.10199999999999999</v>
      </c>
      <c r="J2028" s="182">
        <f t="shared" si="983"/>
        <v>1</v>
      </c>
      <c r="K2028" s="142">
        <f>SUM(K2029:K2032)</f>
        <v>151961.32</v>
      </c>
      <c r="L2028" s="142">
        <f>SUM(L2029:L2032)</f>
        <v>0</v>
      </c>
      <c r="M2028" s="140">
        <f t="shared" si="986"/>
        <v>1</v>
      </c>
      <c r="N2028" s="954"/>
      <c r="P2028" s="86" t="e">
        <f>#REF!=#REF!</f>
        <v>#REF!</v>
      </c>
      <c r="Q2028" s="224" t="e">
        <f>IF(#REF!=#REF!,TRUE,FALSE)</f>
        <v>#REF!</v>
      </c>
      <c r="R2028" s="728">
        <f t="shared" si="964"/>
        <v>0</v>
      </c>
    </row>
    <row r="2029" spans="1:18" s="159" customFormat="1" ht="27.5" x14ac:dyDescent="0.35">
      <c r="A2029" s="792"/>
      <c r="B2029" s="713" t="s">
        <v>79</v>
      </c>
      <c r="C2029" s="137"/>
      <c r="D2029" s="104">
        <f>D2034+D2039</f>
        <v>0</v>
      </c>
      <c r="E2029" s="104">
        <f t="shared" ref="E2029:K2032" si="988">E2034+E2039</f>
        <v>0</v>
      </c>
      <c r="F2029" s="104">
        <f t="shared" si="988"/>
        <v>0</v>
      </c>
      <c r="G2029" s="167" t="e">
        <f t="shared" si="981"/>
        <v>#DIV/0!</v>
      </c>
      <c r="H2029" s="104">
        <f t="shared" si="988"/>
        <v>0</v>
      </c>
      <c r="I2029" s="167" t="e">
        <f t="shared" si="982"/>
        <v>#DIV/0!</v>
      </c>
      <c r="J2029" s="167" t="e">
        <f t="shared" si="983"/>
        <v>#DIV/0!</v>
      </c>
      <c r="K2029" s="104">
        <f t="shared" si="988"/>
        <v>0</v>
      </c>
      <c r="L2029" s="104">
        <f t="shared" ref="K2029:L2117" si="989">F2029</f>
        <v>0</v>
      </c>
      <c r="M2029" s="206" t="e">
        <f t="shared" si="986"/>
        <v>#DIV/0!</v>
      </c>
      <c r="N2029" s="954"/>
      <c r="P2029" s="86" t="e">
        <f>#REF!=#REF!</f>
        <v>#REF!</v>
      </c>
      <c r="Q2029" s="224" t="e">
        <f>IF(#REF!=#REF!,TRUE,FALSE)</f>
        <v>#REF!</v>
      </c>
      <c r="R2029" s="728">
        <f t="shared" si="964"/>
        <v>0</v>
      </c>
    </row>
    <row r="2030" spans="1:18" s="159" customFormat="1" ht="27.5" x14ac:dyDescent="0.35">
      <c r="A2030" s="792"/>
      <c r="B2030" s="713" t="s">
        <v>78</v>
      </c>
      <c r="C2030" s="137"/>
      <c r="D2030" s="104">
        <f t="shared" ref="D2030:F2032" si="990">D2035+D2040</f>
        <v>0</v>
      </c>
      <c r="E2030" s="104">
        <f t="shared" si="990"/>
        <v>0</v>
      </c>
      <c r="F2030" s="104">
        <f t="shared" si="990"/>
        <v>0</v>
      </c>
      <c r="G2030" s="167" t="e">
        <f t="shared" si="981"/>
        <v>#DIV/0!</v>
      </c>
      <c r="H2030" s="104">
        <f t="shared" si="988"/>
        <v>0</v>
      </c>
      <c r="I2030" s="167" t="e">
        <f t="shared" si="982"/>
        <v>#DIV/0!</v>
      </c>
      <c r="J2030" s="167" t="e">
        <f t="shared" si="983"/>
        <v>#DIV/0!</v>
      </c>
      <c r="K2030" s="104">
        <f t="shared" si="988"/>
        <v>0</v>
      </c>
      <c r="L2030" s="104">
        <f t="shared" si="989"/>
        <v>0</v>
      </c>
      <c r="M2030" s="206" t="e">
        <f t="shared" si="986"/>
        <v>#DIV/0!</v>
      </c>
      <c r="N2030" s="954"/>
      <c r="P2030" s="86" t="e">
        <f>#REF!=#REF!</f>
        <v>#REF!</v>
      </c>
      <c r="Q2030" s="224" t="e">
        <f>IF(#REF!=#REF!,TRUE,FALSE)</f>
        <v>#REF!</v>
      </c>
      <c r="R2030" s="728">
        <f t="shared" si="964"/>
        <v>0</v>
      </c>
    </row>
    <row r="2031" spans="1:18" s="159" customFormat="1" ht="27.5" x14ac:dyDescent="0.35">
      <c r="A2031" s="792"/>
      <c r="B2031" s="713" t="s">
        <v>116</v>
      </c>
      <c r="C2031" s="137"/>
      <c r="D2031" s="104">
        <f t="shared" si="990"/>
        <v>151961.32</v>
      </c>
      <c r="E2031" s="104">
        <f t="shared" si="990"/>
        <v>151961.32</v>
      </c>
      <c r="F2031" s="104">
        <f t="shared" si="990"/>
        <v>15447.84</v>
      </c>
      <c r="G2031" s="186">
        <f t="shared" si="981"/>
        <v>0.10199999999999999</v>
      </c>
      <c r="H2031" s="104">
        <f t="shared" si="988"/>
        <v>15447.84</v>
      </c>
      <c r="I2031" s="186">
        <f t="shared" si="982"/>
        <v>0.10199999999999999</v>
      </c>
      <c r="J2031" s="186">
        <f t="shared" si="983"/>
        <v>1</v>
      </c>
      <c r="K2031" s="104">
        <f t="shared" si="988"/>
        <v>151961.32</v>
      </c>
      <c r="L2031" s="104"/>
      <c r="M2031" s="129">
        <f t="shared" si="986"/>
        <v>1</v>
      </c>
      <c r="N2031" s="954"/>
      <c r="P2031" s="86" t="e">
        <f>#REF!=#REF!</f>
        <v>#REF!</v>
      </c>
      <c r="Q2031" s="224" t="e">
        <f>IF(#REF!=#REF!,TRUE,FALSE)</f>
        <v>#REF!</v>
      </c>
      <c r="R2031" s="728">
        <f t="shared" si="964"/>
        <v>0</v>
      </c>
    </row>
    <row r="2032" spans="1:18" s="159" customFormat="1" ht="27.5" x14ac:dyDescent="0.35">
      <c r="A2032" s="792"/>
      <c r="B2032" s="713" t="s">
        <v>80</v>
      </c>
      <c r="C2032" s="137"/>
      <c r="D2032" s="104">
        <f t="shared" si="990"/>
        <v>0</v>
      </c>
      <c r="E2032" s="104">
        <f t="shared" si="990"/>
        <v>0</v>
      </c>
      <c r="F2032" s="104">
        <f t="shared" si="990"/>
        <v>0</v>
      </c>
      <c r="G2032" s="167" t="e">
        <f t="shared" si="981"/>
        <v>#DIV/0!</v>
      </c>
      <c r="H2032" s="104">
        <f t="shared" si="988"/>
        <v>0</v>
      </c>
      <c r="I2032" s="167" t="e">
        <f t="shared" si="982"/>
        <v>#DIV/0!</v>
      </c>
      <c r="J2032" s="167" t="e">
        <f t="shared" si="983"/>
        <v>#DIV/0!</v>
      </c>
      <c r="K2032" s="104">
        <f t="shared" si="988"/>
        <v>0</v>
      </c>
      <c r="L2032" s="104">
        <f t="shared" si="989"/>
        <v>0</v>
      </c>
      <c r="M2032" s="206" t="e">
        <f t="shared" si="986"/>
        <v>#DIV/0!</v>
      </c>
      <c r="N2032" s="954"/>
      <c r="P2032" s="86" t="e">
        <f>#REF!=#REF!</f>
        <v>#REF!</v>
      </c>
      <c r="Q2032" s="224" t="e">
        <f>IF(#REF!=#REF!,TRUE,FALSE)</f>
        <v>#REF!</v>
      </c>
      <c r="R2032" s="728">
        <f t="shared" si="964"/>
        <v>0</v>
      </c>
    </row>
    <row r="2033" spans="1:18" s="84" customFormat="1" ht="127.5" customHeight="1" x14ac:dyDescent="0.35">
      <c r="A2033" s="967" t="s">
        <v>482</v>
      </c>
      <c r="B2033" s="117" t="s">
        <v>572</v>
      </c>
      <c r="C2033" s="117" t="s">
        <v>285</v>
      </c>
      <c r="D2033" s="134">
        <f>SUM(D2034:D2037)</f>
        <v>100532.52</v>
      </c>
      <c r="E2033" s="134">
        <f>SUM(E2034:E2037)</f>
        <v>100532.52</v>
      </c>
      <c r="F2033" s="134">
        <f>SUM(F2034:F2037)</f>
        <v>13867.64</v>
      </c>
      <c r="G2033" s="191">
        <f t="shared" si="981"/>
        <v>0.13800000000000001</v>
      </c>
      <c r="H2033" s="134">
        <f>SUM(H2034:H2037)</f>
        <v>13867.64</v>
      </c>
      <c r="I2033" s="186">
        <f t="shared" si="982"/>
        <v>0.13800000000000001</v>
      </c>
      <c r="J2033" s="191">
        <f t="shared" si="983"/>
        <v>1</v>
      </c>
      <c r="K2033" s="104">
        <f>SUM(K2034:K2037)</f>
        <v>100532.52</v>
      </c>
      <c r="L2033" s="104">
        <f>SUM(L2034:L2037)</f>
        <v>0</v>
      </c>
      <c r="M2033" s="129">
        <f t="shared" si="986"/>
        <v>1</v>
      </c>
      <c r="N2033" s="817" t="s">
        <v>1344</v>
      </c>
      <c r="O2033" s="86" t="e">
        <f>#REF!=#REF!</f>
        <v>#REF!</v>
      </c>
      <c r="P2033" s="86" t="b">
        <f t="shared" ref="P2033:P2095" si="991">E2023=D2023</f>
        <v>1</v>
      </c>
      <c r="Q2033" s="224" t="b">
        <f t="shared" ref="Q2033:Q2078" si="992">IF(F2023=H2023,TRUE,FALSE)</f>
        <v>1</v>
      </c>
      <c r="R2033" s="728">
        <f t="shared" si="964"/>
        <v>0</v>
      </c>
    </row>
    <row r="2034" spans="1:18" s="84" customFormat="1" ht="56.25" customHeight="1" outlineLevel="1" x14ac:dyDescent="0.35">
      <c r="A2034" s="967"/>
      <c r="B2034" s="713" t="s">
        <v>79</v>
      </c>
      <c r="C2034" s="713"/>
      <c r="D2034" s="104"/>
      <c r="E2034" s="104"/>
      <c r="F2034" s="104"/>
      <c r="G2034" s="167" t="e">
        <f t="shared" si="981"/>
        <v>#DIV/0!</v>
      </c>
      <c r="H2034" s="104"/>
      <c r="I2034" s="167" t="e">
        <f t="shared" si="982"/>
        <v>#DIV/0!</v>
      </c>
      <c r="J2034" s="167" t="e">
        <f t="shared" si="983"/>
        <v>#DIV/0!</v>
      </c>
      <c r="K2034" s="104">
        <f t="shared" si="989"/>
        <v>0</v>
      </c>
      <c r="L2034" s="104"/>
      <c r="M2034" s="206" t="e">
        <f t="shared" si="986"/>
        <v>#DIV/0!</v>
      </c>
      <c r="N2034" s="817"/>
      <c r="O2034" s="86"/>
      <c r="P2034" s="86" t="b">
        <f t="shared" si="991"/>
        <v>1</v>
      </c>
      <c r="Q2034" s="224" t="b">
        <f t="shared" si="992"/>
        <v>1</v>
      </c>
      <c r="R2034" s="728">
        <f t="shared" si="964"/>
        <v>0</v>
      </c>
    </row>
    <row r="2035" spans="1:18" s="84" customFormat="1" ht="62.25" customHeight="1" outlineLevel="1" x14ac:dyDescent="0.35">
      <c r="A2035" s="967"/>
      <c r="B2035" s="713" t="s">
        <v>78</v>
      </c>
      <c r="C2035" s="713"/>
      <c r="D2035" s="104">
        <v>0</v>
      </c>
      <c r="E2035" s="104">
        <v>0</v>
      </c>
      <c r="F2035" s="104">
        <v>0</v>
      </c>
      <c r="G2035" s="167" t="e">
        <f t="shared" si="981"/>
        <v>#DIV/0!</v>
      </c>
      <c r="H2035" s="104">
        <v>0</v>
      </c>
      <c r="I2035" s="167" t="e">
        <f t="shared" si="982"/>
        <v>#DIV/0!</v>
      </c>
      <c r="J2035" s="167" t="e">
        <f t="shared" si="983"/>
        <v>#DIV/0!</v>
      </c>
      <c r="K2035" s="104">
        <f t="shared" si="989"/>
        <v>0</v>
      </c>
      <c r="L2035" s="104"/>
      <c r="M2035" s="206" t="e">
        <f t="shared" si="986"/>
        <v>#DIV/0!</v>
      </c>
      <c r="N2035" s="817"/>
      <c r="O2035" s="86"/>
      <c r="P2035" s="86" t="b">
        <f t="shared" si="991"/>
        <v>1</v>
      </c>
      <c r="Q2035" s="224" t="b">
        <f t="shared" si="992"/>
        <v>1</v>
      </c>
      <c r="R2035" s="728">
        <f t="shared" si="964"/>
        <v>0</v>
      </c>
    </row>
    <row r="2036" spans="1:18" s="84" customFormat="1" ht="56.25" customHeight="1" outlineLevel="1" x14ac:dyDescent="0.35">
      <c r="A2036" s="967"/>
      <c r="B2036" s="713" t="s">
        <v>116</v>
      </c>
      <c r="C2036" s="713"/>
      <c r="D2036" s="104">
        <v>100532.52</v>
      </c>
      <c r="E2036" s="104">
        <v>100532.52</v>
      </c>
      <c r="F2036" s="104">
        <v>13867.64</v>
      </c>
      <c r="G2036" s="186">
        <f t="shared" si="981"/>
        <v>0.13800000000000001</v>
      </c>
      <c r="H2036" s="104">
        <v>13867.64</v>
      </c>
      <c r="I2036" s="186">
        <f t="shared" si="982"/>
        <v>0.13800000000000001</v>
      </c>
      <c r="J2036" s="186">
        <f t="shared" si="983"/>
        <v>1</v>
      </c>
      <c r="K2036" s="104">
        <v>100532.52</v>
      </c>
      <c r="L2036" s="104"/>
      <c r="M2036" s="129">
        <f t="shared" si="986"/>
        <v>1</v>
      </c>
      <c r="N2036" s="817"/>
      <c r="O2036" s="86"/>
      <c r="P2036" s="86" t="b">
        <f t="shared" si="991"/>
        <v>1</v>
      </c>
      <c r="Q2036" s="224" t="b">
        <f t="shared" si="992"/>
        <v>1</v>
      </c>
      <c r="R2036" s="728">
        <f t="shared" si="964"/>
        <v>0</v>
      </c>
    </row>
    <row r="2037" spans="1:18" s="84" customFormat="1" ht="74.25" customHeight="1" outlineLevel="1" x14ac:dyDescent="0.35">
      <c r="A2037" s="967"/>
      <c r="B2037" s="713" t="s">
        <v>80</v>
      </c>
      <c r="C2037" s="713"/>
      <c r="D2037" s="104">
        <v>0</v>
      </c>
      <c r="E2037" s="104">
        <v>0</v>
      </c>
      <c r="F2037" s="104">
        <v>0</v>
      </c>
      <c r="G2037" s="167" t="e">
        <f t="shared" si="981"/>
        <v>#DIV/0!</v>
      </c>
      <c r="H2037" s="121">
        <v>0</v>
      </c>
      <c r="I2037" s="167" t="e">
        <f t="shared" si="982"/>
        <v>#DIV/0!</v>
      </c>
      <c r="J2037" s="167" t="e">
        <f t="shared" si="983"/>
        <v>#DIV/0!</v>
      </c>
      <c r="K2037" s="104">
        <f t="shared" si="989"/>
        <v>0</v>
      </c>
      <c r="L2037" s="104"/>
      <c r="M2037" s="206" t="e">
        <f t="shared" si="986"/>
        <v>#DIV/0!</v>
      </c>
      <c r="N2037" s="817"/>
      <c r="O2037" s="86"/>
      <c r="P2037" s="86" t="b">
        <f t="shared" si="991"/>
        <v>1</v>
      </c>
      <c r="Q2037" s="224" t="b">
        <f t="shared" si="992"/>
        <v>1</v>
      </c>
      <c r="R2037" s="728">
        <f t="shared" si="964"/>
        <v>0</v>
      </c>
    </row>
    <row r="2038" spans="1:18" s="84" customFormat="1" ht="73.5" customHeight="1" outlineLevel="1" x14ac:dyDescent="0.35">
      <c r="A2038" s="789" t="s">
        <v>314</v>
      </c>
      <c r="B2038" s="117" t="s">
        <v>573</v>
      </c>
      <c r="C2038" s="117" t="s">
        <v>285</v>
      </c>
      <c r="D2038" s="104">
        <f>SUM(D2039:D2042)</f>
        <v>51428.800000000003</v>
      </c>
      <c r="E2038" s="104">
        <f t="shared" ref="E2038:F2038" si="993">SUM(E2039:E2042)</f>
        <v>51428.800000000003</v>
      </c>
      <c r="F2038" s="104">
        <f t="shared" si="993"/>
        <v>1580.2</v>
      </c>
      <c r="G2038" s="186">
        <f t="shared" si="981"/>
        <v>3.1E-2</v>
      </c>
      <c r="H2038" s="121">
        <f>SUM(H2039:H2042)</f>
        <v>1580.2</v>
      </c>
      <c r="I2038" s="186">
        <f t="shared" si="982"/>
        <v>3.1E-2</v>
      </c>
      <c r="J2038" s="186">
        <f t="shared" si="983"/>
        <v>1</v>
      </c>
      <c r="K2038" s="104">
        <f>SUM(K2039:K2042)</f>
        <v>51428.800000000003</v>
      </c>
      <c r="L2038" s="104">
        <f>SUM(L2039:L2042)</f>
        <v>0</v>
      </c>
      <c r="M2038" s="129">
        <f t="shared" si="986"/>
        <v>1</v>
      </c>
      <c r="N2038" s="848"/>
      <c r="O2038" s="86"/>
      <c r="P2038" s="86" t="b">
        <f t="shared" si="991"/>
        <v>1</v>
      </c>
      <c r="Q2038" s="224" t="b">
        <f t="shared" si="992"/>
        <v>1</v>
      </c>
      <c r="R2038" s="728">
        <f t="shared" si="964"/>
        <v>0</v>
      </c>
    </row>
    <row r="2039" spans="1:18" s="84" customFormat="1" ht="27.5" outlineLevel="1" x14ac:dyDescent="0.35">
      <c r="A2039" s="790"/>
      <c r="B2039" s="713" t="s">
        <v>79</v>
      </c>
      <c r="C2039" s="713"/>
      <c r="D2039" s="104">
        <f>D2044+D2049+D2054+D2059+D2064+D2069</f>
        <v>0</v>
      </c>
      <c r="E2039" s="104">
        <f t="shared" ref="E2039:L2042" si="994">E2044+E2049+E2054+E2059+E2064+E2069</f>
        <v>0</v>
      </c>
      <c r="F2039" s="104">
        <f t="shared" si="994"/>
        <v>0</v>
      </c>
      <c r="G2039" s="167" t="e">
        <f t="shared" si="981"/>
        <v>#DIV/0!</v>
      </c>
      <c r="H2039" s="104">
        <f t="shared" si="994"/>
        <v>0</v>
      </c>
      <c r="I2039" s="167" t="e">
        <f t="shared" si="982"/>
        <v>#DIV/0!</v>
      </c>
      <c r="J2039" s="167" t="e">
        <f t="shared" si="983"/>
        <v>#DIV/0!</v>
      </c>
      <c r="K2039" s="104">
        <f t="shared" si="994"/>
        <v>0</v>
      </c>
      <c r="L2039" s="104">
        <f t="shared" si="994"/>
        <v>0</v>
      </c>
      <c r="M2039" s="206" t="e">
        <f t="shared" si="986"/>
        <v>#DIV/0!</v>
      </c>
      <c r="N2039" s="849"/>
      <c r="O2039" s="86"/>
      <c r="P2039" s="86" t="b">
        <f t="shared" si="991"/>
        <v>1</v>
      </c>
      <c r="Q2039" s="224" t="b">
        <f t="shared" si="992"/>
        <v>1</v>
      </c>
      <c r="R2039" s="728">
        <f t="shared" si="964"/>
        <v>0</v>
      </c>
    </row>
    <row r="2040" spans="1:18" s="84" customFormat="1" ht="27.5" outlineLevel="1" x14ac:dyDescent="0.35">
      <c r="A2040" s="790"/>
      <c r="B2040" s="713" t="s">
        <v>78</v>
      </c>
      <c r="C2040" s="713"/>
      <c r="D2040" s="104">
        <f t="shared" ref="D2040:F2042" si="995">D2045+D2050+D2055+D2060+D2065+D2070</f>
        <v>0</v>
      </c>
      <c r="E2040" s="104">
        <f t="shared" si="995"/>
        <v>0</v>
      </c>
      <c r="F2040" s="104">
        <f t="shared" si="995"/>
        <v>0</v>
      </c>
      <c r="G2040" s="167" t="e">
        <f t="shared" si="981"/>
        <v>#DIV/0!</v>
      </c>
      <c r="H2040" s="104">
        <f t="shared" si="994"/>
        <v>0</v>
      </c>
      <c r="I2040" s="167" t="e">
        <f t="shared" si="982"/>
        <v>#DIV/0!</v>
      </c>
      <c r="J2040" s="167" t="e">
        <f t="shared" si="983"/>
        <v>#DIV/0!</v>
      </c>
      <c r="K2040" s="104">
        <f t="shared" si="994"/>
        <v>0</v>
      </c>
      <c r="L2040" s="104">
        <f t="shared" si="994"/>
        <v>0</v>
      </c>
      <c r="M2040" s="206" t="e">
        <f t="shared" si="986"/>
        <v>#DIV/0!</v>
      </c>
      <c r="N2040" s="849"/>
      <c r="O2040" s="86"/>
      <c r="P2040" s="86" t="b">
        <f t="shared" si="991"/>
        <v>1</v>
      </c>
      <c r="Q2040" s="224" t="b">
        <f t="shared" si="992"/>
        <v>1</v>
      </c>
      <c r="R2040" s="728">
        <f t="shared" si="964"/>
        <v>0</v>
      </c>
    </row>
    <row r="2041" spans="1:18" s="84" customFormat="1" ht="27.5" outlineLevel="1" x14ac:dyDescent="0.35">
      <c r="A2041" s="790"/>
      <c r="B2041" s="713" t="s">
        <v>116</v>
      </c>
      <c r="C2041" s="713"/>
      <c r="D2041" s="104">
        <f t="shared" si="995"/>
        <v>51428.800000000003</v>
      </c>
      <c r="E2041" s="104">
        <f t="shared" si="995"/>
        <v>51428.800000000003</v>
      </c>
      <c r="F2041" s="104">
        <f t="shared" si="995"/>
        <v>1580.2</v>
      </c>
      <c r="G2041" s="186">
        <f t="shared" si="981"/>
        <v>3.1E-2</v>
      </c>
      <c r="H2041" s="104">
        <f t="shared" si="994"/>
        <v>1580.2</v>
      </c>
      <c r="I2041" s="186">
        <f t="shared" si="982"/>
        <v>3.1E-2</v>
      </c>
      <c r="J2041" s="186">
        <f t="shared" si="983"/>
        <v>1</v>
      </c>
      <c r="K2041" s="104">
        <f t="shared" si="994"/>
        <v>51428.800000000003</v>
      </c>
      <c r="L2041" s="104">
        <f t="shared" si="994"/>
        <v>0</v>
      </c>
      <c r="M2041" s="129">
        <f t="shared" si="986"/>
        <v>1</v>
      </c>
      <c r="N2041" s="849"/>
      <c r="O2041" s="86"/>
      <c r="P2041" s="86" t="b">
        <f t="shared" si="991"/>
        <v>1</v>
      </c>
      <c r="Q2041" s="224" t="b">
        <f t="shared" si="992"/>
        <v>1</v>
      </c>
      <c r="R2041" s="728">
        <f t="shared" si="964"/>
        <v>0</v>
      </c>
    </row>
    <row r="2042" spans="1:18" s="84" customFormat="1" ht="27.5" outlineLevel="1" x14ac:dyDescent="0.35">
      <c r="A2042" s="791"/>
      <c r="B2042" s="713" t="s">
        <v>80</v>
      </c>
      <c r="C2042" s="713"/>
      <c r="D2042" s="104">
        <f t="shared" si="995"/>
        <v>0</v>
      </c>
      <c r="E2042" s="104">
        <f t="shared" si="995"/>
        <v>0</v>
      </c>
      <c r="F2042" s="104">
        <f t="shared" si="995"/>
        <v>0</v>
      </c>
      <c r="G2042" s="167" t="e">
        <f t="shared" si="981"/>
        <v>#DIV/0!</v>
      </c>
      <c r="H2042" s="104">
        <f t="shared" si="994"/>
        <v>0</v>
      </c>
      <c r="I2042" s="167" t="e">
        <f t="shared" si="982"/>
        <v>#DIV/0!</v>
      </c>
      <c r="J2042" s="167" t="e">
        <f t="shared" si="983"/>
        <v>#DIV/0!</v>
      </c>
      <c r="K2042" s="104">
        <f t="shared" si="994"/>
        <v>0</v>
      </c>
      <c r="L2042" s="104">
        <f t="shared" si="994"/>
        <v>0</v>
      </c>
      <c r="M2042" s="206" t="e">
        <f t="shared" si="986"/>
        <v>#DIV/0!</v>
      </c>
      <c r="N2042" s="850"/>
      <c r="O2042" s="86"/>
      <c r="P2042" s="86" t="b">
        <f t="shared" si="991"/>
        <v>1</v>
      </c>
      <c r="Q2042" s="224" t="b">
        <f t="shared" si="992"/>
        <v>1</v>
      </c>
      <c r="R2042" s="728">
        <f t="shared" si="964"/>
        <v>0</v>
      </c>
    </row>
    <row r="2043" spans="1:18" s="84" customFormat="1" ht="55.5" customHeight="1" outlineLevel="1" x14ac:dyDescent="0.35">
      <c r="A2043" s="789" t="s">
        <v>315</v>
      </c>
      <c r="B2043" s="117" t="s">
        <v>1316</v>
      </c>
      <c r="C2043" s="117" t="s">
        <v>285</v>
      </c>
      <c r="D2043" s="134">
        <f>SUM(D2044:D2047)</f>
        <v>25291.23</v>
      </c>
      <c r="E2043" s="134">
        <f t="shared" ref="E2043:F2043" si="996">SUM(E2044:E2047)</f>
        <v>25291.23</v>
      </c>
      <c r="F2043" s="134">
        <f t="shared" si="996"/>
        <v>1580.2</v>
      </c>
      <c r="G2043" s="191">
        <f t="shared" si="981"/>
        <v>6.2E-2</v>
      </c>
      <c r="H2043" s="134">
        <f>SUM(H2044:H2047)</f>
        <v>1580.2</v>
      </c>
      <c r="I2043" s="191">
        <f t="shared" si="982"/>
        <v>6.2E-2</v>
      </c>
      <c r="J2043" s="191">
        <f t="shared" si="983"/>
        <v>1</v>
      </c>
      <c r="K2043" s="134">
        <f>SUM(K2044:K2047)</f>
        <v>25291.23</v>
      </c>
      <c r="L2043" s="134"/>
      <c r="M2043" s="344">
        <f t="shared" si="986"/>
        <v>1</v>
      </c>
      <c r="N2043" s="845" t="s">
        <v>1593</v>
      </c>
      <c r="O2043" s="86"/>
      <c r="P2043" s="86" t="b">
        <f t="shared" si="991"/>
        <v>1</v>
      </c>
      <c r="Q2043" s="224" t="b">
        <f t="shared" si="992"/>
        <v>1</v>
      </c>
      <c r="R2043" s="728">
        <f t="shared" si="964"/>
        <v>0</v>
      </c>
    </row>
    <row r="2044" spans="1:18" s="84" customFormat="1" ht="27.5" outlineLevel="1" x14ac:dyDescent="0.35">
      <c r="A2044" s="790"/>
      <c r="B2044" s="713" t="s">
        <v>79</v>
      </c>
      <c r="C2044" s="713"/>
      <c r="D2044" s="104"/>
      <c r="E2044" s="104"/>
      <c r="F2044" s="104"/>
      <c r="G2044" s="167" t="e">
        <f t="shared" si="981"/>
        <v>#DIV/0!</v>
      </c>
      <c r="H2044" s="104"/>
      <c r="I2044" s="167" t="e">
        <f t="shared" si="982"/>
        <v>#DIV/0!</v>
      </c>
      <c r="J2044" s="167" t="e">
        <f t="shared" si="983"/>
        <v>#DIV/0!</v>
      </c>
      <c r="K2044" s="104"/>
      <c r="L2044" s="104"/>
      <c r="M2044" s="206" t="e">
        <f t="shared" si="986"/>
        <v>#DIV/0!</v>
      </c>
      <c r="N2044" s="846"/>
      <c r="O2044" s="86"/>
      <c r="P2044" s="86" t="b">
        <f t="shared" si="991"/>
        <v>1</v>
      </c>
      <c r="Q2044" s="224" t="b">
        <f t="shared" si="992"/>
        <v>1</v>
      </c>
      <c r="R2044" s="728">
        <f t="shared" si="964"/>
        <v>0</v>
      </c>
    </row>
    <row r="2045" spans="1:18" s="84" customFormat="1" ht="27.5" outlineLevel="1" x14ac:dyDescent="0.35">
      <c r="A2045" s="790"/>
      <c r="B2045" s="713" t="s">
        <v>78</v>
      </c>
      <c r="C2045" s="713"/>
      <c r="D2045" s="104"/>
      <c r="E2045" s="104"/>
      <c r="F2045" s="104"/>
      <c r="G2045" s="167" t="e">
        <f t="shared" si="981"/>
        <v>#DIV/0!</v>
      </c>
      <c r="H2045" s="104"/>
      <c r="I2045" s="167" t="e">
        <f t="shared" si="982"/>
        <v>#DIV/0!</v>
      </c>
      <c r="J2045" s="167" t="e">
        <f t="shared" si="983"/>
        <v>#DIV/0!</v>
      </c>
      <c r="K2045" s="104"/>
      <c r="L2045" s="104"/>
      <c r="M2045" s="206" t="e">
        <f t="shared" si="986"/>
        <v>#DIV/0!</v>
      </c>
      <c r="N2045" s="846"/>
      <c r="O2045" s="86"/>
      <c r="P2045" s="86" t="b">
        <f t="shared" si="991"/>
        <v>1</v>
      </c>
      <c r="Q2045" s="224" t="b">
        <f t="shared" si="992"/>
        <v>1</v>
      </c>
      <c r="R2045" s="728">
        <f t="shared" si="964"/>
        <v>0</v>
      </c>
    </row>
    <row r="2046" spans="1:18" s="84" customFormat="1" ht="27.5" outlineLevel="1" x14ac:dyDescent="0.35">
      <c r="A2046" s="790"/>
      <c r="B2046" s="713" t="s">
        <v>116</v>
      </c>
      <c r="C2046" s="713"/>
      <c r="D2046" s="104">
        <v>25291.23</v>
      </c>
      <c r="E2046" s="104">
        <v>25291.23</v>
      </c>
      <c r="F2046" s="104">
        <v>1580.2</v>
      </c>
      <c r="G2046" s="186">
        <f t="shared" si="981"/>
        <v>6.2E-2</v>
      </c>
      <c r="H2046" s="104">
        <v>1580.2</v>
      </c>
      <c r="I2046" s="186">
        <f t="shared" si="982"/>
        <v>6.2E-2</v>
      </c>
      <c r="J2046" s="186">
        <f t="shared" si="983"/>
        <v>1</v>
      </c>
      <c r="K2046" s="104">
        <v>25291.23</v>
      </c>
      <c r="L2046" s="104"/>
      <c r="M2046" s="129">
        <f t="shared" si="986"/>
        <v>1</v>
      </c>
      <c r="N2046" s="846"/>
      <c r="O2046" s="86"/>
      <c r="P2046" s="86" t="b">
        <f t="shared" si="991"/>
        <v>1</v>
      </c>
      <c r="Q2046" s="224" t="b">
        <f t="shared" si="992"/>
        <v>1</v>
      </c>
      <c r="R2046" s="728">
        <f t="shared" si="964"/>
        <v>0</v>
      </c>
    </row>
    <row r="2047" spans="1:18" s="84" customFormat="1" ht="27.5" outlineLevel="1" x14ac:dyDescent="0.35">
      <c r="A2047" s="791"/>
      <c r="B2047" s="713" t="s">
        <v>80</v>
      </c>
      <c r="C2047" s="713"/>
      <c r="D2047" s="104"/>
      <c r="E2047" s="104"/>
      <c r="F2047" s="104"/>
      <c r="G2047" s="167" t="e">
        <f t="shared" si="981"/>
        <v>#DIV/0!</v>
      </c>
      <c r="H2047" s="121"/>
      <c r="I2047" s="167" t="e">
        <f t="shared" si="982"/>
        <v>#DIV/0!</v>
      </c>
      <c r="J2047" s="167" t="e">
        <f t="shared" si="983"/>
        <v>#DIV/0!</v>
      </c>
      <c r="K2047" s="104"/>
      <c r="L2047" s="104"/>
      <c r="M2047" s="206" t="e">
        <f t="shared" si="986"/>
        <v>#DIV/0!</v>
      </c>
      <c r="N2047" s="847"/>
      <c r="O2047" s="86"/>
      <c r="P2047" s="86" t="b">
        <f t="shared" si="991"/>
        <v>1</v>
      </c>
      <c r="Q2047" s="224" t="b">
        <f t="shared" si="992"/>
        <v>1</v>
      </c>
      <c r="R2047" s="728">
        <f t="shared" si="964"/>
        <v>0</v>
      </c>
    </row>
    <row r="2048" spans="1:18" s="84" customFormat="1" ht="56.25" customHeight="1" outlineLevel="1" x14ac:dyDescent="0.35">
      <c r="A2048" s="789" t="s">
        <v>316</v>
      </c>
      <c r="B2048" s="117" t="s">
        <v>1317</v>
      </c>
      <c r="C2048" s="117" t="s">
        <v>285</v>
      </c>
      <c r="D2048" s="134">
        <f>SUM(D2049:D2052)</f>
        <v>17699.96</v>
      </c>
      <c r="E2048" s="134">
        <f t="shared" ref="E2048:F2048" si="997">SUM(E2049:E2052)</f>
        <v>17699.96</v>
      </c>
      <c r="F2048" s="134">
        <f t="shared" si="997"/>
        <v>0</v>
      </c>
      <c r="G2048" s="185">
        <f t="shared" si="981"/>
        <v>0</v>
      </c>
      <c r="H2048" s="197">
        <f>SUM(H2049:H2052)</f>
        <v>0</v>
      </c>
      <c r="I2048" s="185">
        <f t="shared" si="982"/>
        <v>0</v>
      </c>
      <c r="J2048" s="185" t="e">
        <f t="shared" si="983"/>
        <v>#DIV/0!</v>
      </c>
      <c r="K2048" s="134">
        <f>SUM(K2049:K2052)</f>
        <v>17699.96</v>
      </c>
      <c r="L2048" s="134">
        <f>SUM(L2049:L2052)</f>
        <v>0</v>
      </c>
      <c r="M2048" s="344">
        <f t="shared" si="986"/>
        <v>1</v>
      </c>
      <c r="N2048" s="845" t="s">
        <v>1345</v>
      </c>
      <c r="O2048" s="86"/>
      <c r="P2048" s="86" t="b">
        <f t="shared" si="991"/>
        <v>1</v>
      </c>
      <c r="Q2048" s="224" t="b">
        <f t="shared" si="992"/>
        <v>1</v>
      </c>
      <c r="R2048" s="728">
        <f t="shared" si="964"/>
        <v>0</v>
      </c>
    </row>
    <row r="2049" spans="1:18" s="84" customFormat="1" ht="27.5" outlineLevel="1" x14ac:dyDescent="0.35">
      <c r="A2049" s="790"/>
      <c r="B2049" s="713" t="s">
        <v>79</v>
      </c>
      <c r="C2049" s="713"/>
      <c r="D2049" s="104"/>
      <c r="E2049" s="104"/>
      <c r="F2049" s="104"/>
      <c r="G2049" s="167" t="e">
        <f t="shared" si="981"/>
        <v>#DIV/0!</v>
      </c>
      <c r="H2049" s="121"/>
      <c r="I2049" s="167" t="e">
        <f t="shared" si="982"/>
        <v>#DIV/0!</v>
      </c>
      <c r="J2049" s="167" t="e">
        <f t="shared" si="983"/>
        <v>#DIV/0!</v>
      </c>
      <c r="K2049" s="104"/>
      <c r="L2049" s="104"/>
      <c r="M2049" s="206" t="e">
        <f t="shared" si="986"/>
        <v>#DIV/0!</v>
      </c>
      <c r="N2049" s="846"/>
      <c r="O2049" s="86"/>
      <c r="P2049" s="86" t="b">
        <f t="shared" si="991"/>
        <v>1</v>
      </c>
      <c r="Q2049" s="224" t="b">
        <f t="shared" si="992"/>
        <v>1</v>
      </c>
      <c r="R2049" s="728">
        <f t="shared" si="964"/>
        <v>0</v>
      </c>
    </row>
    <row r="2050" spans="1:18" s="84" customFormat="1" ht="27.5" outlineLevel="1" x14ac:dyDescent="0.35">
      <c r="A2050" s="790"/>
      <c r="B2050" s="713" t="s">
        <v>78</v>
      </c>
      <c r="C2050" s="713"/>
      <c r="D2050" s="104"/>
      <c r="E2050" s="104"/>
      <c r="F2050" s="104"/>
      <c r="G2050" s="167" t="e">
        <f t="shared" si="981"/>
        <v>#DIV/0!</v>
      </c>
      <c r="H2050" s="121"/>
      <c r="I2050" s="167" t="e">
        <f t="shared" si="982"/>
        <v>#DIV/0!</v>
      </c>
      <c r="J2050" s="167" t="e">
        <f t="shared" si="983"/>
        <v>#DIV/0!</v>
      </c>
      <c r="K2050" s="104"/>
      <c r="L2050" s="104"/>
      <c r="M2050" s="206" t="e">
        <f t="shared" si="986"/>
        <v>#DIV/0!</v>
      </c>
      <c r="N2050" s="846"/>
      <c r="O2050" s="86"/>
      <c r="P2050" s="86" t="b">
        <f t="shared" si="991"/>
        <v>1</v>
      </c>
      <c r="Q2050" s="224" t="b">
        <f t="shared" si="992"/>
        <v>1</v>
      </c>
      <c r="R2050" s="728">
        <f t="shared" si="964"/>
        <v>0</v>
      </c>
    </row>
    <row r="2051" spans="1:18" s="84" customFormat="1" ht="27.5" outlineLevel="1" x14ac:dyDescent="0.35">
      <c r="A2051" s="790"/>
      <c r="B2051" s="713" t="s">
        <v>116</v>
      </c>
      <c r="C2051" s="713"/>
      <c r="D2051" s="104">
        <v>17699.96</v>
      </c>
      <c r="E2051" s="104">
        <v>17699.96</v>
      </c>
      <c r="F2051" s="104"/>
      <c r="G2051" s="167">
        <f t="shared" si="981"/>
        <v>0</v>
      </c>
      <c r="H2051" s="121"/>
      <c r="I2051" s="167">
        <f t="shared" si="982"/>
        <v>0</v>
      </c>
      <c r="J2051" s="167" t="e">
        <f t="shared" si="983"/>
        <v>#DIV/0!</v>
      </c>
      <c r="K2051" s="104">
        <v>17699.96</v>
      </c>
      <c r="L2051" s="104"/>
      <c r="M2051" s="129">
        <f t="shared" si="986"/>
        <v>1</v>
      </c>
      <c r="N2051" s="846"/>
      <c r="O2051" s="86"/>
      <c r="P2051" s="86" t="b">
        <f t="shared" si="991"/>
        <v>1</v>
      </c>
      <c r="Q2051" s="224" t="b">
        <f t="shared" si="992"/>
        <v>1</v>
      </c>
      <c r="R2051" s="728">
        <f t="shared" si="964"/>
        <v>0</v>
      </c>
    </row>
    <row r="2052" spans="1:18" s="84" customFormat="1" ht="27.5" outlineLevel="1" x14ac:dyDescent="0.35">
      <c r="A2052" s="791"/>
      <c r="B2052" s="713" t="s">
        <v>80</v>
      </c>
      <c r="C2052" s="713"/>
      <c r="D2052" s="104"/>
      <c r="E2052" s="104"/>
      <c r="F2052" s="104"/>
      <c r="G2052" s="167" t="e">
        <f t="shared" si="981"/>
        <v>#DIV/0!</v>
      </c>
      <c r="H2052" s="121"/>
      <c r="I2052" s="167" t="e">
        <f t="shared" si="982"/>
        <v>#DIV/0!</v>
      </c>
      <c r="J2052" s="167" t="e">
        <f t="shared" si="983"/>
        <v>#DIV/0!</v>
      </c>
      <c r="K2052" s="104"/>
      <c r="L2052" s="104"/>
      <c r="M2052" s="206" t="e">
        <f t="shared" si="986"/>
        <v>#DIV/0!</v>
      </c>
      <c r="N2052" s="847"/>
      <c r="O2052" s="86"/>
      <c r="P2052" s="86" t="b">
        <f t="shared" si="991"/>
        <v>1</v>
      </c>
      <c r="Q2052" s="224" t="b">
        <f t="shared" si="992"/>
        <v>1</v>
      </c>
      <c r="R2052" s="728">
        <f t="shared" si="964"/>
        <v>0</v>
      </c>
    </row>
    <row r="2053" spans="1:18" s="84" customFormat="1" ht="97.5" customHeight="1" outlineLevel="1" x14ac:dyDescent="0.35">
      <c r="A2053" s="789" t="s">
        <v>317</v>
      </c>
      <c r="B2053" s="117" t="s">
        <v>1318</v>
      </c>
      <c r="C2053" s="117" t="s">
        <v>285</v>
      </c>
      <c r="D2053" s="134">
        <f>SUM(D2054:D2057)</f>
        <v>2464.17</v>
      </c>
      <c r="E2053" s="134">
        <f t="shared" ref="E2053:F2053" si="998">SUM(E2054:E2057)</f>
        <v>2464.17</v>
      </c>
      <c r="F2053" s="134">
        <f t="shared" si="998"/>
        <v>0</v>
      </c>
      <c r="G2053" s="185">
        <f t="shared" si="981"/>
        <v>0</v>
      </c>
      <c r="H2053" s="197">
        <f>SUM(H2054:H2057)</f>
        <v>0</v>
      </c>
      <c r="I2053" s="185">
        <f t="shared" si="982"/>
        <v>0</v>
      </c>
      <c r="J2053" s="185" t="e">
        <f t="shared" si="983"/>
        <v>#DIV/0!</v>
      </c>
      <c r="K2053" s="134">
        <f>SUM(K2054:K2057)</f>
        <v>2464.17</v>
      </c>
      <c r="L2053" s="134">
        <f>SUM(L2054:L2057)</f>
        <v>0</v>
      </c>
      <c r="M2053" s="344">
        <f t="shared" si="986"/>
        <v>1</v>
      </c>
      <c r="N2053" s="845" t="s">
        <v>1319</v>
      </c>
      <c r="O2053" s="86"/>
      <c r="P2053" s="86" t="b">
        <f t="shared" si="991"/>
        <v>1</v>
      </c>
      <c r="Q2053" s="224" t="b">
        <f t="shared" si="992"/>
        <v>1</v>
      </c>
      <c r="R2053" s="728">
        <f t="shared" si="964"/>
        <v>0</v>
      </c>
    </row>
    <row r="2054" spans="1:18" s="84" customFormat="1" ht="27.5" outlineLevel="1" x14ac:dyDescent="0.35">
      <c r="A2054" s="790"/>
      <c r="B2054" s="713" t="s">
        <v>79</v>
      </c>
      <c r="C2054" s="713"/>
      <c r="D2054" s="104"/>
      <c r="E2054" s="104"/>
      <c r="F2054" s="104"/>
      <c r="G2054" s="167" t="e">
        <f t="shared" si="981"/>
        <v>#DIV/0!</v>
      </c>
      <c r="H2054" s="121"/>
      <c r="I2054" s="167" t="e">
        <f t="shared" si="982"/>
        <v>#DIV/0!</v>
      </c>
      <c r="J2054" s="167" t="e">
        <f t="shared" si="983"/>
        <v>#DIV/0!</v>
      </c>
      <c r="K2054" s="104"/>
      <c r="L2054" s="104"/>
      <c r="M2054" s="206" t="e">
        <f t="shared" si="986"/>
        <v>#DIV/0!</v>
      </c>
      <c r="N2054" s="846"/>
      <c r="O2054" s="86"/>
      <c r="P2054" s="86" t="b">
        <f t="shared" si="991"/>
        <v>1</v>
      </c>
      <c r="Q2054" s="224" t="b">
        <f t="shared" si="992"/>
        <v>1</v>
      </c>
      <c r="R2054" s="728">
        <f t="shared" si="964"/>
        <v>0</v>
      </c>
    </row>
    <row r="2055" spans="1:18" s="84" customFormat="1" ht="27.5" outlineLevel="1" x14ac:dyDescent="0.35">
      <c r="A2055" s="790"/>
      <c r="B2055" s="713" t="s">
        <v>78</v>
      </c>
      <c r="C2055" s="713"/>
      <c r="D2055" s="104"/>
      <c r="E2055" s="104"/>
      <c r="F2055" s="104"/>
      <c r="G2055" s="167" t="e">
        <f t="shared" si="981"/>
        <v>#DIV/0!</v>
      </c>
      <c r="H2055" s="121"/>
      <c r="I2055" s="167" t="e">
        <f t="shared" si="982"/>
        <v>#DIV/0!</v>
      </c>
      <c r="J2055" s="167" t="e">
        <f t="shared" si="983"/>
        <v>#DIV/0!</v>
      </c>
      <c r="K2055" s="104"/>
      <c r="L2055" s="104"/>
      <c r="M2055" s="206" t="e">
        <f t="shared" si="986"/>
        <v>#DIV/0!</v>
      </c>
      <c r="N2055" s="846"/>
      <c r="O2055" s="86"/>
      <c r="P2055" s="86" t="b">
        <f t="shared" si="991"/>
        <v>1</v>
      </c>
      <c r="Q2055" s="224" t="b">
        <f t="shared" si="992"/>
        <v>1</v>
      </c>
      <c r="R2055" s="728">
        <f t="shared" si="964"/>
        <v>0</v>
      </c>
    </row>
    <row r="2056" spans="1:18" s="84" customFormat="1" ht="27.5" outlineLevel="1" x14ac:dyDescent="0.35">
      <c r="A2056" s="790"/>
      <c r="B2056" s="713" t="s">
        <v>116</v>
      </c>
      <c r="C2056" s="713"/>
      <c r="D2056" s="104">
        <v>2464.17</v>
      </c>
      <c r="E2056" s="104">
        <v>2464.17</v>
      </c>
      <c r="F2056" s="104"/>
      <c r="G2056" s="167">
        <f t="shared" si="981"/>
        <v>0</v>
      </c>
      <c r="H2056" s="121"/>
      <c r="I2056" s="167">
        <f t="shared" si="982"/>
        <v>0</v>
      </c>
      <c r="J2056" s="167" t="e">
        <f t="shared" si="983"/>
        <v>#DIV/0!</v>
      </c>
      <c r="K2056" s="104">
        <v>2464.17</v>
      </c>
      <c r="L2056" s="104"/>
      <c r="M2056" s="129">
        <f t="shared" si="986"/>
        <v>1</v>
      </c>
      <c r="N2056" s="846"/>
      <c r="O2056" s="86"/>
      <c r="P2056" s="86" t="b">
        <f t="shared" si="991"/>
        <v>1</v>
      </c>
      <c r="Q2056" s="224" t="b">
        <f t="shared" si="992"/>
        <v>1</v>
      </c>
      <c r="R2056" s="728">
        <f t="shared" si="964"/>
        <v>0</v>
      </c>
    </row>
    <row r="2057" spans="1:18" s="84" customFormat="1" ht="27.5" outlineLevel="1" x14ac:dyDescent="0.35">
      <c r="A2057" s="791"/>
      <c r="B2057" s="713" t="s">
        <v>80</v>
      </c>
      <c r="C2057" s="713"/>
      <c r="D2057" s="104"/>
      <c r="E2057" s="104"/>
      <c r="F2057" s="104"/>
      <c r="G2057" s="167" t="e">
        <f t="shared" si="981"/>
        <v>#DIV/0!</v>
      </c>
      <c r="H2057" s="121"/>
      <c r="I2057" s="167" t="e">
        <f t="shared" si="982"/>
        <v>#DIV/0!</v>
      </c>
      <c r="J2057" s="167" t="e">
        <f t="shared" si="983"/>
        <v>#DIV/0!</v>
      </c>
      <c r="K2057" s="104"/>
      <c r="L2057" s="104"/>
      <c r="M2057" s="206" t="e">
        <f t="shared" si="986"/>
        <v>#DIV/0!</v>
      </c>
      <c r="N2057" s="847"/>
      <c r="O2057" s="86"/>
      <c r="P2057" s="86" t="b">
        <f t="shared" si="991"/>
        <v>1</v>
      </c>
      <c r="Q2057" s="224" t="b">
        <f t="shared" si="992"/>
        <v>1</v>
      </c>
      <c r="R2057" s="728">
        <f t="shared" si="964"/>
        <v>0</v>
      </c>
    </row>
    <row r="2058" spans="1:18" s="84" customFormat="1" ht="157.5" customHeight="1" outlineLevel="1" x14ac:dyDescent="0.35">
      <c r="A2058" s="789" t="s">
        <v>318</v>
      </c>
      <c r="B2058" s="117" t="s">
        <v>1320</v>
      </c>
      <c r="C2058" s="117" t="s">
        <v>285</v>
      </c>
      <c r="D2058" s="134">
        <f>SUM(D2059:D2062)</f>
        <v>592.66</v>
      </c>
      <c r="E2058" s="134">
        <f t="shared" ref="E2058:F2058" si="999">SUM(E2059:E2062)</f>
        <v>592.66</v>
      </c>
      <c r="F2058" s="134">
        <f t="shared" si="999"/>
        <v>0</v>
      </c>
      <c r="G2058" s="185">
        <f t="shared" si="981"/>
        <v>0</v>
      </c>
      <c r="H2058" s="197">
        <f>SUM(H2059:H2062)</f>
        <v>0</v>
      </c>
      <c r="I2058" s="185">
        <f t="shared" si="982"/>
        <v>0</v>
      </c>
      <c r="J2058" s="185" t="e">
        <f t="shared" si="983"/>
        <v>#DIV/0!</v>
      </c>
      <c r="K2058" s="134">
        <f>SUM(K2059:K2062)</f>
        <v>592.66</v>
      </c>
      <c r="L2058" s="134">
        <f>SUM(L2059:L2062)</f>
        <v>0</v>
      </c>
      <c r="M2058" s="344">
        <f t="shared" si="986"/>
        <v>1</v>
      </c>
      <c r="N2058" s="845" t="s">
        <v>1346</v>
      </c>
      <c r="O2058" s="86"/>
      <c r="P2058" s="86" t="b">
        <f t="shared" si="991"/>
        <v>1</v>
      </c>
      <c r="Q2058" s="224" t="b">
        <f t="shared" si="992"/>
        <v>1</v>
      </c>
      <c r="R2058" s="728">
        <f t="shared" si="964"/>
        <v>0</v>
      </c>
    </row>
    <row r="2059" spans="1:18" s="84" customFormat="1" ht="27.5" outlineLevel="1" x14ac:dyDescent="0.35">
      <c r="A2059" s="790"/>
      <c r="B2059" s="713" t="s">
        <v>79</v>
      </c>
      <c r="C2059" s="713"/>
      <c r="D2059" s="104"/>
      <c r="E2059" s="104"/>
      <c r="F2059" s="104"/>
      <c r="G2059" s="167" t="e">
        <f t="shared" si="981"/>
        <v>#DIV/0!</v>
      </c>
      <c r="H2059" s="121"/>
      <c r="I2059" s="167" t="e">
        <f t="shared" si="982"/>
        <v>#DIV/0!</v>
      </c>
      <c r="J2059" s="167" t="e">
        <f t="shared" si="983"/>
        <v>#DIV/0!</v>
      </c>
      <c r="K2059" s="104"/>
      <c r="L2059" s="104"/>
      <c r="M2059" s="206" t="e">
        <f t="shared" si="986"/>
        <v>#DIV/0!</v>
      </c>
      <c r="N2059" s="846"/>
      <c r="O2059" s="86"/>
      <c r="P2059" s="86" t="b">
        <f t="shared" si="991"/>
        <v>1</v>
      </c>
      <c r="Q2059" s="224" t="b">
        <f t="shared" si="992"/>
        <v>1</v>
      </c>
      <c r="R2059" s="728">
        <f t="shared" ref="R2059:R2122" si="1000">E2059-K2059-L2059</f>
        <v>0</v>
      </c>
    </row>
    <row r="2060" spans="1:18" s="84" customFormat="1" ht="27.5" outlineLevel="1" x14ac:dyDescent="0.35">
      <c r="A2060" s="790"/>
      <c r="B2060" s="713" t="s">
        <v>78</v>
      </c>
      <c r="C2060" s="713"/>
      <c r="D2060" s="104"/>
      <c r="E2060" s="104"/>
      <c r="F2060" s="104"/>
      <c r="G2060" s="167" t="e">
        <f t="shared" si="981"/>
        <v>#DIV/0!</v>
      </c>
      <c r="H2060" s="121"/>
      <c r="I2060" s="167" t="e">
        <f t="shared" si="982"/>
        <v>#DIV/0!</v>
      </c>
      <c r="J2060" s="167" t="e">
        <f t="shared" si="983"/>
        <v>#DIV/0!</v>
      </c>
      <c r="K2060" s="104"/>
      <c r="L2060" s="104"/>
      <c r="M2060" s="206" t="e">
        <f t="shared" si="986"/>
        <v>#DIV/0!</v>
      </c>
      <c r="N2060" s="846"/>
      <c r="O2060" s="86"/>
      <c r="P2060" s="86" t="b">
        <f t="shared" si="991"/>
        <v>1</v>
      </c>
      <c r="Q2060" s="224" t="b">
        <f t="shared" si="992"/>
        <v>1</v>
      </c>
      <c r="R2060" s="728">
        <f t="shared" si="1000"/>
        <v>0</v>
      </c>
    </row>
    <row r="2061" spans="1:18" s="84" customFormat="1" ht="27.5" outlineLevel="1" x14ac:dyDescent="0.35">
      <c r="A2061" s="790"/>
      <c r="B2061" s="713" t="s">
        <v>116</v>
      </c>
      <c r="C2061" s="713"/>
      <c r="D2061" s="104">
        <v>592.66</v>
      </c>
      <c r="E2061" s="104">
        <v>592.66</v>
      </c>
      <c r="F2061" s="104"/>
      <c r="G2061" s="167">
        <f t="shared" si="981"/>
        <v>0</v>
      </c>
      <c r="H2061" s="121"/>
      <c r="I2061" s="167">
        <f t="shared" si="982"/>
        <v>0</v>
      </c>
      <c r="J2061" s="167" t="e">
        <f t="shared" si="983"/>
        <v>#DIV/0!</v>
      </c>
      <c r="K2061" s="104">
        <v>592.66</v>
      </c>
      <c r="L2061" s="104"/>
      <c r="M2061" s="129">
        <f t="shared" si="986"/>
        <v>1</v>
      </c>
      <c r="N2061" s="846"/>
      <c r="O2061" s="86"/>
      <c r="P2061" s="86" t="b">
        <f t="shared" si="991"/>
        <v>1</v>
      </c>
      <c r="Q2061" s="224" t="b">
        <f t="shared" si="992"/>
        <v>1</v>
      </c>
      <c r="R2061" s="728">
        <f t="shared" si="1000"/>
        <v>0</v>
      </c>
    </row>
    <row r="2062" spans="1:18" s="84" customFormat="1" ht="27.5" outlineLevel="1" x14ac:dyDescent="0.35">
      <c r="A2062" s="791"/>
      <c r="B2062" s="713" t="s">
        <v>80</v>
      </c>
      <c r="C2062" s="713"/>
      <c r="D2062" s="104"/>
      <c r="E2062" s="104"/>
      <c r="F2062" s="104"/>
      <c r="G2062" s="167" t="e">
        <f t="shared" si="981"/>
        <v>#DIV/0!</v>
      </c>
      <c r="H2062" s="121"/>
      <c r="I2062" s="167" t="e">
        <f t="shared" si="982"/>
        <v>#DIV/0!</v>
      </c>
      <c r="J2062" s="167" t="e">
        <f t="shared" si="983"/>
        <v>#DIV/0!</v>
      </c>
      <c r="K2062" s="104"/>
      <c r="L2062" s="104"/>
      <c r="M2062" s="206" t="e">
        <f t="shared" si="986"/>
        <v>#DIV/0!</v>
      </c>
      <c r="N2062" s="847"/>
      <c r="O2062" s="86"/>
      <c r="P2062" s="86" t="b">
        <f t="shared" si="991"/>
        <v>1</v>
      </c>
      <c r="Q2062" s="224" t="b">
        <f t="shared" si="992"/>
        <v>1</v>
      </c>
      <c r="R2062" s="728">
        <f t="shared" si="1000"/>
        <v>0</v>
      </c>
    </row>
    <row r="2063" spans="1:18" s="84" customFormat="1" ht="70.5" customHeight="1" outlineLevel="1" x14ac:dyDescent="0.35">
      <c r="A2063" s="789" t="s">
        <v>319</v>
      </c>
      <c r="B2063" s="117" t="s">
        <v>1321</v>
      </c>
      <c r="C2063" s="117" t="s">
        <v>285</v>
      </c>
      <c r="D2063" s="134">
        <f>SUM(D2064:D2067)</f>
        <v>950</v>
      </c>
      <c r="E2063" s="134">
        <f t="shared" ref="E2063:F2063" si="1001">SUM(E2064:E2067)</f>
        <v>950</v>
      </c>
      <c r="F2063" s="134">
        <f t="shared" si="1001"/>
        <v>0</v>
      </c>
      <c r="G2063" s="185">
        <f t="shared" si="981"/>
        <v>0</v>
      </c>
      <c r="H2063" s="197">
        <f>SUM(H2064:H2067)</f>
        <v>0</v>
      </c>
      <c r="I2063" s="185">
        <f t="shared" si="982"/>
        <v>0</v>
      </c>
      <c r="J2063" s="185" t="e">
        <f t="shared" si="983"/>
        <v>#DIV/0!</v>
      </c>
      <c r="K2063" s="134">
        <f>SUM(K2064:K2067)</f>
        <v>950</v>
      </c>
      <c r="L2063" s="134">
        <f>SUM(L2064:L2067)</f>
        <v>0</v>
      </c>
      <c r="M2063" s="344">
        <f t="shared" si="986"/>
        <v>1</v>
      </c>
      <c r="N2063" s="845" t="s">
        <v>1322</v>
      </c>
      <c r="O2063" s="86"/>
      <c r="P2063" s="86" t="b">
        <f t="shared" si="991"/>
        <v>1</v>
      </c>
      <c r="Q2063" s="224" t="b">
        <f t="shared" si="992"/>
        <v>1</v>
      </c>
      <c r="R2063" s="728">
        <f t="shared" si="1000"/>
        <v>0</v>
      </c>
    </row>
    <row r="2064" spans="1:18" s="84" customFormat="1" ht="27.5" outlineLevel="1" x14ac:dyDescent="0.35">
      <c r="A2064" s="790"/>
      <c r="B2064" s="713" t="s">
        <v>79</v>
      </c>
      <c r="C2064" s="713"/>
      <c r="D2064" s="104"/>
      <c r="E2064" s="104"/>
      <c r="F2064" s="104"/>
      <c r="G2064" s="167" t="e">
        <f t="shared" si="981"/>
        <v>#DIV/0!</v>
      </c>
      <c r="H2064" s="121"/>
      <c r="I2064" s="167" t="e">
        <f t="shared" si="982"/>
        <v>#DIV/0!</v>
      </c>
      <c r="J2064" s="167" t="e">
        <f t="shared" si="983"/>
        <v>#DIV/0!</v>
      </c>
      <c r="K2064" s="104"/>
      <c r="L2064" s="104"/>
      <c r="M2064" s="206" t="e">
        <f t="shared" si="986"/>
        <v>#DIV/0!</v>
      </c>
      <c r="N2064" s="846"/>
      <c r="O2064" s="86"/>
      <c r="P2064" s="86" t="b">
        <f t="shared" si="991"/>
        <v>1</v>
      </c>
      <c r="Q2064" s="224" t="b">
        <f t="shared" si="992"/>
        <v>1</v>
      </c>
      <c r="R2064" s="728">
        <f t="shared" si="1000"/>
        <v>0</v>
      </c>
    </row>
    <row r="2065" spans="1:18" s="84" customFormat="1" ht="18.75" customHeight="1" outlineLevel="1" x14ac:dyDescent="0.35">
      <c r="A2065" s="790"/>
      <c r="B2065" s="713" t="s">
        <v>78</v>
      </c>
      <c r="C2065" s="713"/>
      <c r="D2065" s="104"/>
      <c r="E2065" s="104"/>
      <c r="F2065" s="104"/>
      <c r="G2065" s="167" t="e">
        <f t="shared" si="981"/>
        <v>#DIV/0!</v>
      </c>
      <c r="H2065" s="121"/>
      <c r="I2065" s="167" t="e">
        <f t="shared" si="982"/>
        <v>#DIV/0!</v>
      </c>
      <c r="J2065" s="167" t="e">
        <f t="shared" si="983"/>
        <v>#DIV/0!</v>
      </c>
      <c r="K2065" s="104"/>
      <c r="L2065" s="104"/>
      <c r="M2065" s="206" t="e">
        <f t="shared" si="986"/>
        <v>#DIV/0!</v>
      </c>
      <c r="N2065" s="846"/>
      <c r="O2065" s="86"/>
      <c r="P2065" s="86" t="b">
        <f t="shared" si="991"/>
        <v>1</v>
      </c>
      <c r="Q2065" s="224" t="b">
        <f t="shared" si="992"/>
        <v>1</v>
      </c>
      <c r="R2065" s="728">
        <f t="shared" si="1000"/>
        <v>0</v>
      </c>
    </row>
    <row r="2066" spans="1:18" s="84" customFormat="1" ht="27.5" outlineLevel="1" x14ac:dyDescent="0.35">
      <c r="A2066" s="790"/>
      <c r="B2066" s="713" t="s">
        <v>116</v>
      </c>
      <c r="C2066" s="713"/>
      <c r="D2066" s="104">
        <v>950</v>
      </c>
      <c r="E2066" s="104">
        <v>950</v>
      </c>
      <c r="F2066" s="104"/>
      <c r="G2066" s="167">
        <f t="shared" si="981"/>
        <v>0</v>
      </c>
      <c r="H2066" s="121"/>
      <c r="I2066" s="167">
        <f t="shared" si="982"/>
        <v>0</v>
      </c>
      <c r="J2066" s="167" t="e">
        <f t="shared" si="983"/>
        <v>#DIV/0!</v>
      </c>
      <c r="K2066" s="104">
        <v>950</v>
      </c>
      <c r="L2066" s="104"/>
      <c r="M2066" s="129">
        <f t="shared" si="986"/>
        <v>1</v>
      </c>
      <c r="N2066" s="846"/>
      <c r="O2066" s="86"/>
      <c r="P2066" s="86" t="b">
        <f t="shared" si="991"/>
        <v>1</v>
      </c>
      <c r="Q2066" s="224" t="b">
        <f t="shared" si="992"/>
        <v>1</v>
      </c>
      <c r="R2066" s="728">
        <f t="shared" si="1000"/>
        <v>0</v>
      </c>
    </row>
    <row r="2067" spans="1:18" s="84" customFormat="1" ht="27.5" outlineLevel="1" x14ac:dyDescent="0.35">
      <c r="A2067" s="791"/>
      <c r="B2067" s="713" t="s">
        <v>80</v>
      </c>
      <c r="C2067" s="713"/>
      <c r="D2067" s="104"/>
      <c r="E2067" s="104"/>
      <c r="F2067" s="104"/>
      <c r="G2067" s="167" t="e">
        <f t="shared" si="981"/>
        <v>#DIV/0!</v>
      </c>
      <c r="H2067" s="121"/>
      <c r="I2067" s="167" t="e">
        <f t="shared" si="982"/>
        <v>#DIV/0!</v>
      </c>
      <c r="J2067" s="167" t="e">
        <f t="shared" si="983"/>
        <v>#DIV/0!</v>
      </c>
      <c r="K2067" s="104"/>
      <c r="L2067" s="104"/>
      <c r="M2067" s="206" t="e">
        <f t="shared" si="986"/>
        <v>#DIV/0!</v>
      </c>
      <c r="N2067" s="847"/>
      <c r="O2067" s="86"/>
      <c r="P2067" s="86" t="b">
        <f t="shared" si="991"/>
        <v>1</v>
      </c>
      <c r="Q2067" s="224" t="b">
        <f t="shared" si="992"/>
        <v>1</v>
      </c>
      <c r="R2067" s="728">
        <f t="shared" si="1000"/>
        <v>0</v>
      </c>
    </row>
    <row r="2068" spans="1:18" s="84" customFormat="1" ht="94.5" customHeight="1" outlineLevel="1" x14ac:dyDescent="0.35">
      <c r="A2068" s="789" t="s">
        <v>320</v>
      </c>
      <c r="B2068" s="117" t="s">
        <v>1323</v>
      </c>
      <c r="C2068" s="117" t="s">
        <v>285</v>
      </c>
      <c r="D2068" s="134">
        <f>SUM(D2069:D2072)</f>
        <v>4430.78</v>
      </c>
      <c r="E2068" s="134">
        <f>SUM(E2069:E2072)</f>
        <v>4430.78</v>
      </c>
      <c r="F2068" s="134">
        <f>SUM(F2069:F2072)</f>
        <v>0</v>
      </c>
      <c r="G2068" s="167">
        <f t="shared" si="981"/>
        <v>0</v>
      </c>
      <c r="H2068" s="134">
        <f>SUM(H2069:H2072)</f>
        <v>0</v>
      </c>
      <c r="I2068" s="186">
        <f t="shared" si="982"/>
        <v>0</v>
      </c>
      <c r="J2068" s="185" t="e">
        <f t="shared" si="983"/>
        <v>#DIV/0!</v>
      </c>
      <c r="K2068" s="134">
        <f>SUM(K2069:K2072)</f>
        <v>4430.78</v>
      </c>
      <c r="L2068" s="134">
        <f>SUM(L2069:L2072)</f>
        <v>0</v>
      </c>
      <c r="M2068" s="344">
        <f t="shared" si="986"/>
        <v>1</v>
      </c>
      <c r="N2068" s="776" t="s">
        <v>1324</v>
      </c>
      <c r="O2068" s="86"/>
      <c r="P2068" s="86" t="b">
        <f t="shared" si="991"/>
        <v>1</v>
      </c>
      <c r="Q2068" s="224" t="b">
        <f t="shared" si="992"/>
        <v>1</v>
      </c>
      <c r="R2068" s="728">
        <f t="shared" si="1000"/>
        <v>0</v>
      </c>
    </row>
    <row r="2069" spans="1:18" s="84" customFormat="1" ht="27.5" outlineLevel="1" x14ac:dyDescent="0.35">
      <c r="A2069" s="790"/>
      <c r="B2069" s="713" t="s">
        <v>79</v>
      </c>
      <c r="C2069" s="713"/>
      <c r="D2069" s="104"/>
      <c r="E2069" s="104"/>
      <c r="F2069" s="104"/>
      <c r="G2069" s="167" t="e">
        <f t="shared" si="981"/>
        <v>#DIV/0!</v>
      </c>
      <c r="H2069" s="121"/>
      <c r="I2069" s="167" t="e">
        <f t="shared" si="982"/>
        <v>#DIV/0!</v>
      </c>
      <c r="J2069" s="167" t="e">
        <f t="shared" si="983"/>
        <v>#DIV/0!</v>
      </c>
      <c r="K2069" s="104">
        <f t="shared" si="989"/>
        <v>0</v>
      </c>
      <c r="L2069" s="104">
        <f t="shared" ref="L2069:L2117" si="1002">E2069-K2069</f>
        <v>0</v>
      </c>
      <c r="M2069" s="206" t="e">
        <f t="shared" si="986"/>
        <v>#DIV/0!</v>
      </c>
      <c r="N2069" s="776"/>
      <c r="O2069" s="86"/>
      <c r="P2069" s="86" t="b">
        <f t="shared" si="991"/>
        <v>1</v>
      </c>
      <c r="Q2069" s="224" t="b">
        <f t="shared" si="992"/>
        <v>1</v>
      </c>
      <c r="R2069" s="728">
        <f t="shared" si="1000"/>
        <v>0</v>
      </c>
    </row>
    <row r="2070" spans="1:18" s="84" customFormat="1" ht="18.75" customHeight="1" outlineLevel="1" x14ac:dyDescent="0.35">
      <c r="A2070" s="790"/>
      <c r="B2070" s="713" t="s">
        <v>78</v>
      </c>
      <c r="C2070" s="713"/>
      <c r="D2070" s="104">
        <v>0</v>
      </c>
      <c r="E2070" s="104">
        <v>0</v>
      </c>
      <c r="F2070" s="104">
        <v>0</v>
      </c>
      <c r="G2070" s="167" t="e">
        <f t="shared" si="981"/>
        <v>#DIV/0!</v>
      </c>
      <c r="H2070" s="121">
        <v>0</v>
      </c>
      <c r="I2070" s="167" t="e">
        <f t="shared" si="982"/>
        <v>#DIV/0!</v>
      </c>
      <c r="J2070" s="167" t="e">
        <f t="shared" si="983"/>
        <v>#DIV/0!</v>
      </c>
      <c r="K2070" s="104">
        <f t="shared" si="989"/>
        <v>0</v>
      </c>
      <c r="L2070" s="104">
        <f t="shared" si="1002"/>
        <v>0</v>
      </c>
      <c r="M2070" s="206" t="e">
        <f t="shared" si="986"/>
        <v>#DIV/0!</v>
      </c>
      <c r="N2070" s="776"/>
      <c r="O2070" s="86"/>
      <c r="P2070" s="86" t="b">
        <f t="shared" si="991"/>
        <v>1</v>
      </c>
      <c r="Q2070" s="224" t="b">
        <f t="shared" si="992"/>
        <v>1</v>
      </c>
      <c r="R2070" s="728">
        <f t="shared" si="1000"/>
        <v>0</v>
      </c>
    </row>
    <row r="2071" spans="1:18" s="84" customFormat="1" ht="27.5" outlineLevel="1" x14ac:dyDescent="0.35">
      <c r="A2071" s="790"/>
      <c r="B2071" s="713" t="s">
        <v>116</v>
      </c>
      <c r="C2071" s="713"/>
      <c r="D2071" s="104">
        <v>4430.78</v>
      </c>
      <c r="E2071" s="104">
        <v>4430.78</v>
      </c>
      <c r="F2071" s="104"/>
      <c r="G2071" s="167">
        <f t="shared" si="981"/>
        <v>0</v>
      </c>
      <c r="H2071" s="104"/>
      <c r="I2071" s="186">
        <f t="shared" si="982"/>
        <v>0</v>
      </c>
      <c r="J2071" s="167" t="e">
        <f t="shared" si="983"/>
        <v>#DIV/0!</v>
      </c>
      <c r="K2071" s="104">
        <v>4430.78</v>
      </c>
      <c r="L2071" s="104">
        <f t="shared" si="1002"/>
        <v>0</v>
      </c>
      <c r="M2071" s="129">
        <f t="shared" si="986"/>
        <v>1</v>
      </c>
      <c r="N2071" s="776"/>
      <c r="O2071" s="86"/>
      <c r="P2071" s="86" t="b">
        <f t="shared" si="991"/>
        <v>1</v>
      </c>
      <c r="Q2071" s="224" t="b">
        <f t="shared" si="992"/>
        <v>1</v>
      </c>
      <c r="R2071" s="728">
        <f t="shared" si="1000"/>
        <v>0</v>
      </c>
    </row>
    <row r="2072" spans="1:18" s="84" customFormat="1" ht="27.5" outlineLevel="1" x14ac:dyDescent="0.35">
      <c r="A2072" s="791"/>
      <c r="B2072" s="713" t="s">
        <v>80</v>
      </c>
      <c r="C2072" s="713"/>
      <c r="D2072" s="104">
        <v>0</v>
      </c>
      <c r="E2072" s="104">
        <v>0</v>
      </c>
      <c r="F2072" s="104">
        <v>0</v>
      </c>
      <c r="G2072" s="167" t="e">
        <f t="shared" si="981"/>
        <v>#DIV/0!</v>
      </c>
      <c r="H2072" s="121">
        <v>0</v>
      </c>
      <c r="I2072" s="167" t="e">
        <f t="shared" si="982"/>
        <v>#DIV/0!</v>
      </c>
      <c r="J2072" s="167" t="e">
        <f t="shared" si="983"/>
        <v>#DIV/0!</v>
      </c>
      <c r="K2072" s="104">
        <f t="shared" si="989"/>
        <v>0</v>
      </c>
      <c r="L2072" s="104">
        <f t="shared" si="1002"/>
        <v>0</v>
      </c>
      <c r="M2072" s="206" t="e">
        <f t="shared" si="986"/>
        <v>#DIV/0!</v>
      </c>
      <c r="N2072" s="776"/>
      <c r="O2072" s="86"/>
      <c r="P2072" s="86" t="b">
        <f t="shared" si="991"/>
        <v>1</v>
      </c>
      <c r="Q2072" s="224" t="b">
        <f t="shared" si="992"/>
        <v>1</v>
      </c>
      <c r="R2072" s="728">
        <f t="shared" si="1000"/>
        <v>0</v>
      </c>
    </row>
    <row r="2073" spans="1:18" s="84" customFormat="1" ht="71.25" customHeight="1" outlineLevel="1" x14ac:dyDescent="0.35">
      <c r="A2073" s="792" t="s">
        <v>483</v>
      </c>
      <c r="B2073" s="137" t="s">
        <v>618</v>
      </c>
      <c r="C2073" s="717" t="s">
        <v>649</v>
      </c>
      <c r="D2073" s="142">
        <f t="shared" ref="D2073:F2077" si="1003">D2078+D2093</f>
        <v>49561.88</v>
      </c>
      <c r="E2073" s="142">
        <f t="shared" si="1003"/>
        <v>49561.88</v>
      </c>
      <c r="F2073" s="142">
        <f t="shared" si="1003"/>
        <v>0</v>
      </c>
      <c r="G2073" s="182">
        <f t="shared" si="981"/>
        <v>0</v>
      </c>
      <c r="H2073" s="142">
        <f>SUM(H2074:H2077)</f>
        <v>0</v>
      </c>
      <c r="I2073" s="182">
        <f t="shared" si="982"/>
        <v>0</v>
      </c>
      <c r="J2073" s="192" t="e">
        <f t="shared" si="983"/>
        <v>#DIV/0!</v>
      </c>
      <c r="K2073" s="142">
        <f t="shared" si="989"/>
        <v>49561.88</v>
      </c>
      <c r="L2073" s="104">
        <f t="shared" si="1002"/>
        <v>0</v>
      </c>
      <c r="M2073" s="140">
        <f t="shared" si="986"/>
        <v>1</v>
      </c>
      <c r="N2073" s="954"/>
      <c r="O2073" s="86"/>
      <c r="P2073" s="86" t="b">
        <f t="shared" si="991"/>
        <v>1</v>
      </c>
      <c r="Q2073" s="224" t="b">
        <f t="shared" si="992"/>
        <v>1</v>
      </c>
      <c r="R2073" s="728">
        <f t="shared" si="1000"/>
        <v>0</v>
      </c>
    </row>
    <row r="2074" spans="1:18" s="84" customFormat="1" ht="27.5" outlineLevel="1" x14ac:dyDescent="0.35">
      <c r="A2074" s="792"/>
      <c r="B2074" s="713" t="s">
        <v>79</v>
      </c>
      <c r="C2074" s="137"/>
      <c r="D2074" s="104">
        <f t="shared" si="1003"/>
        <v>0</v>
      </c>
      <c r="E2074" s="104">
        <f t="shared" si="1003"/>
        <v>0</v>
      </c>
      <c r="F2074" s="104">
        <f t="shared" si="1003"/>
        <v>0</v>
      </c>
      <c r="G2074" s="184" t="e">
        <f t="shared" si="981"/>
        <v>#DIV/0!</v>
      </c>
      <c r="H2074" s="104">
        <f>H2079+H2094</f>
        <v>0</v>
      </c>
      <c r="I2074" s="167" t="e">
        <f t="shared" si="982"/>
        <v>#DIV/0!</v>
      </c>
      <c r="J2074" s="167" t="e">
        <f t="shared" si="983"/>
        <v>#DIV/0!</v>
      </c>
      <c r="K2074" s="104">
        <f t="shared" si="989"/>
        <v>0</v>
      </c>
      <c r="L2074" s="104">
        <f t="shared" si="1002"/>
        <v>0</v>
      </c>
      <c r="M2074" s="206" t="e">
        <f t="shared" si="986"/>
        <v>#DIV/0!</v>
      </c>
      <c r="N2074" s="954"/>
      <c r="O2074" s="86"/>
      <c r="P2074" s="86" t="b">
        <f t="shared" si="991"/>
        <v>1</v>
      </c>
      <c r="Q2074" s="224" t="b">
        <f t="shared" si="992"/>
        <v>1</v>
      </c>
      <c r="R2074" s="728">
        <f t="shared" si="1000"/>
        <v>0</v>
      </c>
    </row>
    <row r="2075" spans="1:18" s="84" customFormat="1" ht="18.75" customHeight="1" outlineLevel="1" x14ac:dyDescent="0.35">
      <c r="A2075" s="792"/>
      <c r="B2075" s="713" t="s">
        <v>78</v>
      </c>
      <c r="C2075" s="137"/>
      <c r="D2075" s="104">
        <f t="shared" si="1003"/>
        <v>0</v>
      </c>
      <c r="E2075" s="104">
        <f t="shared" si="1003"/>
        <v>0</v>
      </c>
      <c r="F2075" s="104">
        <f t="shared" si="1003"/>
        <v>0</v>
      </c>
      <c r="G2075" s="167" t="e">
        <f t="shared" si="981"/>
        <v>#DIV/0!</v>
      </c>
      <c r="H2075" s="104">
        <f>H2080+H2095</f>
        <v>0</v>
      </c>
      <c r="I2075" s="167" t="e">
        <f t="shared" si="982"/>
        <v>#DIV/0!</v>
      </c>
      <c r="J2075" s="167" t="e">
        <f t="shared" si="983"/>
        <v>#DIV/0!</v>
      </c>
      <c r="K2075" s="104">
        <f t="shared" si="989"/>
        <v>0</v>
      </c>
      <c r="L2075" s="104">
        <f t="shared" si="1002"/>
        <v>0</v>
      </c>
      <c r="M2075" s="206" t="e">
        <f t="shared" si="986"/>
        <v>#DIV/0!</v>
      </c>
      <c r="N2075" s="954"/>
      <c r="O2075" s="86"/>
      <c r="P2075" s="86" t="b">
        <f t="shared" si="991"/>
        <v>1</v>
      </c>
      <c r="Q2075" s="224" t="b">
        <f t="shared" si="992"/>
        <v>1</v>
      </c>
      <c r="R2075" s="728">
        <f t="shared" si="1000"/>
        <v>0</v>
      </c>
    </row>
    <row r="2076" spans="1:18" s="84" customFormat="1" ht="27.5" outlineLevel="1" x14ac:dyDescent="0.35">
      <c r="A2076" s="792"/>
      <c r="B2076" s="713" t="s">
        <v>116</v>
      </c>
      <c r="C2076" s="137"/>
      <c r="D2076" s="104">
        <f t="shared" si="1003"/>
        <v>49561.88</v>
      </c>
      <c r="E2076" s="104">
        <f t="shared" si="1003"/>
        <v>49561.88</v>
      </c>
      <c r="F2076" s="104">
        <f t="shared" si="1003"/>
        <v>0</v>
      </c>
      <c r="G2076" s="186">
        <f>F2076/E2076</f>
        <v>0</v>
      </c>
      <c r="H2076" s="104">
        <f>H2081+H2096</f>
        <v>0</v>
      </c>
      <c r="I2076" s="186">
        <f t="shared" si="982"/>
        <v>0</v>
      </c>
      <c r="J2076" s="167" t="e">
        <f t="shared" si="983"/>
        <v>#DIV/0!</v>
      </c>
      <c r="K2076" s="104">
        <f t="shared" si="989"/>
        <v>49561.88</v>
      </c>
      <c r="L2076" s="104">
        <f t="shared" si="1002"/>
        <v>0</v>
      </c>
      <c r="M2076" s="129">
        <f t="shared" si="986"/>
        <v>1</v>
      </c>
      <c r="N2076" s="954"/>
      <c r="O2076" s="86"/>
      <c r="P2076" s="86" t="b">
        <f t="shared" si="991"/>
        <v>1</v>
      </c>
      <c r="Q2076" s="224" t="b">
        <f t="shared" si="992"/>
        <v>1</v>
      </c>
      <c r="R2076" s="728">
        <f t="shared" si="1000"/>
        <v>0</v>
      </c>
    </row>
    <row r="2077" spans="1:18" s="84" customFormat="1" ht="27.5" outlineLevel="1" x14ac:dyDescent="0.35">
      <c r="A2077" s="792"/>
      <c r="B2077" s="713" t="s">
        <v>80</v>
      </c>
      <c r="C2077" s="137"/>
      <c r="D2077" s="104">
        <f t="shared" si="1003"/>
        <v>0</v>
      </c>
      <c r="E2077" s="104">
        <f t="shared" si="1003"/>
        <v>0</v>
      </c>
      <c r="F2077" s="104">
        <f t="shared" si="1003"/>
        <v>0</v>
      </c>
      <c r="G2077" s="184" t="e">
        <f t="shared" si="981"/>
        <v>#DIV/0!</v>
      </c>
      <c r="H2077" s="104">
        <f>H2082+H2097</f>
        <v>0</v>
      </c>
      <c r="I2077" s="167" t="e">
        <f t="shared" si="982"/>
        <v>#DIV/0!</v>
      </c>
      <c r="J2077" s="167" t="e">
        <f t="shared" si="983"/>
        <v>#DIV/0!</v>
      </c>
      <c r="K2077" s="104">
        <f t="shared" si="989"/>
        <v>0</v>
      </c>
      <c r="L2077" s="104">
        <f t="shared" si="1002"/>
        <v>0</v>
      </c>
      <c r="M2077" s="206" t="e">
        <f t="shared" si="986"/>
        <v>#DIV/0!</v>
      </c>
      <c r="N2077" s="954"/>
      <c r="O2077" s="86"/>
      <c r="P2077" s="86" t="b">
        <f t="shared" si="991"/>
        <v>1</v>
      </c>
      <c r="Q2077" s="224" t="b">
        <f t="shared" si="992"/>
        <v>1</v>
      </c>
      <c r="R2077" s="728">
        <f t="shared" si="1000"/>
        <v>0</v>
      </c>
    </row>
    <row r="2078" spans="1:18" s="84" customFormat="1" ht="153.75" customHeight="1" outlineLevel="1" x14ac:dyDescent="0.35">
      <c r="A2078" s="1072" t="s">
        <v>484</v>
      </c>
      <c r="B2078" s="117" t="s">
        <v>574</v>
      </c>
      <c r="C2078" s="117" t="s">
        <v>285</v>
      </c>
      <c r="D2078" s="104">
        <f>SUM(D2079:D2082)</f>
        <v>17549.86</v>
      </c>
      <c r="E2078" s="104">
        <f t="shared" ref="E2078:F2078" si="1004">SUM(E2079:E2082)</f>
        <v>17549.86</v>
      </c>
      <c r="F2078" s="104">
        <f t="shared" si="1004"/>
        <v>0</v>
      </c>
      <c r="G2078" s="186">
        <f t="shared" si="981"/>
        <v>0</v>
      </c>
      <c r="H2078" s="104">
        <f>SUM(H2079:H2082)</f>
        <v>0</v>
      </c>
      <c r="I2078" s="186">
        <f t="shared" si="982"/>
        <v>0</v>
      </c>
      <c r="J2078" s="167" t="e">
        <f t="shared" si="983"/>
        <v>#DIV/0!</v>
      </c>
      <c r="K2078" s="104">
        <f t="shared" si="989"/>
        <v>17549.86</v>
      </c>
      <c r="L2078" s="104">
        <f t="shared" si="1002"/>
        <v>0</v>
      </c>
      <c r="M2078" s="129">
        <f t="shared" si="986"/>
        <v>1</v>
      </c>
      <c r="N2078" s="954"/>
      <c r="O2078" s="86"/>
      <c r="P2078" s="86" t="b">
        <f t="shared" si="991"/>
        <v>1</v>
      </c>
      <c r="Q2078" s="224" t="b">
        <f t="shared" si="992"/>
        <v>1</v>
      </c>
      <c r="R2078" s="728">
        <f t="shared" si="1000"/>
        <v>0</v>
      </c>
    </row>
    <row r="2079" spans="1:18" s="84" customFormat="1" ht="34.5" customHeight="1" outlineLevel="1" x14ac:dyDescent="0.35">
      <c r="A2079" s="1072"/>
      <c r="B2079" s="713" t="s">
        <v>79</v>
      </c>
      <c r="C2079" s="117"/>
      <c r="D2079" s="104">
        <f>D2084+D2089</f>
        <v>0</v>
      </c>
      <c r="E2079" s="104">
        <f t="shared" ref="E2079:F2079" si="1005">E2084+E2089</f>
        <v>0</v>
      </c>
      <c r="F2079" s="104">
        <f t="shared" si="1005"/>
        <v>0</v>
      </c>
      <c r="G2079" s="167" t="e">
        <f>G2084+G2089+#REF!</f>
        <v>#DIV/0!</v>
      </c>
      <c r="H2079" s="104">
        <f>H2084+H2089</f>
        <v>0</v>
      </c>
      <c r="I2079" s="167" t="e">
        <f t="shared" si="982"/>
        <v>#DIV/0!</v>
      </c>
      <c r="J2079" s="167" t="e">
        <f t="shared" si="983"/>
        <v>#DIV/0!</v>
      </c>
      <c r="K2079" s="104">
        <f t="shared" si="989"/>
        <v>0</v>
      </c>
      <c r="L2079" s="104">
        <f t="shared" si="1002"/>
        <v>0</v>
      </c>
      <c r="M2079" s="206" t="e">
        <f t="shared" si="986"/>
        <v>#DIV/0!</v>
      </c>
      <c r="N2079" s="954"/>
      <c r="O2079" s="86"/>
      <c r="P2079" s="86" t="b">
        <f t="shared" si="991"/>
        <v>1</v>
      </c>
      <c r="Q2079" s="224" t="b">
        <f t="shared" ref="Q2079:Q2162" si="1006">IF(F2069=H2069,TRUE,FALSE)</f>
        <v>1</v>
      </c>
      <c r="R2079" s="728">
        <f t="shared" si="1000"/>
        <v>0</v>
      </c>
    </row>
    <row r="2080" spans="1:18" s="84" customFormat="1" ht="31.5" customHeight="1" outlineLevel="1" x14ac:dyDescent="0.35">
      <c r="A2080" s="1072"/>
      <c r="B2080" s="713" t="s">
        <v>78</v>
      </c>
      <c r="C2080" s="117"/>
      <c r="D2080" s="104">
        <f t="shared" ref="D2080:F2082" si="1007">D2085+D2090</f>
        <v>0</v>
      </c>
      <c r="E2080" s="104">
        <f t="shared" si="1007"/>
        <v>0</v>
      </c>
      <c r="F2080" s="104">
        <f t="shared" si="1007"/>
        <v>0</v>
      </c>
      <c r="G2080" s="167" t="e">
        <f t="shared" si="981"/>
        <v>#DIV/0!</v>
      </c>
      <c r="H2080" s="104">
        <f t="shared" ref="H2080:H2082" si="1008">H2085+H2090</f>
        <v>0</v>
      </c>
      <c r="I2080" s="167" t="e">
        <f t="shared" si="982"/>
        <v>#DIV/0!</v>
      </c>
      <c r="J2080" s="167" t="e">
        <f t="shared" si="983"/>
        <v>#DIV/0!</v>
      </c>
      <c r="K2080" s="104">
        <f t="shared" si="989"/>
        <v>0</v>
      </c>
      <c r="L2080" s="104">
        <f t="shared" si="1002"/>
        <v>0</v>
      </c>
      <c r="M2080" s="206" t="e">
        <f t="shared" si="986"/>
        <v>#DIV/0!</v>
      </c>
      <c r="N2080" s="954"/>
      <c r="O2080" s="86"/>
      <c r="P2080" s="86" t="b">
        <f t="shared" si="991"/>
        <v>1</v>
      </c>
      <c r="Q2080" s="224" t="b">
        <f t="shared" si="1006"/>
        <v>1</v>
      </c>
      <c r="R2080" s="728">
        <f t="shared" si="1000"/>
        <v>0</v>
      </c>
    </row>
    <row r="2081" spans="1:18" s="84" customFormat="1" ht="30" customHeight="1" outlineLevel="1" x14ac:dyDescent="0.35">
      <c r="A2081" s="1072"/>
      <c r="B2081" s="713" t="s">
        <v>116</v>
      </c>
      <c r="C2081" s="117"/>
      <c r="D2081" s="104">
        <f t="shared" si="1007"/>
        <v>17549.86</v>
      </c>
      <c r="E2081" s="104">
        <f t="shared" si="1007"/>
        <v>17549.86</v>
      </c>
      <c r="F2081" s="104">
        <f t="shared" si="1007"/>
        <v>0</v>
      </c>
      <c r="G2081" s="186">
        <f t="shared" si="981"/>
        <v>0</v>
      </c>
      <c r="H2081" s="104">
        <f t="shared" si="1008"/>
        <v>0</v>
      </c>
      <c r="I2081" s="186">
        <f t="shared" si="982"/>
        <v>0</v>
      </c>
      <c r="J2081" s="167" t="e">
        <f t="shared" si="983"/>
        <v>#DIV/0!</v>
      </c>
      <c r="K2081" s="104">
        <f t="shared" si="989"/>
        <v>17549.86</v>
      </c>
      <c r="L2081" s="104">
        <f t="shared" si="1002"/>
        <v>0</v>
      </c>
      <c r="M2081" s="129">
        <f t="shared" si="986"/>
        <v>1</v>
      </c>
      <c r="N2081" s="954"/>
      <c r="O2081" s="86"/>
      <c r="P2081" s="86" t="b">
        <f t="shared" si="991"/>
        <v>1</v>
      </c>
      <c r="Q2081" s="224" t="b">
        <f t="shared" si="1006"/>
        <v>1</v>
      </c>
      <c r="R2081" s="728">
        <f t="shared" si="1000"/>
        <v>0</v>
      </c>
    </row>
    <row r="2082" spans="1:18" s="84" customFormat="1" ht="41.25" customHeight="1" outlineLevel="1" x14ac:dyDescent="0.35">
      <c r="A2082" s="1072"/>
      <c r="B2082" s="713" t="s">
        <v>80</v>
      </c>
      <c r="C2082" s="117"/>
      <c r="D2082" s="104">
        <f t="shared" si="1007"/>
        <v>0</v>
      </c>
      <c r="E2082" s="104">
        <f t="shared" si="1007"/>
        <v>0</v>
      </c>
      <c r="F2082" s="104">
        <f t="shared" si="1007"/>
        <v>0</v>
      </c>
      <c r="G2082" s="184" t="e">
        <f t="shared" si="981"/>
        <v>#DIV/0!</v>
      </c>
      <c r="H2082" s="104">
        <f t="shared" si="1008"/>
        <v>0</v>
      </c>
      <c r="I2082" s="167" t="e">
        <f t="shared" si="982"/>
        <v>#DIV/0!</v>
      </c>
      <c r="J2082" s="167" t="e">
        <f t="shared" si="983"/>
        <v>#DIV/0!</v>
      </c>
      <c r="K2082" s="104">
        <f t="shared" si="989"/>
        <v>0</v>
      </c>
      <c r="L2082" s="104">
        <f t="shared" si="1002"/>
        <v>0</v>
      </c>
      <c r="M2082" s="206" t="e">
        <f t="shared" si="986"/>
        <v>#DIV/0!</v>
      </c>
      <c r="N2082" s="954"/>
      <c r="O2082" s="86"/>
      <c r="P2082" s="86" t="b">
        <f t="shared" si="991"/>
        <v>1</v>
      </c>
      <c r="Q2082" s="224" t="b">
        <f t="shared" si="1006"/>
        <v>1</v>
      </c>
      <c r="R2082" s="728">
        <f t="shared" si="1000"/>
        <v>0</v>
      </c>
    </row>
    <row r="2083" spans="1:18" s="84" customFormat="1" ht="42" customHeight="1" outlineLevel="1" x14ac:dyDescent="0.35">
      <c r="A2083" s="1072" t="s">
        <v>485</v>
      </c>
      <c r="B2083" s="117" t="s">
        <v>719</v>
      </c>
      <c r="C2083" s="117" t="s">
        <v>653</v>
      </c>
      <c r="D2083" s="134">
        <f>SUM(D2084:D2087)</f>
        <v>7778.14</v>
      </c>
      <c r="E2083" s="134">
        <f>SUM(E2084:E2087)</f>
        <v>7778.14</v>
      </c>
      <c r="F2083" s="134">
        <f>SUM(F2084:F2087)</f>
        <v>0</v>
      </c>
      <c r="G2083" s="191">
        <f t="shared" si="981"/>
        <v>0</v>
      </c>
      <c r="H2083" s="134">
        <f>SUM(H2084:H2087)</f>
        <v>0</v>
      </c>
      <c r="I2083" s="191">
        <f t="shared" si="982"/>
        <v>0</v>
      </c>
      <c r="J2083" s="185" t="e">
        <f t="shared" si="983"/>
        <v>#DIV/0!</v>
      </c>
      <c r="K2083" s="134">
        <f>SUM(K2084:K2087)</f>
        <v>7778.14</v>
      </c>
      <c r="L2083" s="134">
        <f t="shared" si="1002"/>
        <v>0</v>
      </c>
      <c r="M2083" s="344">
        <f t="shared" si="986"/>
        <v>1</v>
      </c>
      <c r="N2083" s="983" t="s">
        <v>1325</v>
      </c>
      <c r="O2083" s="86"/>
      <c r="P2083" s="86" t="b">
        <f t="shared" si="991"/>
        <v>1</v>
      </c>
      <c r="Q2083" s="224" t="b">
        <f t="shared" si="1006"/>
        <v>1</v>
      </c>
      <c r="R2083" s="728">
        <f t="shared" si="1000"/>
        <v>0</v>
      </c>
    </row>
    <row r="2084" spans="1:18" s="84" customFormat="1" ht="27.5" outlineLevel="1" x14ac:dyDescent="0.35">
      <c r="A2084" s="1072"/>
      <c r="B2084" s="713" t="s">
        <v>79</v>
      </c>
      <c r="C2084" s="117"/>
      <c r="D2084" s="104"/>
      <c r="E2084" s="104"/>
      <c r="F2084" s="104"/>
      <c r="G2084" s="184" t="e">
        <f t="shared" si="981"/>
        <v>#DIV/0!</v>
      </c>
      <c r="H2084" s="121"/>
      <c r="I2084" s="167" t="e">
        <f t="shared" si="982"/>
        <v>#DIV/0!</v>
      </c>
      <c r="J2084" s="167" t="e">
        <f t="shared" si="983"/>
        <v>#DIV/0!</v>
      </c>
      <c r="K2084" s="104">
        <f t="shared" si="989"/>
        <v>0</v>
      </c>
      <c r="L2084" s="104">
        <f t="shared" si="1002"/>
        <v>0</v>
      </c>
      <c r="M2084" s="206" t="e">
        <f t="shared" si="986"/>
        <v>#DIV/0!</v>
      </c>
      <c r="N2084" s="983"/>
      <c r="O2084" s="86"/>
      <c r="P2084" s="86" t="b">
        <f t="shared" si="991"/>
        <v>1</v>
      </c>
      <c r="Q2084" s="224" t="b">
        <f t="shared" si="1006"/>
        <v>1</v>
      </c>
      <c r="R2084" s="728">
        <f t="shared" si="1000"/>
        <v>0</v>
      </c>
    </row>
    <row r="2085" spans="1:18" s="84" customFormat="1" ht="27.5" outlineLevel="1" x14ac:dyDescent="0.35">
      <c r="A2085" s="1072"/>
      <c r="B2085" s="713" t="s">
        <v>78</v>
      </c>
      <c r="C2085" s="117"/>
      <c r="D2085" s="104">
        <v>0</v>
      </c>
      <c r="E2085" s="104">
        <v>0</v>
      </c>
      <c r="F2085" s="104">
        <v>0</v>
      </c>
      <c r="G2085" s="184" t="e">
        <f t="shared" si="981"/>
        <v>#DIV/0!</v>
      </c>
      <c r="H2085" s="121">
        <v>0</v>
      </c>
      <c r="I2085" s="167" t="e">
        <f t="shared" si="982"/>
        <v>#DIV/0!</v>
      </c>
      <c r="J2085" s="167" t="e">
        <f t="shared" si="983"/>
        <v>#DIV/0!</v>
      </c>
      <c r="K2085" s="104">
        <f t="shared" si="989"/>
        <v>0</v>
      </c>
      <c r="L2085" s="104">
        <f t="shared" si="1002"/>
        <v>0</v>
      </c>
      <c r="M2085" s="206" t="e">
        <f t="shared" si="986"/>
        <v>#DIV/0!</v>
      </c>
      <c r="N2085" s="983"/>
      <c r="O2085" s="86"/>
      <c r="P2085" s="86" t="b">
        <f t="shared" si="991"/>
        <v>1</v>
      </c>
      <c r="Q2085" s="224" t="b">
        <f t="shared" si="1006"/>
        <v>1</v>
      </c>
      <c r="R2085" s="728">
        <f t="shared" si="1000"/>
        <v>0</v>
      </c>
    </row>
    <row r="2086" spans="1:18" s="84" customFormat="1" ht="27.5" outlineLevel="1" x14ac:dyDescent="0.35">
      <c r="A2086" s="1072"/>
      <c r="B2086" s="713" t="s">
        <v>116</v>
      </c>
      <c r="C2086" s="117"/>
      <c r="D2086" s="104">
        <v>7778.14</v>
      </c>
      <c r="E2086" s="104">
        <v>7778.14</v>
      </c>
      <c r="F2086" s="104"/>
      <c r="G2086" s="186">
        <f t="shared" si="981"/>
        <v>0</v>
      </c>
      <c r="H2086" s="104"/>
      <c r="I2086" s="186">
        <f t="shared" si="982"/>
        <v>0</v>
      </c>
      <c r="J2086" s="167" t="e">
        <f t="shared" si="983"/>
        <v>#DIV/0!</v>
      </c>
      <c r="K2086" s="104">
        <v>7778.14</v>
      </c>
      <c r="L2086" s="104">
        <f t="shared" si="1002"/>
        <v>0</v>
      </c>
      <c r="M2086" s="129">
        <f t="shared" si="986"/>
        <v>1</v>
      </c>
      <c r="N2086" s="983"/>
      <c r="O2086" s="86"/>
      <c r="P2086" s="86" t="b">
        <f t="shared" si="991"/>
        <v>1</v>
      </c>
      <c r="Q2086" s="224" t="b">
        <f t="shared" si="1006"/>
        <v>1</v>
      </c>
      <c r="R2086" s="728">
        <f t="shared" si="1000"/>
        <v>0</v>
      </c>
    </row>
    <row r="2087" spans="1:18" s="84" customFormat="1" ht="27.5" outlineLevel="1" x14ac:dyDescent="0.35">
      <c r="A2087" s="1072"/>
      <c r="B2087" s="713" t="s">
        <v>80</v>
      </c>
      <c r="C2087" s="117"/>
      <c r="D2087" s="104">
        <v>0</v>
      </c>
      <c r="E2087" s="104">
        <v>0</v>
      </c>
      <c r="F2087" s="104">
        <v>0</v>
      </c>
      <c r="G2087" s="184" t="e">
        <f t="shared" si="981"/>
        <v>#DIV/0!</v>
      </c>
      <c r="H2087" s="121">
        <v>0</v>
      </c>
      <c r="I2087" s="167" t="e">
        <f t="shared" si="982"/>
        <v>#DIV/0!</v>
      </c>
      <c r="J2087" s="167" t="e">
        <f t="shared" si="983"/>
        <v>#DIV/0!</v>
      </c>
      <c r="K2087" s="104">
        <f t="shared" si="989"/>
        <v>0</v>
      </c>
      <c r="L2087" s="104">
        <f t="shared" si="1002"/>
        <v>0</v>
      </c>
      <c r="M2087" s="206" t="e">
        <f t="shared" si="986"/>
        <v>#DIV/0!</v>
      </c>
      <c r="N2087" s="983"/>
      <c r="O2087" s="86"/>
      <c r="P2087" s="86" t="b">
        <f t="shared" si="991"/>
        <v>1</v>
      </c>
      <c r="Q2087" s="224" t="b">
        <f t="shared" si="1006"/>
        <v>1</v>
      </c>
      <c r="R2087" s="728">
        <f t="shared" si="1000"/>
        <v>0</v>
      </c>
    </row>
    <row r="2088" spans="1:18" s="84" customFormat="1" ht="37.5" customHeight="1" outlineLevel="1" x14ac:dyDescent="0.35">
      <c r="A2088" s="1064" t="s">
        <v>486</v>
      </c>
      <c r="B2088" s="117" t="s">
        <v>1326</v>
      </c>
      <c r="C2088" s="117" t="s">
        <v>653</v>
      </c>
      <c r="D2088" s="134">
        <f>SUM(D2089:D2092)</f>
        <v>9771.7199999999993</v>
      </c>
      <c r="E2088" s="134">
        <f>SUM(E2089:E2092)</f>
        <v>9771.7199999999993</v>
      </c>
      <c r="F2088" s="134">
        <f>SUM(F2089:F2092)</f>
        <v>0</v>
      </c>
      <c r="G2088" s="191">
        <f t="shared" si="981"/>
        <v>0</v>
      </c>
      <c r="H2088" s="134">
        <f>SUM(H2089:H2092)</f>
        <v>0</v>
      </c>
      <c r="I2088" s="191">
        <f t="shared" si="982"/>
        <v>0</v>
      </c>
      <c r="J2088" s="185" t="e">
        <f t="shared" si="983"/>
        <v>#DIV/0!</v>
      </c>
      <c r="K2088" s="134">
        <f>SUM(K2089:K2092)</f>
        <v>9771.7199999999993</v>
      </c>
      <c r="L2088" s="134">
        <f>SUM(L2089:L2092)</f>
        <v>0</v>
      </c>
      <c r="M2088" s="129">
        <f t="shared" si="986"/>
        <v>1</v>
      </c>
      <c r="N2088" s="983" t="s">
        <v>1327</v>
      </c>
      <c r="O2088" s="86"/>
      <c r="P2088" s="86" t="b">
        <f t="shared" si="991"/>
        <v>1</v>
      </c>
      <c r="Q2088" s="224" t="b">
        <f t="shared" si="1006"/>
        <v>1</v>
      </c>
      <c r="R2088" s="728">
        <f t="shared" si="1000"/>
        <v>0</v>
      </c>
    </row>
    <row r="2089" spans="1:18" s="84" customFormat="1" ht="27.5" outlineLevel="1" x14ac:dyDescent="0.35">
      <c r="A2089" s="1065"/>
      <c r="B2089" s="713" t="s">
        <v>79</v>
      </c>
      <c r="C2089" s="117"/>
      <c r="D2089" s="104"/>
      <c r="E2089" s="104"/>
      <c r="F2089" s="104"/>
      <c r="G2089" s="184" t="e">
        <f t="shared" si="981"/>
        <v>#DIV/0!</v>
      </c>
      <c r="H2089" s="121"/>
      <c r="I2089" s="167" t="e">
        <f t="shared" si="982"/>
        <v>#DIV/0!</v>
      </c>
      <c r="J2089" s="167" t="e">
        <f t="shared" si="983"/>
        <v>#DIV/0!</v>
      </c>
      <c r="K2089" s="104">
        <f t="shared" si="989"/>
        <v>0</v>
      </c>
      <c r="L2089" s="104">
        <f t="shared" si="1002"/>
        <v>0</v>
      </c>
      <c r="M2089" s="206" t="e">
        <f t="shared" si="986"/>
        <v>#DIV/0!</v>
      </c>
      <c r="N2089" s="983"/>
      <c r="O2089" s="86"/>
      <c r="P2089" s="86" t="b">
        <f t="shared" si="991"/>
        <v>1</v>
      </c>
      <c r="Q2089" s="224" t="b">
        <f t="shared" si="1006"/>
        <v>1</v>
      </c>
      <c r="R2089" s="728">
        <f t="shared" si="1000"/>
        <v>0</v>
      </c>
    </row>
    <row r="2090" spans="1:18" s="84" customFormat="1" ht="18.75" customHeight="1" outlineLevel="1" x14ac:dyDescent="0.35">
      <c r="A2090" s="1065"/>
      <c r="B2090" s="713" t="s">
        <v>78</v>
      </c>
      <c r="C2090" s="117"/>
      <c r="D2090" s="104"/>
      <c r="E2090" s="104"/>
      <c r="F2090" s="104"/>
      <c r="G2090" s="167" t="e">
        <f t="shared" si="981"/>
        <v>#DIV/0!</v>
      </c>
      <c r="H2090" s="104"/>
      <c r="I2090" s="167" t="e">
        <f t="shared" si="982"/>
        <v>#DIV/0!</v>
      </c>
      <c r="J2090" s="167" t="e">
        <f t="shared" si="983"/>
        <v>#DIV/0!</v>
      </c>
      <c r="K2090" s="104">
        <f t="shared" si="989"/>
        <v>0</v>
      </c>
      <c r="L2090" s="104">
        <f t="shared" si="1002"/>
        <v>0</v>
      </c>
      <c r="M2090" s="206" t="e">
        <f t="shared" si="986"/>
        <v>#DIV/0!</v>
      </c>
      <c r="N2090" s="983"/>
      <c r="O2090" s="86"/>
      <c r="P2090" s="86" t="b">
        <f t="shared" si="991"/>
        <v>1</v>
      </c>
      <c r="Q2090" s="224" t="b">
        <f t="shared" si="1006"/>
        <v>1</v>
      </c>
      <c r="R2090" s="728">
        <f t="shared" si="1000"/>
        <v>0</v>
      </c>
    </row>
    <row r="2091" spans="1:18" s="84" customFormat="1" ht="27.5" outlineLevel="1" x14ac:dyDescent="0.35">
      <c r="A2091" s="1065"/>
      <c r="B2091" s="713" t="s">
        <v>116</v>
      </c>
      <c r="C2091" s="117"/>
      <c r="D2091" s="104">
        <v>9771.7199999999993</v>
      </c>
      <c r="E2091" s="104">
        <v>9771.7199999999993</v>
      </c>
      <c r="F2091" s="104"/>
      <c r="G2091" s="186">
        <f t="shared" si="981"/>
        <v>0</v>
      </c>
      <c r="H2091" s="104"/>
      <c r="I2091" s="186">
        <f t="shared" si="982"/>
        <v>0</v>
      </c>
      <c r="J2091" s="167" t="e">
        <f t="shared" si="983"/>
        <v>#DIV/0!</v>
      </c>
      <c r="K2091" s="104">
        <v>9771.7199999999993</v>
      </c>
      <c r="L2091" s="104">
        <f t="shared" si="1002"/>
        <v>0</v>
      </c>
      <c r="M2091" s="129">
        <f t="shared" si="986"/>
        <v>1</v>
      </c>
      <c r="N2091" s="983"/>
      <c r="O2091" s="86"/>
      <c r="P2091" s="86" t="b">
        <f t="shared" si="991"/>
        <v>1</v>
      </c>
      <c r="Q2091" s="224" t="b">
        <f t="shared" si="1006"/>
        <v>1</v>
      </c>
      <c r="R2091" s="728">
        <f t="shared" si="1000"/>
        <v>0</v>
      </c>
    </row>
    <row r="2092" spans="1:18" s="84" customFormat="1" ht="27.5" outlineLevel="1" x14ac:dyDescent="0.35">
      <c r="A2092" s="1066"/>
      <c r="B2092" s="713" t="s">
        <v>80</v>
      </c>
      <c r="C2092" s="117"/>
      <c r="D2092" s="104">
        <v>0</v>
      </c>
      <c r="E2092" s="104">
        <v>0</v>
      </c>
      <c r="F2092" s="104">
        <v>0</v>
      </c>
      <c r="G2092" s="184" t="e">
        <f t="shared" si="981"/>
        <v>#DIV/0!</v>
      </c>
      <c r="H2092" s="121">
        <v>0</v>
      </c>
      <c r="I2092" s="167" t="e">
        <f t="shared" si="982"/>
        <v>#DIV/0!</v>
      </c>
      <c r="J2092" s="167" t="e">
        <f t="shared" si="983"/>
        <v>#DIV/0!</v>
      </c>
      <c r="K2092" s="104">
        <f t="shared" si="989"/>
        <v>0</v>
      </c>
      <c r="L2092" s="104">
        <f t="shared" si="1002"/>
        <v>0</v>
      </c>
      <c r="M2092" s="206" t="e">
        <f t="shared" si="986"/>
        <v>#DIV/0!</v>
      </c>
      <c r="N2092" s="983"/>
      <c r="O2092" s="86"/>
      <c r="P2092" s="86" t="b">
        <f t="shared" si="991"/>
        <v>1</v>
      </c>
      <c r="Q2092" s="224" t="b">
        <f t="shared" si="1006"/>
        <v>1</v>
      </c>
      <c r="R2092" s="728">
        <f t="shared" si="1000"/>
        <v>0</v>
      </c>
    </row>
    <row r="2093" spans="1:18" s="84" customFormat="1" ht="111" customHeight="1" outlineLevel="1" x14ac:dyDescent="0.35">
      <c r="A2093" s="1064" t="s">
        <v>487</v>
      </c>
      <c r="B2093" s="117" t="s">
        <v>575</v>
      </c>
      <c r="C2093" s="117" t="s">
        <v>285</v>
      </c>
      <c r="D2093" s="134">
        <f>SUM(D2094:D2097)</f>
        <v>32012.02</v>
      </c>
      <c r="E2093" s="134">
        <f>SUM(E2094:E2097)</f>
        <v>32012.02</v>
      </c>
      <c r="F2093" s="134">
        <f>SUM(F2094:F2097)</f>
        <v>0</v>
      </c>
      <c r="G2093" s="191">
        <f t="shared" si="981"/>
        <v>0</v>
      </c>
      <c r="H2093" s="134">
        <f>SUM(H2094:H2097)</f>
        <v>0</v>
      </c>
      <c r="I2093" s="191">
        <f t="shared" si="982"/>
        <v>0</v>
      </c>
      <c r="J2093" s="185" t="e">
        <f t="shared" si="983"/>
        <v>#DIV/0!</v>
      </c>
      <c r="K2093" s="104">
        <f t="shared" si="989"/>
        <v>32012.02</v>
      </c>
      <c r="L2093" s="104">
        <f t="shared" si="1002"/>
        <v>0</v>
      </c>
      <c r="M2093" s="129">
        <f t="shared" si="986"/>
        <v>1</v>
      </c>
      <c r="N2093" s="983" t="s">
        <v>1328</v>
      </c>
      <c r="O2093" s="86"/>
      <c r="P2093" s="86" t="b">
        <f t="shared" si="991"/>
        <v>1</v>
      </c>
      <c r="Q2093" s="224" t="b">
        <f t="shared" si="1006"/>
        <v>1</v>
      </c>
      <c r="R2093" s="728">
        <f t="shared" si="1000"/>
        <v>0</v>
      </c>
    </row>
    <row r="2094" spans="1:18" s="84" customFormat="1" ht="27.5" outlineLevel="1" x14ac:dyDescent="0.35">
      <c r="A2094" s="1065"/>
      <c r="B2094" s="713" t="s">
        <v>79</v>
      </c>
      <c r="C2094" s="713"/>
      <c r="D2094" s="104"/>
      <c r="E2094" s="104"/>
      <c r="F2094" s="104"/>
      <c r="G2094" s="184" t="e">
        <f t="shared" si="981"/>
        <v>#DIV/0!</v>
      </c>
      <c r="H2094" s="104"/>
      <c r="I2094" s="167" t="e">
        <f t="shared" si="982"/>
        <v>#DIV/0!</v>
      </c>
      <c r="J2094" s="167" t="e">
        <f t="shared" si="983"/>
        <v>#DIV/0!</v>
      </c>
      <c r="K2094" s="104">
        <f t="shared" si="989"/>
        <v>0</v>
      </c>
      <c r="L2094" s="104">
        <f t="shared" si="1002"/>
        <v>0</v>
      </c>
      <c r="M2094" s="206" t="e">
        <f t="shared" si="986"/>
        <v>#DIV/0!</v>
      </c>
      <c r="N2094" s="983"/>
      <c r="O2094" s="86"/>
      <c r="P2094" s="86" t="b">
        <f t="shared" si="991"/>
        <v>1</v>
      </c>
      <c r="Q2094" s="224" t="b">
        <f t="shared" si="1006"/>
        <v>1</v>
      </c>
      <c r="R2094" s="728">
        <f t="shared" si="1000"/>
        <v>0</v>
      </c>
    </row>
    <row r="2095" spans="1:18" s="84" customFormat="1" ht="27.5" outlineLevel="1" x14ac:dyDescent="0.35">
      <c r="A2095" s="1065"/>
      <c r="B2095" s="713" t="s">
        <v>78</v>
      </c>
      <c r="C2095" s="713"/>
      <c r="D2095" s="104">
        <v>0</v>
      </c>
      <c r="E2095" s="104"/>
      <c r="F2095" s="104">
        <v>0</v>
      </c>
      <c r="G2095" s="184" t="e">
        <f t="shared" si="981"/>
        <v>#DIV/0!</v>
      </c>
      <c r="H2095" s="104">
        <v>0</v>
      </c>
      <c r="I2095" s="167" t="e">
        <f t="shared" si="982"/>
        <v>#DIV/0!</v>
      </c>
      <c r="J2095" s="167" t="e">
        <f t="shared" si="983"/>
        <v>#DIV/0!</v>
      </c>
      <c r="K2095" s="104">
        <f t="shared" si="989"/>
        <v>0</v>
      </c>
      <c r="L2095" s="104">
        <f t="shared" si="1002"/>
        <v>0</v>
      </c>
      <c r="M2095" s="206" t="e">
        <f t="shared" si="986"/>
        <v>#DIV/0!</v>
      </c>
      <c r="N2095" s="983"/>
      <c r="O2095" s="86"/>
      <c r="P2095" s="86" t="b">
        <f t="shared" si="991"/>
        <v>1</v>
      </c>
      <c r="Q2095" s="224" t="b">
        <f t="shared" si="1006"/>
        <v>1</v>
      </c>
      <c r="R2095" s="728">
        <f t="shared" si="1000"/>
        <v>0</v>
      </c>
    </row>
    <row r="2096" spans="1:18" s="84" customFormat="1" ht="27.5" outlineLevel="1" x14ac:dyDescent="0.35">
      <c r="A2096" s="1065"/>
      <c r="B2096" s="713" t="s">
        <v>116</v>
      </c>
      <c r="C2096" s="713"/>
      <c r="D2096" s="104">
        <v>32012.02</v>
      </c>
      <c r="E2096" s="104">
        <v>32012.02</v>
      </c>
      <c r="F2096" s="104"/>
      <c r="G2096" s="186">
        <f t="shared" si="981"/>
        <v>0</v>
      </c>
      <c r="H2096" s="104"/>
      <c r="I2096" s="186">
        <f t="shared" si="982"/>
        <v>0</v>
      </c>
      <c r="J2096" s="167" t="e">
        <f t="shared" si="983"/>
        <v>#DIV/0!</v>
      </c>
      <c r="K2096" s="104">
        <f t="shared" si="989"/>
        <v>32012.02</v>
      </c>
      <c r="L2096" s="104">
        <f t="shared" si="1002"/>
        <v>0</v>
      </c>
      <c r="M2096" s="129">
        <f t="shared" si="986"/>
        <v>1</v>
      </c>
      <c r="N2096" s="983"/>
      <c r="O2096" s="86"/>
      <c r="P2096" s="86" t="b">
        <f t="shared" ref="P2096:P2178" si="1009">E2086=D2086</f>
        <v>1</v>
      </c>
      <c r="Q2096" s="224" t="b">
        <f t="shared" si="1006"/>
        <v>1</v>
      </c>
      <c r="R2096" s="728">
        <f t="shared" si="1000"/>
        <v>0</v>
      </c>
    </row>
    <row r="2097" spans="1:18" s="84" customFormat="1" ht="27.5" outlineLevel="1" x14ac:dyDescent="0.35">
      <c r="A2097" s="1066"/>
      <c r="B2097" s="713" t="s">
        <v>80</v>
      </c>
      <c r="C2097" s="713"/>
      <c r="D2097" s="104">
        <v>0</v>
      </c>
      <c r="E2097" s="104">
        <v>0</v>
      </c>
      <c r="F2097" s="104">
        <v>0</v>
      </c>
      <c r="G2097" s="184" t="e">
        <f t="shared" si="981"/>
        <v>#DIV/0!</v>
      </c>
      <c r="H2097" s="121">
        <v>0</v>
      </c>
      <c r="I2097" s="167" t="e">
        <f t="shared" si="982"/>
        <v>#DIV/0!</v>
      </c>
      <c r="J2097" s="167" t="e">
        <f t="shared" si="983"/>
        <v>#DIV/0!</v>
      </c>
      <c r="K2097" s="104">
        <f t="shared" si="989"/>
        <v>0</v>
      </c>
      <c r="L2097" s="104">
        <f t="shared" si="1002"/>
        <v>0</v>
      </c>
      <c r="M2097" s="206" t="e">
        <f t="shared" si="986"/>
        <v>#DIV/0!</v>
      </c>
      <c r="N2097" s="983"/>
      <c r="O2097" s="86"/>
      <c r="P2097" s="86" t="b">
        <f t="shared" si="1009"/>
        <v>1</v>
      </c>
      <c r="Q2097" s="224" t="b">
        <f t="shared" si="1006"/>
        <v>1</v>
      </c>
      <c r="R2097" s="728">
        <f t="shared" si="1000"/>
        <v>0</v>
      </c>
    </row>
    <row r="2098" spans="1:18" s="84" customFormat="1" ht="72.75" customHeight="1" outlineLevel="1" x14ac:dyDescent="0.35">
      <c r="A2098" s="792" t="s">
        <v>488</v>
      </c>
      <c r="B2098" s="137" t="s">
        <v>616</v>
      </c>
      <c r="C2098" s="137" t="s">
        <v>649</v>
      </c>
      <c r="D2098" s="142">
        <f t="shared" ref="D2098:F2102" si="1010">D2103</f>
        <v>4235.5200000000004</v>
      </c>
      <c r="E2098" s="142">
        <f t="shared" si="1010"/>
        <v>4235.5200000000004</v>
      </c>
      <c r="F2098" s="142">
        <f t="shared" si="1010"/>
        <v>0</v>
      </c>
      <c r="G2098" s="182">
        <f t="shared" si="981"/>
        <v>0</v>
      </c>
      <c r="H2098" s="511">
        <f>SUM(H2099:H2102)</f>
        <v>0</v>
      </c>
      <c r="I2098" s="182">
        <f t="shared" si="982"/>
        <v>0</v>
      </c>
      <c r="J2098" s="192" t="e">
        <f t="shared" si="983"/>
        <v>#DIV/0!</v>
      </c>
      <c r="K2098" s="142">
        <f>SUM(K2099:K2102)</f>
        <v>4235.5200000000004</v>
      </c>
      <c r="L2098" s="142">
        <f t="shared" si="1002"/>
        <v>0</v>
      </c>
      <c r="M2098" s="140">
        <f t="shared" si="986"/>
        <v>1</v>
      </c>
      <c r="N2098" s="954"/>
      <c r="O2098" s="86"/>
      <c r="P2098" s="86" t="b">
        <f t="shared" si="1009"/>
        <v>1</v>
      </c>
      <c r="Q2098" s="224" t="b">
        <f t="shared" si="1006"/>
        <v>1</v>
      </c>
      <c r="R2098" s="728">
        <f t="shared" si="1000"/>
        <v>0</v>
      </c>
    </row>
    <row r="2099" spans="1:18" s="84" customFormat="1" ht="18.75" customHeight="1" outlineLevel="1" x14ac:dyDescent="0.35">
      <c r="A2099" s="792"/>
      <c r="B2099" s="713" t="s">
        <v>79</v>
      </c>
      <c r="C2099" s="137"/>
      <c r="D2099" s="104">
        <f t="shared" si="1010"/>
        <v>0</v>
      </c>
      <c r="E2099" s="104">
        <f t="shared" si="1010"/>
        <v>0</v>
      </c>
      <c r="F2099" s="104">
        <f t="shared" si="1010"/>
        <v>0</v>
      </c>
      <c r="G2099" s="184" t="e">
        <f t="shared" si="981"/>
        <v>#DIV/0!</v>
      </c>
      <c r="H2099" s="104">
        <f>H2104</f>
        <v>0</v>
      </c>
      <c r="I2099" s="167" t="e">
        <f t="shared" si="982"/>
        <v>#DIV/0!</v>
      </c>
      <c r="J2099" s="167" t="e">
        <f t="shared" si="983"/>
        <v>#DIV/0!</v>
      </c>
      <c r="K2099" s="104">
        <f t="shared" si="989"/>
        <v>0</v>
      </c>
      <c r="L2099" s="104">
        <f t="shared" si="1002"/>
        <v>0</v>
      </c>
      <c r="M2099" s="206" t="e">
        <f t="shared" si="986"/>
        <v>#DIV/0!</v>
      </c>
      <c r="N2099" s="954"/>
      <c r="O2099" s="86"/>
      <c r="P2099" s="86" t="b">
        <f t="shared" si="1009"/>
        <v>1</v>
      </c>
      <c r="Q2099" s="224" t="b">
        <f t="shared" si="1006"/>
        <v>1</v>
      </c>
      <c r="R2099" s="728">
        <f t="shared" si="1000"/>
        <v>0</v>
      </c>
    </row>
    <row r="2100" spans="1:18" s="84" customFormat="1" ht="18.75" customHeight="1" outlineLevel="1" x14ac:dyDescent="0.35">
      <c r="A2100" s="792"/>
      <c r="B2100" s="713" t="s">
        <v>78</v>
      </c>
      <c r="C2100" s="137"/>
      <c r="D2100" s="104">
        <f t="shared" si="1010"/>
        <v>0</v>
      </c>
      <c r="E2100" s="104">
        <f t="shared" si="1010"/>
        <v>0</v>
      </c>
      <c r="F2100" s="104">
        <f t="shared" si="1010"/>
        <v>0</v>
      </c>
      <c r="G2100" s="184" t="e">
        <f t="shared" si="981"/>
        <v>#DIV/0!</v>
      </c>
      <c r="H2100" s="121"/>
      <c r="I2100" s="167" t="e">
        <f t="shared" si="982"/>
        <v>#DIV/0!</v>
      </c>
      <c r="J2100" s="167" t="e">
        <f t="shared" si="983"/>
        <v>#DIV/0!</v>
      </c>
      <c r="K2100" s="104">
        <f t="shared" si="989"/>
        <v>0</v>
      </c>
      <c r="L2100" s="104">
        <f t="shared" si="1002"/>
        <v>0</v>
      </c>
      <c r="M2100" s="206" t="e">
        <f t="shared" si="986"/>
        <v>#DIV/0!</v>
      </c>
      <c r="N2100" s="954"/>
      <c r="O2100" s="86"/>
      <c r="P2100" s="86" t="b">
        <f t="shared" si="1009"/>
        <v>1</v>
      </c>
      <c r="Q2100" s="224" t="b">
        <f t="shared" si="1006"/>
        <v>1</v>
      </c>
      <c r="R2100" s="728">
        <f t="shared" si="1000"/>
        <v>0</v>
      </c>
    </row>
    <row r="2101" spans="1:18" s="84" customFormat="1" ht="18.75" customHeight="1" outlineLevel="1" x14ac:dyDescent="0.35">
      <c r="A2101" s="792"/>
      <c r="B2101" s="713" t="s">
        <v>116</v>
      </c>
      <c r="C2101" s="137"/>
      <c r="D2101" s="104">
        <f t="shared" si="1010"/>
        <v>4235.5200000000004</v>
      </c>
      <c r="E2101" s="104">
        <f t="shared" si="1010"/>
        <v>4235.5200000000004</v>
      </c>
      <c r="F2101" s="104">
        <f t="shared" si="1010"/>
        <v>0</v>
      </c>
      <c r="G2101" s="186">
        <f t="shared" si="981"/>
        <v>0</v>
      </c>
      <c r="H2101" s="104">
        <f>H2106</f>
        <v>0</v>
      </c>
      <c r="I2101" s="186">
        <f t="shared" si="982"/>
        <v>0</v>
      </c>
      <c r="J2101" s="167" t="e">
        <f t="shared" si="983"/>
        <v>#DIV/0!</v>
      </c>
      <c r="K2101" s="104">
        <f>K2106</f>
        <v>4235.5200000000004</v>
      </c>
      <c r="L2101" s="104">
        <f t="shared" si="1002"/>
        <v>0</v>
      </c>
      <c r="M2101" s="129">
        <f t="shared" si="986"/>
        <v>1</v>
      </c>
      <c r="N2101" s="954"/>
      <c r="O2101" s="86"/>
      <c r="P2101" s="86" t="b">
        <f t="shared" si="1009"/>
        <v>1</v>
      </c>
      <c r="Q2101" s="224" t="b">
        <f t="shared" si="1006"/>
        <v>1</v>
      </c>
      <c r="R2101" s="728">
        <f t="shared" si="1000"/>
        <v>0</v>
      </c>
    </row>
    <row r="2102" spans="1:18" s="84" customFormat="1" ht="18.75" customHeight="1" outlineLevel="1" x14ac:dyDescent="0.35">
      <c r="A2102" s="792"/>
      <c r="B2102" s="713" t="s">
        <v>80</v>
      </c>
      <c r="C2102" s="137"/>
      <c r="D2102" s="104">
        <f t="shared" si="1010"/>
        <v>0</v>
      </c>
      <c r="E2102" s="104">
        <f t="shared" si="1010"/>
        <v>0</v>
      </c>
      <c r="F2102" s="104">
        <f t="shared" si="1010"/>
        <v>0</v>
      </c>
      <c r="G2102" s="184" t="e">
        <f t="shared" si="981"/>
        <v>#DIV/0!</v>
      </c>
      <c r="H2102" s="121"/>
      <c r="I2102" s="167" t="e">
        <f t="shared" si="982"/>
        <v>#DIV/0!</v>
      </c>
      <c r="J2102" s="167" t="e">
        <f t="shared" si="983"/>
        <v>#DIV/0!</v>
      </c>
      <c r="K2102" s="104">
        <f t="shared" si="989"/>
        <v>0</v>
      </c>
      <c r="L2102" s="104">
        <f t="shared" si="1002"/>
        <v>0</v>
      </c>
      <c r="M2102" s="206" t="e">
        <f t="shared" si="986"/>
        <v>#DIV/0!</v>
      </c>
      <c r="N2102" s="954"/>
      <c r="O2102" s="86"/>
      <c r="P2102" s="86" t="b">
        <f t="shared" si="1009"/>
        <v>1</v>
      </c>
      <c r="Q2102" s="224" t="b">
        <f t="shared" si="1006"/>
        <v>1</v>
      </c>
      <c r="R2102" s="728">
        <f t="shared" si="1000"/>
        <v>0</v>
      </c>
    </row>
    <row r="2103" spans="1:18" s="84" customFormat="1" ht="111" customHeight="1" outlineLevel="1" x14ac:dyDescent="0.35">
      <c r="A2103" s="967" t="s">
        <v>489</v>
      </c>
      <c r="B2103" s="117" t="s">
        <v>576</v>
      </c>
      <c r="C2103" s="117" t="s">
        <v>285</v>
      </c>
      <c r="D2103" s="134">
        <f>SUM(D2104:D2107)</f>
        <v>4235.5200000000004</v>
      </c>
      <c r="E2103" s="134">
        <f>SUM(E2104:E2107)</f>
        <v>4235.5200000000004</v>
      </c>
      <c r="F2103" s="134">
        <f>SUM(F2104:F2107)</f>
        <v>0</v>
      </c>
      <c r="G2103" s="191">
        <f t="shared" si="981"/>
        <v>0</v>
      </c>
      <c r="H2103" s="197">
        <f>SUM(H2104:H2107)</f>
        <v>0</v>
      </c>
      <c r="I2103" s="191">
        <f t="shared" si="982"/>
        <v>0</v>
      </c>
      <c r="J2103" s="185" t="e">
        <f t="shared" si="983"/>
        <v>#DIV/0!</v>
      </c>
      <c r="K2103" s="134">
        <f>SUM(K2104:K2107)</f>
        <v>4235.5200000000004</v>
      </c>
      <c r="L2103" s="134">
        <f>SUM(L2104:L2107)</f>
        <v>0</v>
      </c>
      <c r="M2103" s="129">
        <f t="shared" si="986"/>
        <v>1</v>
      </c>
      <c r="N2103" s="817" t="s">
        <v>1329</v>
      </c>
      <c r="O2103" s="86"/>
      <c r="P2103" s="86" t="b">
        <f t="shared" si="1009"/>
        <v>1</v>
      </c>
      <c r="Q2103" s="224" t="b">
        <f t="shared" si="1006"/>
        <v>1</v>
      </c>
      <c r="R2103" s="728">
        <f t="shared" si="1000"/>
        <v>0</v>
      </c>
    </row>
    <row r="2104" spans="1:18" s="84" customFormat="1" ht="27.5" outlineLevel="1" x14ac:dyDescent="0.35">
      <c r="A2104" s="967"/>
      <c r="B2104" s="713" t="s">
        <v>79</v>
      </c>
      <c r="C2104" s="713"/>
      <c r="D2104" s="104"/>
      <c r="E2104" s="104"/>
      <c r="F2104" s="104"/>
      <c r="G2104" s="184" t="e">
        <f t="shared" si="981"/>
        <v>#DIV/0!</v>
      </c>
      <c r="H2104" s="121"/>
      <c r="I2104" s="167" t="e">
        <f t="shared" si="982"/>
        <v>#DIV/0!</v>
      </c>
      <c r="J2104" s="167" t="e">
        <f t="shared" si="983"/>
        <v>#DIV/0!</v>
      </c>
      <c r="K2104" s="104">
        <f t="shared" si="989"/>
        <v>0</v>
      </c>
      <c r="L2104" s="104">
        <f t="shared" si="1002"/>
        <v>0</v>
      </c>
      <c r="M2104" s="206" t="e">
        <f t="shared" si="986"/>
        <v>#DIV/0!</v>
      </c>
      <c r="N2104" s="817"/>
      <c r="O2104" s="86"/>
      <c r="P2104" s="86" t="b">
        <f t="shared" si="1009"/>
        <v>1</v>
      </c>
      <c r="Q2104" s="224" t="b">
        <f t="shared" si="1006"/>
        <v>1</v>
      </c>
      <c r="R2104" s="728">
        <f t="shared" si="1000"/>
        <v>0</v>
      </c>
    </row>
    <row r="2105" spans="1:18" s="84" customFormat="1" ht="27.5" outlineLevel="1" x14ac:dyDescent="0.35">
      <c r="A2105" s="967"/>
      <c r="B2105" s="713" t="s">
        <v>78</v>
      </c>
      <c r="C2105" s="713"/>
      <c r="D2105" s="104">
        <v>0</v>
      </c>
      <c r="E2105" s="104">
        <v>0</v>
      </c>
      <c r="F2105" s="104">
        <v>0</v>
      </c>
      <c r="G2105" s="184" t="e">
        <f t="shared" si="981"/>
        <v>#DIV/0!</v>
      </c>
      <c r="H2105" s="121">
        <v>0</v>
      </c>
      <c r="I2105" s="167" t="e">
        <f t="shared" si="982"/>
        <v>#DIV/0!</v>
      </c>
      <c r="J2105" s="167" t="e">
        <f t="shared" si="983"/>
        <v>#DIV/0!</v>
      </c>
      <c r="K2105" s="104">
        <f t="shared" si="989"/>
        <v>0</v>
      </c>
      <c r="L2105" s="104">
        <f t="shared" si="1002"/>
        <v>0</v>
      </c>
      <c r="M2105" s="206" t="e">
        <f t="shared" si="986"/>
        <v>#DIV/0!</v>
      </c>
      <c r="N2105" s="817"/>
      <c r="O2105" s="86"/>
      <c r="P2105" s="86" t="b">
        <f t="shared" si="1009"/>
        <v>1</v>
      </c>
      <c r="Q2105" s="224" t="b">
        <f t="shared" si="1006"/>
        <v>1</v>
      </c>
      <c r="R2105" s="728">
        <f t="shared" si="1000"/>
        <v>0</v>
      </c>
    </row>
    <row r="2106" spans="1:18" s="84" customFormat="1" ht="27.5" outlineLevel="1" x14ac:dyDescent="0.35">
      <c r="A2106" s="967"/>
      <c r="B2106" s="713" t="s">
        <v>116</v>
      </c>
      <c r="C2106" s="713"/>
      <c r="D2106" s="104">
        <v>4235.5200000000004</v>
      </c>
      <c r="E2106" s="104">
        <v>4235.5200000000004</v>
      </c>
      <c r="F2106" s="104"/>
      <c r="G2106" s="186">
        <f t="shared" si="981"/>
        <v>0</v>
      </c>
      <c r="H2106" s="104"/>
      <c r="I2106" s="186">
        <f t="shared" si="982"/>
        <v>0</v>
      </c>
      <c r="J2106" s="167" t="e">
        <f t="shared" si="983"/>
        <v>#DIV/0!</v>
      </c>
      <c r="K2106" s="104">
        <v>4235.5200000000004</v>
      </c>
      <c r="L2106" s="104">
        <f t="shared" si="1002"/>
        <v>0</v>
      </c>
      <c r="M2106" s="129">
        <f t="shared" si="986"/>
        <v>1</v>
      </c>
      <c r="N2106" s="817"/>
      <c r="O2106" s="86"/>
      <c r="P2106" s="86" t="b">
        <f t="shared" si="1009"/>
        <v>1</v>
      </c>
      <c r="Q2106" s="224" t="b">
        <f t="shared" si="1006"/>
        <v>1</v>
      </c>
      <c r="R2106" s="728">
        <f t="shared" si="1000"/>
        <v>0</v>
      </c>
    </row>
    <row r="2107" spans="1:18" s="84" customFormat="1" ht="27.5" outlineLevel="1" x14ac:dyDescent="0.35">
      <c r="A2107" s="967"/>
      <c r="B2107" s="713" t="s">
        <v>80</v>
      </c>
      <c r="C2107" s="713"/>
      <c r="D2107" s="104">
        <v>0</v>
      </c>
      <c r="E2107" s="104">
        <v>0</v>
      </c>
      <c r="F2107" s="104">
        <v>0</v>
      </c>
      <c r="G2107" s="184" t="e">
        <f t="shared" si="981"/>
        <v>#DIV/0!</v>
      </c>
      <c r="H2107" s="121">
        <v>0</v>
      </c>
      <c r="I2107" s="167" t="e">
        <f t="shared" si="982"/>
        <v>#DIV/0!</v>
      </c>
      <c r="J2107" s="167" t="e">
        <f t="shared" si="983"/>
        <v>#DIV/0!</v>
      </c>
      <c r="K2107" s="104">
        <f t="shared" si="989"/>
        <v>0</v>
      </c>
      <c r="L2107" s="104">
        <f t="shared" si="1002"/>
        <v>0</v>
      </c>
      <c r="M2107" s="206" t="e">
        <f t="shared" si="986"/>
        <v>#DIV/0!</v>
      </c>
      <c r="N2107" s="817"/>
      <c r="O2107" s="86"/>
      <c r="P2107" s="86" t="b">
        <f t="shared" si="1009"/>
        <v>1</v>
      </c>
      <c r="Q2107" s="224" t="b">
        <f t="shared" si="1006"/>
        <v>1</v>
      </c>
      <c r="R2107" s="728">
        <f t="shared" si="1000"/>
        <v>0</v>
      </c>
    </row>
    <row r="2108" spans="1:18" s="84" customFormat="1" ht="27.5" outlineLevel="1" x14ac:dyDescent="0.35">
      <c r="A2108" s="792" t="s">
        <v>490</v>
      </c>
      <c r="B2108" s="137" t="s">
        <v>615</v>
      </c>
      <c r="C2108" s="137" t="s">
        <v>649</v>
      </c>
      <c r="D2108" s="142">
        <f>SUM(D2109:D2112)</f>
        <v>92429.86</v>
      </c>
      <c r="E2108" s="142">
        <f t="shared" ref="E2108:F2108" si="1011">SUM(E2109:E2112)</f>
        <v>92429.86</v>
      </c>
      <c r="F2108" s="142">
        <f t="shared" si="1011"/>
        <v>17676.41</v>
      </c>
      <c r="G2108" s="182">
        <f t="shared" si="981"/>
        <v>0.191</v>
      </c>
      <c r="H2108" s="142">
        <f>SUM(H2109:H2112)</f>
        <v>17676.41</v>
      </c>
      <c r="I2108" s="182">
        <f t="shared" si="982"/>
        <v>0.191</v>
      </c>
      <c r="J2108" s="182">
        <f t="shared" si="983"/>
        <v>1</v>
      </c>
      <c r="K2108" s="142">
        <f>SUM(K2109:K2112)</f>
        <v>92429.86</v>
      </c>
      <c r="L2108" s="142">
        <f>SUM(L2109:L2112)</f>
        <v>0</v>
      </c>
      <c r="M2108" s="140">
        <f t="shared" si="986"/>
        <v>1</v>
      </c>
      <c r="N2108" s="954"/>
      <c r="O2108" s="86"/>
      <c r="P2108" s="86"/>
      <c r="Q2108" s="224"/>
      <c r="R2108" s="728">
        <f t="shared" si="1000"/>
        <v>0</v>
      </c>
    </row>
    <row r="2109" spans="1:18" s="84" customFormat="1" ht="27.5" outlineLevel="1" x14ac:dyDescent="0.35">
      <c r="A2109" s="792"/>
      <c r="B2109" s="713" t="s">
        <v>79</v>
      </c>
      <c r="C2109" s="137"/>
      <c r="D2109" s="104">
        <f>D2114</f>
        <v>0</v>
      </c>
      <c r="E2109" s="104">
        <f t="shared" ref="E2109:H2112" si="1012">E2114</f>
        <v>0</v>
      </c>
      <c r="F2109" s="104">
        <f t="shared" si="1012"/>
        <v>0</v>
      </c>
      <c r="G2109" s="167" t="e">
        <f t="shared" si="981"/>
        <v>#DIV/0!</v>
      </c>
      <c r="H2109" s="104">
        <f t="shared" si="1012"/>
        <v>0</v>
      </c>
      <c r="I2109" s="167" t="e">
        <f t="shared" si="982"/>
        <v>#DIV/0!</v>
      </c>
      <c r="J2109" s="167" t="e">
        <f t="shared" si="983"/>
        <v>#DIV/0!</v>
      </c>
      <c r="K2109" s="104">
        <f t="shared" si="989"/>
        <v>0</v>
      </c>
      <c r="L2109" s="104">
        <f t="shared" si="1002"/>
        <v>0</v>
      </c>
      <c r="M2109" s="206" t="e">
        <f t="shared" si="986"/>
        <v>#DIV/0!</v>
      </c>
      <c r="N2109" s="954"/>
      <c r="O2109" s="86"/>
      <c r="P2109" s="86"/>
      <c r="Q2109" s="224"/>
      <c r="R2109" s="728">
        <f t="shared" si="1000"/>
        <v>0</v>
      </c>
    </row>
    <row r="2110" spans="1:18" s="84" customFormat="1" ht="27.5" outlineLevel="1" x14ac:dyDescent="0.35">
      <c r="A2110" s="792"/>
      <c r="B2110" s="713" t="s">
        <v>78</v>
      </c>
      <c r="C2110" s="137"/>
      <c r="D2110" s="104">
        <f t="shared" ref="D2110:F2112" si="1013">D2115</f>
        <v>0</v>
      </c>
      <c r="E2110" s="104">
        <f t="shared" si="1013"/>
        <v>0</v>
      </c>
      <c r="F2110" s="104">
        <f t="shared" si="1013"/>
        <v>0</v>
      </c>
      <c r="G2110" s="167" t="e">
        <f t="shared" si="981"/>
        <v>#DIV/0!</v>
      </c>
      <c r="H2110" s="104">
        <f t="shared" si="1012"/>
        <v>0</v>
      </c>
      <c r="I2110" s="167" t="e">
        <f t="shared" si="982"/>
        <v>#DIV/0!</v>
      </c>
      <c r="J2110" s="167" t="e">
        <f t="shared" si="983"/>
        <v>#DIV/0!</v>
      </c>
      <c r="K2110" s="104">
        <f t="shared" si="989"/>
        <v>0</v>
      </c>
      <c r="L2110" s="104">
        <f t="shared" si="1002"/>
        <v>0</v>
      </c>
      <c r="M2110" s="206" t="e">
        <f t="shared" si="986"/>
        <v>#DIV/0!</v>
      </c>
      <c r="N2110" s="954"/>
      <c r="O2110" s="86"/>
      <c r="P2110" s="86"/>
      <c r="Q2110" s="224"/>
      <c r="R2110" s="728">
        <f t="shared" si="1000"/>
        <v>0</v>
      </c>
    </row>
    <row r="2111" spans="1:18" s="84" customFormat="1" ht="27.5" outlineLevel="1" x14ac:dyDescent="0.35">
      <c r="A2111" s="792"/>
      <c r="B2111" s="713" t="s">
        <v>116</v>
      </c>
      <c r="C2111" s="137"/>
      <c r="D2111" s="104">
        <f t="shared" si="1013"/>
        <v>92429.86</v>
      </c>
      <c r="E2111" s="104">
        <f t="shared" si="1013"/>
        <v>92429.86</v>
      </c>
      <c r="F2111" s="104">
        <f t="shared" si="1013"/>
        <v>17676.41</v>
      </c>
      <c r="G2111" s="186">
        <f t="shared" si="981"/>
        <v>0.191</v>
      </c>
      <c r="H2111" s="104">
        <f t="shared" si="1012"/>
        <v>17676.41</v>
      </c>
      <c r="I2111" s="186">
        <f t="shared" si="982"/>
        <v>0.191</v>
      </c>
      <c r="J2111" s="186">
        <f t="shared" si="983"/>
        <v>1</v>
      </c>
      <c r="K2111" s="104">
        <f t="shared" si="989"/>
        <v>92429.86</v>
      </c>
      <c r="L2111" s="104">
        <f t="shared" si="1002"/>
        <v>0</v>
      </c>
      <c r="M2111" s="129">
        <f t="shared" si="986"/>
        <v>1</v>
      </c>
      <c r="N2111" s="954"/>
      <c r="O2111" s="86"/>
      <c r="P2111" s="86"/>
      <c r="Q2111" s="224"/>
      <c r="R2111" s="728">
        <f t="shared" si="1000"/>
        <v>0</v>
      </c>
    </row>
    <row r="2112" spans="1:18" s="84" customFormat="1" ht="27.5" outlineLevel="1" x14ac:dyDescent="0.35">
      <c r="A2112" s="792"/>
      <c r="B2112" s="713" t="s">
        <v>80</v>
      </c>
      <c r="C2112" s="137"/>
      <c r="D2112" s="104">
        <f t="shared" si="1013"/>
        <v>0</v>
      </c>
      <c r="E2112" s="104">
        <f t="shared" si="1013"/>
        <v>0</v>
      </c>
      <c r="F2112" s="104">
        <f t="shared" si="1013"/>
        <v>0</v>
      </c>
      <c r="G2112" s="184" t="e">
        <f t="shared" si="981"/>
        <v>#DIV/0!</v>
      </c>
      <c r="H2112" s="104">
        <f t="shared" si="1012"/>
        <v>0</v>
      </c>
      <c r="I2112" s="167" t="e">
        <f t="shared" ref="I2112:I2175" si="1014">H2112/E2112</f>
        <v>#DIV/0!</v>
      </c>
      <c r="J2112" s="167" t="e">
        <f t="shared" si="983"/>
        <v>#DIV/0!</v>
      </c>
      <c r="K2112" s="104">
        <f t="shared" si="989"/>
        <v>0</v>
      </c>
      <c r="L2112" s="104">
        <f t="shared" si="1002"/>
        <v>0</v>
      </c>
      <c r="M2112" s="206" t="e">
        <f t="shared" si="986"/>
        <v>#DIV/0!</v>
      </c>
      <c r="N2112" s="954"/>
      <c r="O2112" s="86"/>
      <c r="P2112" s="86"/>
      <c r="Q2112" s="224"/>
      <c r="R2112" s="728">
        <f t="shared" si="1000"/>
        <v>0</v>
      </c>
    </row>
    <row r="2113" spans="1:18" s="84" customFormat="1" ht="54" outlineLevel="1" x14ac:dyDescent="0.35">
      <c r="A2113" s="967" t="s">
        <v>491</v>
      </c>
      <c r="B2113" s="117" t="s">
        <v>666</v>
      </c>
      <c r="C2113" s="117" t="s">
        <v>285</v>
      </c>
      <c r="D2113" s="134">
        <f>SUM(D2114:D2117)</f>
        <v>92429.86</v>
      </c>
      <c r="E2113" s="134">
        <f>SUM(E2114:E2117)</f>
        <v>92429.86</v>
      </c>
      <c r="F2113" s="134">
        <f>SUM(F2114:F2117)</f>
        <v>17676.41</v>
      </c>
      <c r="G2113" s="191">
        <f t="shared" si="981"/>
        <v>0.191</v>
      </c>
      <c r="H2113" s="134">
        <f>H2116</f>
        <v>17676.41</v>
      </c>
      <c r="I2113" s="186">
        <f t="shared" si="1014"/>
        <v>0.191</v>
      </c>
      <c r="J2113" s="191">
        <f t="shared" si="983"/>
        <v>1</v>
      </c>
      <c r="K2113" s="104">
        <f t="shared" si="989"/>
        <v>92429.86</v>
      </c>
      <c r="L2113" s="104">
        <f t="shared" si="1002"/>
        <v>0</v>
      </c>
      <c r="M2113" s="129">
        <f t="shared" si="986"/>
        <v>1</v>
      </c>
      <c r="N2113" s="983" t="s">
        <v>762</v>
      </c>
      <c r="O2113" s="86"/>
      <c r="P2113" s="86"/>
      <c r="Q2113" s="224"/>
      <c r="R2113" s="728">
        <f t="shared" si="1000"/>
        <v>0</v>
      </c>
    </row>
    <row r="2114" spans="1:18" s="84" customFormat="1" ht="27.5" outlineLevel="1" x14ac:dyDescent="0.35">
      <c r="A2114" s="967"/>
      <c r="B2114" s="713" t="s">
        <v>79</v>
      </c>
      <c r="C2114" s="713"/>
      <c r="D2114" s="104"/>
      <c r="E2114" s="104"/>
      <c r="F2114" s="104"/>
      <c r="G2114" s="167" t="e">
        <f t="shared" si="981"/>
        <v>#DIV/0!</v>
      </c>
      <c r="H2114" s="121"/>
      <c r="I2114" s="167" t="e">
        <f t="shared" si="1014"/>
        <v>#DIV/0!</v>
      </c>
      <c r="J2114" s="167" t="e">
        <f t="shared" si="983"/>
        <v>#DIV/0!</v>
      </c>
      <c r="K2114" s="104">
        <f t="shared" si="989"/>
        <v>0</v>
      </c>
      <c r="L2114" s="104">
        <f t="shared" si="1002"/>
        <v>0</v>
      </c>
      <c r="M2114" s="206" t="e">
        <f t="shared" ref="M2114:M2177" si="1015">K2114/E2114</f>
        <v>#DIV/0!</v>
      </c>
      <c r="N2114" s="983"/>
      <c r="O2114" s="86"/>
      <c r="P2114" s="86"/>
      <c r="Q2114" s="224"/>
      <c r="R2114" s="728">
        <f t="shared" si="1000"/>
        <v>0</v>
      </c>
    </row>
    <row r="2115" spans="1:18" s="84" customFormat="1" ht="27.5" outlineLevel="1" x14ac:dyDescent="0.35">
      <c r="A2115" s="967"/>
      <c r="B2115" s="713" t="s">
        <v>78</v>
      </c>
      <c r="C2115" s="713"/>
      <c r="D2115" s="104">
        <v>0</v>
      </c>
      <c r="E2115" s="104">
        <v>0</v>
      </c>
      <c r="F2115" s="104">
        <v>0</v>
      </c>
      <c r="G2115" s="167" t="e">
        <f t="shared" si="981"/>
        <v>#DIV/0!</v>
      </c>
      <c r="H2115" s="121">
        <v>0</v>
      </c>
      <c r="I2115" s="167" t="e">
        <f t="shared" si="1014"/>
        <v>#DIV/0!</v>
      </c>
      <c r="J2115" s="167" t="e">
        <f t="shared" si="983"/>
        <v>#DIV/0!</v>
      </c>
      <c r="K2115" s="104">
        <f t="shared" si="989"/>
        <v>0</v>
      </c>
      <c r="L2115" s="104">
        <f t="shared" si="1002"/>
        <v>0</v>
      </c>
      <c r="M2115" s="206" t="e">
        <f t="shared" si="1015"/>
        <v>#DIV/0!</v>
      </c>
      <c r="N2115" s="983"/>
      <c r="O2115" s="86"/>
      <c r="P2115" s="86"/>
      <c r="Q2115" s="224"/>
      <c r="R2115" s="728">
        <f t="shared" si="1000"/>
        <v>0</v>
      </c>
    </row>
    <row r="2116" spans="1:18" s="84" customFormat="1" ht="27.5" outlineLevel="1" x14ac:dyDescent="0.35">
      <c r="A2116" s="967"/>
      <c r="B2116" s="713" t="s">
        <v>116</v>
      </c>
      <c r="C2116" s="713"/>
      <c r="D2116" s="104">
        <v>92429.86</v>
      </c>
      <c r="E2116" s="104">
        <v>92429.86</v>
      </c>
      <c r="F2116" s="104">
        <v>17676.41</v>
      </c>
      <c r="G2116" s="186">
        <f t="shared" si="981"/>
        <v>0.191</v>
      </c>
      <c r="H2116" s="104">
        <v>17676.41</v>
      </c>
      <c r="I2116" s="186">
        <f t="shared" si="1014"/>
        <v>0.191</v>
      </c>
      <c r="J2116" s="186">
        <f t="shared" si="983"/>
        <v>1</v>
      </c>
      <c r="K2116" s="104">
        <f t="shared" si="989"/>
        <v>92429.86</v>
      </c>
      <c r="L2116" s="104">
        <f t="shared" si="1002"/>
        <v>0</v>
      </c>
      <c r="M2116" s="129">
        <f t="shared" si="1015"/>
        <v>1</v>
      </c>
      <c r="N2116" s="983"/>
      <c r="O2116" s="86"/>
      <c r="P2116" s="86"/>
      <c r="Q2116" s="224"/>
      <c r="R2116" s="728">
        <f t="shared" si="1000"/>
        <v>0</v>
      </c>
    </row>
    <row r="2117" spans="1:18" s="84" customFormat="1" ht="27.5" outlineLevel="1" x14ac:dyDescent="0.35">
      <c r="A2117" s="967"/>
      <c r="B2117" s="713" t="s">
        <v>80</v>
      </c>
      <c r="C2117" s="713"/>
      <c r="D2117" s="104">
        <v>0</v>
      </c>
      <c r="E2117" s="104">
        <v>0</v>
      </c>
      <c r="F2117" s="104">
        <v>0</v>
      </c>
      <c r="G2117" s="184" t="e">
        <f t="shared" si="981"/>
        <v>#DIV/0!</v>
      </c>
      <c r="H2117" s="121">
        <v>0</v>
      </c>
      <c r="I2117" s="167" t="e">
        <f t="shared" si="1014"/>
        <v>#DIV/0!</v>
      </c>
      <c r="J2117" s="167" t="e">
        <f t="shared" si="983"/>
        <v>#DIV/0!</v>
      </c>
      <c r="K2117" s="104">
        <f t="shared" si="989"/>
        <v>0</v>
      </c>
      <c r="L2117" s="104">
        <f t="shared" si="1002"/>
        <v>0</v>
      </c>
      <c r="M2117" s="206" t="e">
        <f t="shared" si="1015"/>
        <v>#DIV/0!</v>
      </c>
      <c r="N2117" s="983"/>
      <c r="O2117" s="86"/>
      <c r="P2117" s="86"/>
      <c r="Q2117" s="224"/>
      <c r="R2117" s="728">
        <f t="shared" si="1000"/>
        <v>0</v>
      </c>
    </row>
    <row r="2118" spans="1:18" s="84" customFormat="1" ht="35" outlineLevel="1" x14ac:dyDescent="0.35">
      <c r="A2118" s="792" t="s">
        <v>492</v>
      </c>
      <c r="B2118" s="137" t="s">
        <v>617</v>
      </c>
      <c r="C2118" s="137" t="s">
        <v>649</v>
      </c>
      <c r="D2118" s="142">
        <f t="shared" ref="D2118:F2122" si="1016">D2123</f>
        <v>2999.8</v>
      </c>
      <c r="E2118" s="142">
        <f t="shared" si="1016"/>
        <v>2999.8</v>
      </c>
      <c r="F2118" s="104">
        <f t="shared" si="1016"/>
        <v>0</v>
      </c>
      <c r="G2118" s="183">
        <f t="shared" si="981"/>
        <v>0</v>
      </c>
      <c r="H2118" s="121">
        <f>H2123</f>
        <v>0</v>
      </c>
      <c r="I2118" s="186">
        <f t="shared" si="1014"/>
        <v>0</v>
      </c>
      <c r="J2118" s="167" t="e">
        <f t="shared" si="983"/>
        <v>#DIV/0!</v>
      </c>
      <c r="K2118" s="142">
        <f>SUM(K2119:K2122)</f>
        <v>2999.8</v>
      </c>
      <c r="L2118" s="142">
        <f>SUM(L2119:L2122)</f>
        <v>0</v>
      </c>
      <c r="M2118" s="140">
        <f t="shared" si="1015"/>
        <v>1</v>
      </c>
      <c r="N2118" s="954"/>
      <c r="O2118" s="86"/>
      <c r="P2118" s="86"/>
      <c r="Q2118" s="224"/>
      <c r="R2118" s="728">
        <f t="shared" si="1000"/>
        <v>0</v>
      </c>
    </row>
    <row r="2119" spans="1:18" s="84" customFormat="1" ht="18.75" customHeight="1" outlineLevel="1" x14ac:dyDescent="0.35">
      <c r="A2119" s="792"/>
      <c r="B2119" s="713" t="s">
        <v>79</v>
      </c>
      <c r="C2119" s="713"/>
      <c r="D2119" s="104">
        <f t="shared" si="1016"/>
        <v>0</v>
      </c>
      <c r="E2119" s="104">
        <f t="shared" si="1016"/>
        <v>0</v>
      </c>
      <c r="F2119" s="104">
        <f t="shared" si="1016"/>
        <v>0</v>
      </c>
      <c r="G2119" s="184" t="e">
        <f t="shared" si="981"/>
        <v>#DIV/0!</v>
      </c>
      <c r="H2119" s="121"/>
      <c r="I2119" s="167" t="e">
        <f t="shared" si="1014"/>
        <v>#DIV/0!</v>
      </c>
      <c r="J2119" s="167" t="e">
        <f t="shared" si="983"/>
        <v>#DIV/0!</v>
      </c>
      <c r="K2119" s="104">
        <f t="shared" ref="K2119:K2127" si="1017">E2119</f>
        <v>0</v>
      </c>
      <c r="L2119" s="104">
        <f>L2124</f>
        <v>0</v>
      </c>
      <c r="M2119" s="206" t="e">
        <f t="shared" si="1015"/>
        <v>#DIV/0!</v>
      </c>
      <c r="N2119" s="954"/>
      <c r="O2119" s="86"/>
      <c r="P2119" s="86"/>
      <c r="Q2119" s="224"/>
      <c r="R2119" s="728">
        <f t="shared" si="1000"/>
        <v>0</v>
      </c>
    </row>
    <row r="2120" spans="1:18" s="84" customFormat="1" ht="18.75" customHeight="1" outlineLevel="1" x14ac:dyDescent="0.35">
      <c r="A2120" s="792"/>
      <c r="B2120" s="713" t="s">
        <v>78</v>
      </c>
      <c r="C2120" s="713"/>
      <c r="D2120" s="104">
        <f t="shared" si="1016"/>
        <v>0</v>
      </c>
      <c r="E2120" s="104">
        <f t="shared" si="1016"/>
        <v>0</v>
      </c>
      <c r="F2120" s="104">
        <f t="shared" si="1016"/>
        <v>0</v>
      </c>
      <c r="G2120" s="184" t="e">
        <f t="shared" si="981"/>
        <v>#DIV/0!</v>
      </c>
      <c r="H2120" s="121"/>
      <c r="I2120" s="167" t="e">
        <f t="shared" si="1014"/>
        <v>#DIV/0!</v>
      </c>
      <c r="J2120" s="167" t="e">
        <f t="shared" si="983"/>
        <v>#DIV/0!</v>
      </c>
      <c r="K2120" s="104">
        <f t="shared" si="1017"/>
        <v>0</v>
      </c>
      <c r="L2120" s="104">
        <f>L2125</f>
        <v>0</v>
      </c>
      <c r="M2120" s="206" t="e">
        <f t="shared" si="1015"/>
        <v>#DIV/0!</v>
      </c>
      <c r="N2120" s="954"/>
      <c r="O2120" s="86"/>
      <c r="P2120" s="86"/>
      <c r="Q2120" s="224"/>
      <c r="R2120" s="728">
        <f t="shared" si="1000"/>
        <v>0</v>
      </c>
    </row>
    <row r="2121" spans="1:18" s="84" customFormat="1" ht="18.75" customHeight="1" outlineLevel="1" x14ac:dyDescent="0.35">
      <c r="A2121" s="792"/>
      <c r="B2121" s="713" t="s">
        <v>116</v>
      </c>
      <c r="C2121" s="713"/>
      <c r="D2121" s="104">
        <f t="shared" si="1016"/>
        <v>2999.8</v>
      </c>
      <c r="E2121" s="104">
        <f t="shared" si="1016"/>
        <v>2999.8</v>
      </c>
      <c r="F2121" s="104">
        <f t="shared" si="1016"/>
        <v>0</v>
      </c>
      <c r="G2121" s="183">
        <f t="shared" si="981"/>
        <v>0</v>
      </c>
      <c r="H2121" s="121"/>
      <c r="I2121" s="186">
        <f t="shared" si="1014"/>
        <v>0</v>
      </c>
      <c r="J2121" s="167" t="e">
        <f t="shared" si="983"/>
        <v>#DIV/0!</v>
      </c>
      <c r="K2121" s="104">
        <f>K2126</f>
        <v>2999.8</v>
      </c>
      <c r="L2121" s="104">
        <f>L2126</f>
        <v>0</v>
      </c>
      <c r="M2121" s="129">
        <f t="shared" si="1015"/>
        <v>1</v>
      </c>
      <c r="N2121" s="954"/>
      <c r="O2121" s="86"/>
      <c r="P2121" s="86"/>
      <c r="Q2121" s="224"/>
      <c r="R2121" s="728">
        <f t="shared" si="1000"/>
        <v>0</v>
      </c>
    </row>
    <row r="2122" spans="1:18" s="84" customFormat="1" ht="18.75" customHeight="1" outlineLevel="1" x14ac:dyDescent="0.35">
      <c r="A2122" s="792"/>
      <c r="B2122" s="713" t="s">
        <v>80</v>
      </c>
      <c r="C2122" s="713"/>
      <c r="D2122" s="104">
        <f t="shared" si="1016"/>
        <v>0</v>
      </c>
      <c r="E2122" s="104">
        <f t="shared" si="1016"/>
        <v>0</v>
      </c>
      <c r="F2122" s="104">
        <f t="shared" si="1016"/>
        <v>0</v>
      </c>
      <c r="G2122" s="184" t="e">
        <f t="shared" si="981"/>
        <v>#DIV/0!</v>
      </c>
      <c r="H2122" s="121"/>
      <c r="I2122" s="167" t="e">
        <f t="shared" si="1014"/>
        <v>#DIV/0!</v>
      </c>
      <c r="J2122" s="167" t="e">
        <f t="shared" si="983"/>
        <v>#DIV/0!</v>
      </c>
      <c r="K2122" s="104">
        <f t="shared" si="1017"/>
        <v>0</v>
      </c>
      <c r="L2122" s="104">
        <f>L2127</f>
        <v>0</v>
      </c>
      <c r="M2122" s="206" t="e">
        <f t="shared" si="1015"/>
        <v>#DIV/0!</v>
      </c>
      <c r="N2122" s="954"/>
      <c r="O2122" s="86"/>
      <c r="P2122" s="86"/>
      <c r="Q2122" s="224"/>
      <c r="R2122" s="728">
        <f t="shared" si="1000"/>
        <v>0</v>
      </c>
    </row>
    <row r="2123" spans="1:18" s="84" customFormat="1" ht="93.75" customHeight="1" outlineLevel="1" x14ac:dyDescent="0.35">
      <c r="A2123" s="967" t="s">
        <v>493</v>
      </c>
      <c r="B2123" s="117" t="s">
        <v>667</v>
      </c>
      <c r="C2123" s="117" t="s">
        <v>285</v>
      </c>
      <c r="D2123" s="134">
        <f>SUM(D2124:D2127)</f>
        <v>2999.8</v>
      </c>
      <c r="E2123" s="134">
        <f>SUM(E2124:E2127)</f>
        <v>2999.8</v>
      </c>
      <c r="F2123" s="104">
        <f>SUM(F2124:F2127)</f>
        <v>0</v>
      </c>
      <c r="G2123" s="183">
        <f t="shared" si="981"/>
        <v>0</v>
      </c>
      <c r="H2123" s="121">
        <f>H2126</f>
        <v>0</v>
      </c>
      <c r="I2123" s="186">
        <f t="shared" si="1014"/>
        <v>0</v>
      </c>
      <c r="J2123" s="167" t="e">
        <f t="shared" si="983"/>
        <v>#DIV/0!</v>
      </c>
      <c r="K2123" s="104">
        <f>SUM(K2124:K2127)</f>
        <v>2999.8</v>
      </c>
      <c r="L2123" s="104">
        <f>SUM(L2124:L2127)</f>
        <v>0</v>
      </c>
      <c r="M2123" s="129">
        <f t="shared" si="1015"/>
        <v>1</v>
      </c>
      <c r="N2123" s="983" t="s">
        <v>1347</v>
      </c>
      <c r="O2123" s="86"/>
      <c r="P2123" s="86"/>
      <c r="Q2123" s="224"/>
      <c r="R2123" s="728">
        <f t="shared" ref="R2123:R2186" si="1018">E2123-K2123-L2123</f>
        <v>0</v>
      </c>
    </row>
    <row r="2124" spans="1:18" s="84" customFormat="1" ht="27.5" outlineLevel="1" x14ac:dyDescent="0.35">
      <c r="A2124" s="967"/>
      <c r="B2124" s="713" t="s">
        <v>79</v>
      </c>
      <c r="C2124" s="713"/>
      <c r="D2124" s="104"/>
      <c r="E2124" s="104"/>
      <c r="F2124" s="104"/>
      <c r="G2124" s="184" t="e">
        <f t="shared" si="981"/>
        <v>#DIV/0!</v>
      </c>
      <c r="H2124" s="121"/>
      <c r="I2124" s="167" t="e">
        <f t="shared" si="1014"/>
        <v>#DIV/0!</v>
      </c>
      <c r="J2124" s="167" t="e">
        <f t="shared" si="983"/>
        <v>#DIV/0!</v>
      </c>
      <c r="K2124" s="104">
        <f t="shared" si="1017"/>
        <v>0</v>
      </c>
      <c r="L2124" s="104">
        <f t="shared" ref="L2124:L2127" si="1019">E2124-K2124</f>
        <v>0</v>
      </c>
      <c r="M2124" s="206" t="e">
        <f t="shared" si="1015"/>
        <v>#DIV/0!</v>
      </c>
      <c r="N2124" s="983"/>
      <c r="O2124" s="86"/>
      <c r="P2124" s="86"/>
      <c r="Q2124" s="224"/>
      <c r="R2124" s="728">
        <f t="shared" si="1018"/>
        <v>0</v>
      </c>
    </row>
    <row r="2125" spans="1:18" s="84" customFormat="1" ht="27.5" outlineLevel="1" x14ac:dyDescent="0.35">
      <c r="A2125" s="967"/>
      <c r="B2125" s="713" t="s">
        <v>78</v>
      </c>
      <c r="C2125" s="713"/>
      <c r="D2125" s="104">
        <v>0</v>
      </c>
      <c r="E2125" s="104">
        <v>0</v>
      </c>
      <c r="F2125" s="104">
        <v>0</v>
      </c>
      <c r="G2125" s="184" t="e">
        <f t="shared" si="981"/>
        <v>#DIV/0!</v>
      </c>
      <c r="H2125" s="121">
        <v>0</v>
      </c>
      <c r="I2125" s="167" t="e">
        <f t="shared" si="1014"/>
        <v>#DIV/0!</v>
      </c>
      <c r="J2125" s="167" t="e">
        <f t="shared" si="983"/>
        <v>#DIV/0!</v>
      </c>
      <c r="K2125" s="104">
        <f t="shared" si="1017"/>
        <v>0</v>
      </c>
      <c r="L2125" s="104">
        <f t="shared" si="1019"/>
        <v>0</v>
      </c>
      <c r="M2125" s="206" t="e">
        <f t="shared" si="1015"/>
        <v>#DIV/0!</v>
      </c>
      <c r="N2125" s="983"/>
      <c r="O2125" s="86"/>
      <c r="P2125" s="86"/>
      <c r="Q2125" s="224"/>
      <c r="R2125" s="728">
        <f t="shared" si="1018"/>
        <v>0</v>
      </c>
    </row>
    <row r="2126" spans="1:18" s="84" customFormat="1" ht="27.5" outlineLevel="1" x14ac:dyDescent="0.35">
      <c r="A2126" s="967"/>
      <c r="B2126" s="713" t="s">
        <v>116</v>
      </c>
      <c r="C2126" s="713"/>
      <c r="D2126" s="104">
        <v>2999.8</v>
      </c>
      <c r="E2126" s="104">
        <v>2999.8</v>
      </c>
      <c r="F2126" s="104">
        <v>0</v>
      </c>
      <c r="G2126" s="183">
        <f t="shared" si="981"/>
        <v>0</v>
      </c>
      <c r="H2126" s="121">
        <v>0</v>
      </c>
      <c r="I2126" s="186">
        <f t="shared" si="1014"/>
        <v>0</v>
      </c>
      <c r="J2126" s="167" t="e">
        <f t="shared" si="983"/>
        <v>#DIV/0!</v>
      </c>
      <c r="K2126" s="104">
        <v>2999.8</v>
      </c>
      <c r="L2126" s="104">
        <f t="shared" si="1019"/>
        <v>0</v>
      </c>
      <c r="M2126" s="512">
        <f t="shared" si="1015"/>
        <v>1</v>
      </c>
      <c r="N2126" s="983"/>
      <c r="O2126" s="86"/>
      <c r="P2126" s="86"/>
      <c r="Q2126" s="224"/>
      <c r="R2126" s="728">
        <f t="shared" si="1018"/>
        <v>0</v>
      </c>
    </row>
    <row r="2127" spans="1:18" s="84" customFormat="1" ht="27.5" outlineLevel="1" x14ac:dyDescent="0.35">
      <c r="A2127" s="967"/>
      <c r="B2127" s="713" t="s">
        <v>80</v>
      </c>
      <c r="C2127" s="713"/>
      <c r="D2127" s="104">
        <v>0</v>
      </c>
      <c r="E2127" s="104">
        <v>0</v>
      </c>
      <c r="F2127" s="104">
        <v>0</v>
      </c>
      <c r="G2127" s="184" t="e">
        <f t="shared" si="981"/>
        <v>#DIV/0!</v>
      </c>
      <c r="H2127" s="121"/>
      <c r="I2127" s="167" t="e">
        <f t="shared" si="1014"/>
        <v>#DIV/0!</v>
      </c>
      <c r="J2127" s="167" t="e">
        <f t="shared" si="983"/>
        <v>#DIV/0!</v>
      </c>
      <c r="K2127" s="104">
        <f t="shared" si="1017"/>
        <v>0</v>
      </c>
      <c r="L2127" s="104">
        <f t="shared" si="1019"/>
        <v>0</v>
      </c>
      <c r="M2127" s="206" t="e">
        <f t="shared" si="1015"/>
        <v>#DIV/0!</v>
      </c>
      <c r="N2127" s="983"/>
      <c r="O2127" s="86"/>
      <c r="P2127" s="86"/>
      <c r="Q2127" s="224"/>
      <c r="R2127" s="728">
        <f t="shared" si="1018"/>
        <v>0</v>
      </c>
    </row>
    <row r="2128" spans="1:18" s="84" customFormat="1" ht="58.5" customHeight="1" outlineLevel="1" x14ac:dyDescent="0.35">
      <c r="A2128" s="949" t="s">
        <v>14</v>
      </c>
      <c r="B2128" s="223" t="s">
        <v>681</v>
      </c>
      <c r="C2128" s="114" t="s">
        <v>227</v>
      </c>
      <c r="D2128" s="111">
        <f>SUM(D2129:D2132)</f>
        <v>49033.88</v>
      </c>
      <c r="E2128" s="111">
        <f>SUM(E2129:E2132)</f>
        <v>49033.88</v>
      </c>
      <c r="F2128" s="111">
        <f>SUM(F2129:F2132)</f>
        <v>0</v>
      </c>
      <c r="G2128" s="187">
        <f t="shared" ref="G2128:G2243" si="1020">F2128/E2128</f>
        <v>0</v>
      </c>
      <c r="H2128" s="111">
        <f>SUM(H2129:H2132)</f>
        <v>0</v>
      </c>
      <c r="I2128" s="187">
        <f t="shared" si="1014"/>
        <v>0</v>
      </c>
      <c r="J2128" s="188" t="e">
        <f t="shared" ref="J2128:J2238" si="1021">H2128/F2128</f>
        <v>#DIV/0!</v>
      </c>
      <c r="K2128" s="111">
        <f>SUM(K2129:K2132)</f>
        <v>20417.78</v>
      </c>
      <c r="L2128" s="111">
        <f>SUM(L2129:L2132)</f>
        <v>28616.1</v>
      </c>
      <c r="M2128" s="112">
        <f t="shared" si="1015"/>
        <v>0.42</v>
      </c>
      <c r="N2128" s="840"/>
      <c r="O2128" s="86"/>
      <c r="P2128" s="86" t="b">
        <f t="shared" ref="P2128:P2137" si="1022">E2098=D2098</f>
        <v>1</v>
      </c>
      <c r="Q2128" s="224" t="b">
        <f t="shared" ref="Q2128:Q2137" si="1023">IF(F2098=H2098,TRUE,FALSE)</f>
        <v>1</v>
      </c>
      <c r="R2128" s="728">
        <f t="shared" si="1018"/>
        <v>0</v>
      </c>
    </row>
    <row r="2129" spans="1:18" s="84" customFormat="1" ht="18.75" customHeight="1" outlineLevel="1" x14ac:dyDescent="0.35">
      <c r="A2129" s="949"/>
      <c r="B2129" s="115" t="s">
        <v>79</v>
      </c>
      <c r="C2129" s="115"/>
      <c r="D2129" s="113">
        <f>D2134+D2229+D2234+D2239</f>
        <v>0</v>
      </c>
      <c r="E2129" s="113">
        <f t="shared" ref="E2129:L2132" si="1024">E2134+E2229+E2234+E2239</f>
        <v>0</v>
      </c>
      <c r="F2129" s="113">
        <f t="shared" si="1024"/>
        <v>0</v>
      </c>
      <c r="G2129" s="188" t="e">
        <f t="shared" si="1020"/>
        <v>#DIV/0!</v>
      </c>
      <c r="H2129" s="113">
        <f t="shared" si="1024"/>
        <v>0</v>
      </c>
      <c r="I2129" s="189" t="e">
        <f t="shared" si="1014"/>
        <v>#DIV/0!</v>
      </c>
      <c r="J2129" s="189" t="e">
        <f t="shared" si="1021"/>
        <v>#DIV/0!</v>
      </c>
      <c r="K2129" s="113">
        <f t="shared" si="1024"/>
        <v>0</v>
      </c>
      <c r="L2129" s="113">
        <f t="shared" si="1024"/>
        <v>0</v>
      </c>
      <c r="M2129" s="203" t="e">
        <f t="shared" si="1015"/>
        <v>#DIV/0!</v>
      </c>
      <c r="N2129" s="840"/>
      <c r="O2129" s="86"/>
      <c r="P2129" s="86" t="b">
        <f t="shared" si="1022"/>
        <v>1</v>
      </c>
      <c r="Q2129" s="224" t="b">
        <f t="shared" si="1023"/>
        <v>1</v>
      </c>
      <c r="R2129" s="728">
        <f t="shared" si="1018"/>
        <v>0</v>
      </c>
    </row>
    <row r="2130" spans="1:18" s="84" customFormat="1" ht="18.75" customHeight="1" outlineLevel="1" x14ac:dyDescent="0.35">
      <c r="A2130" s="949"/>
      <c r="B2130" s="115" t="s">
        <v>78</v>
      </c>
      <c r="C2130" s="115"/>
      <c r="D2130" s="113">
        <f t="shared" ref="D2130:F2132" si="1025">D2135+D2230+D2235+D2240</f>
        <v>0</v>
      </c>
      <c r="E2130" s="113">
        <f t="shared" si="1025"/>
        <v>0</v>
      </c>
      <c r="F2130" s="113">
        <f t="shared" si="1025"/>
        <v>0</v>
      </c>
      <c r="G2130" s="188" t="e">
        <f t="shared" si="1020"/>
        <v>#DIV/0!</v>
      </c>
      <c r="H2130" s="113">
        <f t="shared" si="1024"/>
        <v>0</v>
      </c>
      <c r="I2130" s="189" t="e">
        <f t="shared" si="1014"/>
        <v>#DIV/0!</v>
      </c>
      <c r="J2130" s="189" t="e">
        <f t="shared" si="1021"/>
        <v>#DIV/0!</v>
      </c>
      <c r="K2130" s="113">
        <f t="shared" si="1024"/>
        <v>0</v>
      </c>
      <c r="L2130" s="113">
        <f t="shared" si="1024"/>
        <v>0</v>
      </c>
      <c r="M2130" s="203" t="e">
        <f t="shared" si="1015"/>
        <v>#DIV/0!</v>
      </c>
      <c r="N2130" s="840"/>
      <c r="O2130" s="86"/>
      <c r="P2130" s="86" t="b">
        <f t="shared" si="1022"/>
        <v>1</v>
      </c>
      <c r="Q2130" s="224" t="b">
        <f t="shared" si="1023"/>
        <v>1</v>
      </c>
      <c r="R2130" s="728">
        <f t="shared" si="1018"/>
        <v>0</v>
      </c>
    </row>
    <row r="2131" spans="1:18" s="84" customFormat="1" ht="18.75" customHeight="1" outlineLevel="1" x14ac:dyDescent="0.35">
      <c r="A2131" s="949"/>
      <c r="B2131" s="115" t="s">
        <v>116</v>
      </c>
      <c r="C2131" s="115"/>
      <c r="D2131" s="113">
        <f t="shared" si="1025"/>
        <v>39033.879999999997</v>
      </c>
      <c r="E2131" s="113">
        <f t="shared" si="1025"/>
        <v>39033.879999999997</v>
      </c>
      <c r="F2131" s="113">
        <f t="shared" si="1025"/>
        <v>0</v>
      </c>
      <c r="G2131" s="190">
        <f t="shared" si="1020"/>
        <v>0</v>
      </c>
      <c r="H2131" s="113">
        <f t="shared" si="1024"/>
        <v>0</v>
      </c>
      <c r="I2131" s="190">
        <f t="shared" si="1014"/>
        <v>0</v>
      </c>
      <c r="J2131" s="189" t="e">
        <f t="shared" si="1021"/>
        <v>#DIV/0!</v>
      </c>
      <c r="K2131" s="113">
        <f t="shared" si="1024"/>
        <v>20417.78</v>
      </c>
      <c r="L2131" s="113">
        <f t="shared" si="1024"/>
        <v>18616.099999999999</v>
      </c>
      <c r="M2131" s="202">
        <f t="shared" si="1015"/>
        <v>0.52</v>
      </c>
      <c r="N2131" s="840"/>
      <c r="O2131" s="86"/>
      <c r="P2131" s="86" t="b">
        <f t="shared" si="1022"/>
        <v>1</v>
      </c>
      <c r="Q2131" s="224" t="b">
        <f t="shared" si="1023"/>
        <v>1</v>
      </c>
      <c r="R2131" s="728">
        <f t="shared" si="1018"/>
        <v>0</v>
      </c>
    </row>
    <row r="2132" spans="1:18" s="84" customFormat="1" ht="18.75" customHeight="1" outlineLevel="1" x14ac:dyDescent="0.35">
      <c r="A2132" s="949"/>
      <c r="B2132" s="115" t="s">
        <v>80</v>
      </c>
      <c r="C2132" s="115"/>
      <c r="D2132" s="113">
        <f t="shared" si="1025"/>
        <v>10000</v>
      </c>
      <c r="E2132" s="113">
        <f t="shared" si="1025"/>
        <v>10000</v>
      </c>
      <c r="F2132" s="113">
        <f t="shared" si="1025"/>
        <v>0</v>
      </c>
      <c r="G2132" s="190">
        <f t="shared" si="1020"/>
        <v>0</v>
      </c>
      <c r="H2132" s="113">
        <f t="shared" si="1024"/>
        <v>0</v>
      </c>
      <c r="I2132" s="190">
        <f t="shared" si="1014"/>
        <v>0</v>
      </c>
      <c r="J2132" s="189" t="e">
        <f t="shared" si="1021"/>
        <v>#DIV/0!</v>
      </c>
      <c r="K2132" s="113">
        <f t="shared" si="1024"/>
        <v>0</v>
      </c>
      <c r="L2132" s="113">
        <f t="shared" si="1024"/>
        <v>10000</v>
      </c>
      <c r="M2132" s="415">
        <f t="shared" si="1015"/>
        <v>0</v>
      </c>
      <c r="N2132" s="840"/>
      <c r="O2132" s="86"/>
      <c r="P2132" s="86" t="b">
        <f t="shared" si="1022"/>
        <v>1</v>
      </c>
      <c r="Q2132" s="224" t="b">
        <f t="shared" si="1023"/>
        <v>1</v>
      </c>
      <c r="R2132" s="728">
        <f t="shared" si="1018"/>
        <v>0</v>
      </c>
    </row>
    <row r="2133" spans="1:18" s="84" customFormat="1" ht="113.25" customHeight="1" outlineLevel="1" x14ac:dyDescent="0.35">
      <c r="A2133" s="1085" t="s">
        <v>310</v>
      </c>
      <c r="B2133" s="137" t="s">
        <v>577</v>
      </c>
      <c r="C2133" s="137" t="s">
        <v>649</v>
      </c>
      <c r="D2133" s="142">
        <f>SUM(D2134:D2137)</f>
        <v>35291.269999999997</v>
      </c>
      <c r="E2133" s="142">
        <f>SUM(E2134:E2137)</f>
        <v>35291.269999999997</v>
      </c>
      <c r="F2133" s="142">
        <f>SUM(F2134:F2137)</f>
        <v>0</v>
      </c>
      <c r="G2133" s="178">
        <f t="shared" si="1020"/>
        <v>0</v>
      </c>
      <c r="H2133" s="141">
        <f>SUM(H2134:H2137)</f>
        <v>0</v>
      </c>
      <c r="I2133" s="182">
        <f t="shared" si="1014"/>
        <v>0</v>
      </c>
      <c r="J2133" s="439" t="e">
        <f t="shared" si="1021"/>
        <v>#DIV/0!</v>
      </c>
      <c r="K2133" s="142">
        <f>SUM(K2134:K2137)</f>
        <v>16675.169999999998</v>
      </c>
      <c r="L2133" s="142">
        <f>SUM(L2134:L2137)</f>
        <v>18616.099999999999</v>
      </c>
      <c r="M2133" s="138">
        <f t="shared" si="1015"/>
        <v>0.47</v>
      </c>
      <c r="N2133" s="841"/>
      <c r="O2133" s="86"/>
      <c r="P2133" s="86" t="b">
        <f t="shared" si="1022"/>
        <v>1</v>
      </c>
      <c r="Q2133" s="224" t="b">
        <f t="shared" si="1023"/>
        <v>1</v>
      </c>
      <c r="R2133" s="728">
        <f t="shared" si="1018"/>
        <v>0</v>
      </c>
    </row>
    <row r="2134" spans="1:18" s="84" customFormat="1" ht="18.75" customHeight="1" outlineLevel="1" x14ac:dyDescent="0.35">
      <c r="A2134" s="1085"/>
      <c r="B2134" s="715" t="s">
        <v>79</v>
      </c>
      <c r="C2134" s="713"/>
      <c r="D2134" s="104">
        <f>D2139+D2154+D2164+D2219</f>
        <v>0</v>
      </c>
      <c r="E2134" s="104">
        <f t="shared" ref="E2134:L2137" si="1026">E2139+E2154+E2164+E2219</f>
        <v>0</v>
      </c>
      <c r="F2134" s="104">
        <f t="shared" si="1026"/>
        <v>0</v>
      </c>
      <c r="G2134" s="153" t="e">
        <f t="shared" si="1020"/>
        <v>#DIV/0!</v>
      </c>
      <c r="H2134" s="104">
        <f t="shared" si="1026"/>
        <v>0</v>
      </c>
      <c r="I2134" s="167" t="e">
        <f t="shared" si="1014"/>
        <v>#DIV/0!</v>
      </c>
      <c r="J2134" s="153" t="e">
        <f t="shared" si="1021"/>
        <v>#DIV/0!</v>
      </c>
      <c r="K2134" s="104">
        <f t="shared" si="1026"/>
        <v>0</v>
      </c>
      <c r="L2134" s="104">
        <f t="shared" si="1026"/>
        <v>0</v>
      </c>
      <c r="M2134" s="109" t="e">
        <f t="shared" si="1015"/>
        <v>#DIV/0!</v>
      </c>
      <c r="N2134" s="841"/>
      <c r="O2134" s="86"/>
      <c r="P2134" s="86" t="b">
        <f t="shared" si="1022"/>
        <v>1</v>
      </c>
      <c r="Q2134" s="224" t="b">
        <f t="shared" si="1023"/>
        <v>1</v>
      </c>
      <c r="R2134" s="728">
        <f t="shared" si="1018"/>
        <v>0</v>
      </c>
    </row>
    <row r="2135" spans="1:18" s="84" customFormat="1" ht="18.75" customHeight="1" outlineLevel="1" x14ac:dyDescent="0.35">
      <c r="A2135" s="1085"/>
      <c r="B2135" s="713" t="s">
        <v>266</v>
      </c>
      <c r="C2135" s="713"/>
      <c r="D2135" s="104">
        <f t="shared" ref="D2135:F2137" si="1027">D2140+D2155+D2165+D2220</f>
        <v>0</v>
      </c>
      <c r="E2135" s="104">
        <f t="shared" si="1027"/>
        <v>0</v>
      </c>
      <c r="F2135" s="104">
        <f t="shared" si="1027"/>
        <v>0</v>
      </c>
      <c r="G2135" s="153" t="e">
        <f t="shared" si="1020"/>
        <v>#DIV/0!</v>
      </c>
      <c r="H2135" s="104">
        <f t="shared" si="1026"/>
        <v>0</v>
      </c>
      <c r="I2135" s="167" t="e">
        <f t="shared" si="1014"/>
        <v>#DIV/0!</v>
      </c>
      <c r="J2135" s="153" t="e">
        <f t="shared" si="1021"/>
        <v>#DIV/0!</v>
      </c>
      <c r="K2135" s="104">
        <f t="shared" si="1026"/>
        <v>0</v>
      </c>
      <c r="L2135" s="104">
        <f t="shared" si="1026"/>
        <v>0</v>
      </c>
      <c r="M2135" s="109" t="e">
        <f t="shared" si="1015"/>
        <v>#DIV/0!</v>
      </c>
      <c r="N2135" s="841"/>
      <c r="O2135" s="86"/>
      <c r="P2135" s="86" t="b">
        <f t="shared" si="1022"/>
        <v>1</v>
      </c>
      <c r="Q2135" s="224" t="b">
        <f t="shared" si="1023"/>
        <v>1</v>
      </c>
      <c r="R2135" s="728">
        <f t="shared" si="1018"/>
        <v>0</v>
      </c>
    </row>
    <row r="2136" spans="1:18" s="84" customFormat="1" ht="18.75" customHeight="1" outlineLevel="1" x14ac:dyDescent="0.35">
      <c r="A2136" s="1085"/>
      <c r="B2136" s="713" t="s">
        <v>116</v>
      </c>
      <c r="C2136" s="713"/>
      <c r="D2136" s="104">
        <f t="shared" si="1027"/>
        <v>35291.269999999997</v>
      </c>
      <c r="E2136" s="104">
        <f t="shared" si="1027"/>
        <v>35291.269999999997</v>
      </c>
      <c r="F2136" s="104">
        <f t="shared" si="1027"/>
        <v>0</v>
      </c>
      <c r="G2136" s="148">
        <f t="shared" si="1020"/>
        <v>0</v>
      </c>
      <c r="H2136" s="104">
        <f t="shared" si="1026"/>
        <v>0</v>
      </c>
      <c r="I2136" s="186">
        <f t="shared" si="1014"/>
        <v>0</v>
      </c>
      <c r="J2136" s="153" t="e">
        <f t="shared" si="1021"/>
        <v>#DIV/0!</v>
      </c>
      <c r="K2136" s="104">
        <f t="shared" si="1026"/>
        <v>16675.169999999998</v>
      </c>
      <c r="L2136" s="104">
        <f t="shared" si="1026"/>
        <v>18616.099999999999</v>
      </c>
      <c r="M2136" s="108">
        <f t="shared" si="1015"/>
        <v>0.47</v>
      </c>
      <c r="N2136" s="841"/>
      <c r="O2136" s="86"/>
      <c r="P2136" s="86" t="b">
        <f t="shared" si="1022"/>
        <v>1</v>
      </c>
      <c r="Q2136" s="224" t="b">
        <f t="shared" si="1023"/>
        <v>1</v>
      </c>
      <c r="R2136" s="728">
        <f t="shared" si="1018"/>
        <v>0</v>
      </c>
    </row>
    <row r="2137" spans="1:18" s="84" customFormat="1" ht="18.75" customHeight="1" outlineLevel="1" x14ac:dyDescent="0.35">
      <c r="A2137" s="1085"/>
      <c r="B2137" s="715" t="s">
        <v>80</v>
      </c>
      <c r="C2137" s="713"/>
      <c r="D2137" s="104">
        <f t="shared" si="1027"/>
        <v>0</v>
      </c>
      <c r="E2137" s="104">
        <f t="shared" si="1027"/>
        <v>0</v>
      </c>
      <c r="F2137" s="104">
        <f t="shared" si="1027"/>
        <v>0</v>
      </c>
      <c r="G2137" s="153" t="e">
        <f t="shared" si="1020"/>
        <v>#DIV/0!</v>
      </c>
      <c r="H2137" s="104">
        <f t="shared" si="1026"/>
        <v>0</v>
      </c>
      <c r="I2137" s="167" t="e">
        <f t="shared" si="1014"/>
        <v>#DIV/0!</v>
      </c>
      <c r="J2137" s="153" t="e">
        <f t="shared" si="1021"/>
        <v>#DIV/0!</v>
      </c>
      <c r="K2137" s="104">
        <f t="shared" si="1026"/>
        <v>0</v>
      </c>
      <c r="L2137" s="104">
        <f t="shared" si="1026"/>
        <v>0</v>
      </c>
      <c r="M2137" s="109" t="e">
        <f t="shared" si="1015"/>
        <v>#DIV/0!</v>
      </c>
      <c r="N2137" s="841"/>
      <c r="O2137" s="86"/>
      <c r="P2137" s="86" t="b">
        <f t="shared" si="1022"/>
        <v>1</v>
      </c>
      <c r="Q2137" s="224" t="b">
        <f t="shared" si="1023"/>
        <v>1</v>
      </c>
      <c r="R2137" s="728">
        <f t="shared" si="1018"/>
        <v>0</v>
      </c>
    </row>
    <row r="2138" spans="1:18" s="84" customFormat="1" ht="66.75" customHeight="1" outlineLevel="1" x14ac:dyDescent="0.35">
      <c r="A2138" s="991" t="s">
        <v>311</v>
      </c>
      <c r="B2138" s="117" t="s">
        <v>1265</v>
      </c>
      <c r="C2138" s="117" t="s">
        <v>285</v>
      </c>
      <c r="D2138" s="134">
        <f>SUM(D2139:D2142)</f>
        <v>880.5</v>
      </c>
      <c r="E2138" s="134">
        <f>SUM(E2139:E2142)</f>
        <v>880.5</v>
      </c>
      <c r="F2138" s="134">
        <f>SUM(F2139:F2142)</f>
        <v>0</v>
      </c>
      <c r="G2138" s="191">
        <f t="shared" si="1020"/>
        <v>0</v>
      </c>
      <c r="H2138" s="134">
        <f>SUM(H2139:H2142)</f>
        <v>0</v>
      </c>
      <c r="I2138" s="191">
        <f t="shared" si="1014"/>
        <v>0</v>
      </c>
      <c r="J2138" s="185" t="e">
        <f t="shared" si="1021"/>
        <v>#DIV/0!</v>
      </c>
      <c r="K2138" s="134">
        <f>SUM(K2139:K2142)</f>
        <v>880.5</v>
      </c>
      <c r="L2138" s="134">
        <f>SUM(L2139:L2142)</f>
        <v>18616.099999999999</v>
      </c>
      <c r="M2138" s="344">
        <f t="shared" si="1015"/>
        <v>1</v>
      </c>
      <c r="N2138" s="933"/>
      <c r="O2138" s="86"/>
      <c r="P2138" s="86" t="b">
        <f t="shared" si="1009"/>
        <v>1</v>
      </c>
      <c r="Q2138" s="224" t="b">
        <f t="shared" si="1006"/>
        <v>1</v>
      </c>
      <c r="R2138" s="728">
        <f t="shared" si="1018"/>
        <v>-18616.099999999999</v>
      </c>
    </row>
    <row r="2139" spans="1:18" s="84" customFormat="1" ht="27.5" outlineLevel="2" x14ac:dyDescent="0.35">
      <c r="A2139" s="991"/>
      <c r="B2139" s="713" t="s">
        <v>79</v>
      </c>
      <c r="C2139" s="117"/>
      <c r="D2139" s="134">
        <f>D2144+D2149</f>
        <v>0</v>
      </c>
      <c r="E2139" s="134">
        <f t="shared" ref="E2139:F2139" si="1028">E2144+E2149</f>
        <v>0</v>
      </c>
      <c r="F2139" s="134">
        <f t="shared" si="1028"/>
        <v>0</v>
      </c>
      <c r="G2139" s="167" t="e">
        <f t="shared" si="1020"/>
        <v>#DIV/0!</v>
      </c>
      <c r="H2139" s="134">
        <f>H2144+H2149</f>
        <v>0</v>
      </c>
      <c r="I2139" s="167" t="e">
        <f t="shared" si="1014"/>
        <v>#DIV/0!</v>
      </c>
      <c r="J2139" s="167" t="e">
        <f t="shared" si="1021"/>
        <v>#DIV/0!</v>
      </c>
      <c r="K2139" s="134">
        <f>K2144+K2149</f>
        <v>0</v>
      </c>
      <c r="L2139" s="134">
        <f>L2174+L2189+L2194+L2199+L2179+L2184+L2204+L2209+L2214</f>
        <v>0</v>
      </c>
      <c r="M2139" s="206" t="e">
        <f t="shared" si="1015"/>
        <v>#DIV/0!</v>
      </c>
      <c r="N2139" s="933"/>
      <c r="O2139" s="86"/>
      <c r="P2139" s="86" t="b">
        <f t="shared" si="1009"/>
        <v>1</v>
      </c>
      <c r="Q2139" s="224" t="b">
        <f t="shared" si="1006"/>
        <v>1</v>
      </c>
      <c r="R2139" s="728">
        <f t="shared" si="1018"/>
        <v>0</v>
      </c>
    </row>
    <row r="2140" spans="1:18" s="84" customFormat="1" ht="27.5" outlineLevel="2" x14ac:dyDescent="0.35">
      <c r="A2140" s="991"/>
      <c r="B2140" s="713" t="s">
        <v>266</v>
      </c>
      <c r="C2140" s="117"/>
      <c r="D2140" s="134">
        <f t="shared" ref="D2140:E2142" si="1029">D2145+D2150</f>
        <v>0</v>
      </c>
      <c r="E2140" s="134">
        <f t="shared" si="1029"/>
        <v>0</v>
      </c>
      <c r="F2140" s="134">
        <f>F2175+F2190+F2195+F2200+F2180+F2185+F2205+F2210+F2215</f>
        <v>0</v>
      </c>
      <c r="G2140" s="167" t="e">
        <f t="shared" si="1020"/>
        <v>#DIV/0!</v>
      </c>
      <c r="H2140" s="134">
        <f t="shared" ref="H2140:H2142" si="1030">H2145+H2150</f>
        <v>0</v>
      </c>
      <c r="I2140" s="167" t="e">
        <f t="shared" si="1014"/>
        <v>#DIV/0!</v>
      </c>
      <c r="J2140" s="167" t="e">
        <f t="shared" si="1021"/>
        <v>#DIV/0!</v>
      </c>
      <c r="K2140" s="134">
        <f t="shared" ref="K2140:K2142" si="1031">K2145+K2150</f>
        <v>0</v>
      </c>
      <c r="L2140" s="134">
        <f>L2175+L2190+L2195+L2200+L2180+L2185+L2205+L2210+L2215</f>
        <v>0</v>
      </c>
      <c r="M2140" s="206" t="e">
        <f t="shared" si="1015"/>
        <v>#DIV/0!</v>
      </c>
      <c r="N2140" s="933"/>
      <c r="O2140" s="86"/>
      <c r="P2140" s="86" t="b">
        <f t="shared" si="1009"/>
        <v>1</v>
      </c>
      <c r="Q2140" s="224" t="b">
        <f t="shared" si="1006"/>
        <v>1</v>
      </c>
      <c r="R2140" s="728">
        <f t="shared" si="1018"/>
        <v>0</v>
      </c>
    </row>
    <row r="2141" spans="1:18" s="84" customFormat="1" ht="27.5" outlineLevel="2" x14ac:dyDescent="0.35">
      <c r="A2141" s="991"/>
      <c r="B2141" s="713" t="s">
        <v>116</v>
      </c>
      <c r="C2141" s="117"/>
      <c r="D2141" s="134">
        <f t="shared" si="1029"/>
        <v>880.5</v>
      </c>
      <c r="E2141" s="134">
        <f t="shared" si="1029"/>
        <v>880.5</v>
      </c>
      <c r="F2141" s="134">
        <f>F2176+F2191+F2196+F2201+F2181+F2186+F2206+F2211+F2216</f>
        <v>0</v>
      </c>
      <c r="G2141" s="167">
        <f t="shared" si="1020"/>
        <v>0</v>
      </c>
      <c r="H2141" s="134">
        <f t="shared" si="1030"/>
        <v>0</v>
      </c>
      <c r="I2141" s="186">
        <f t="shared" si="1014"/>
        <v>0</v>
      </c>
      <c r="J2141" s="167" t="e">
        <f t="shared" si="1021"/>
        <v>#DIV/0!</v>
      </c>
      <c r="K2141" s="134">
        <f t="shared" si="1031"/>
        <v>880.5</v>
      </c>
      <c r="L2141" s="134">
        <f>L2176+L2191+L2196+L2201+L2181+L2186+L2206+L2211+L2216</f>
        <v>18616.099999999999</v>
      </c>
      <c r="M2141" s="129">
        <f t="shared" si="1015"/>
        <v>1</v>
      </c>
      <c r="N2141" s="933"/>
      <c r="O2141" s="86"/>
      <c r="P2141" s="86" t="b">
        <f t="shared" si="1009"/>
        <v>1</v>
      </c>
      <c r="Q2141" s="224" t="b">
        <f t="shared" si="1006"/>
        <v>1</v>
      </c>
      <c r="R2141" s="728">
        <f t="shared" si="1018"/>
        <v>-18616.099999999999</v>
      </c>
    </row>
    <row r="2142" spans="1:18" s="84" customFormat="1" ht="27.5" outlineLevel="2" x14ac:dyDescent="0.35">
      <c r="A2142" s="991"/>
      <c r="B2142" s="713" t="s">
        <v>80</v>
      </c>
      <c r="C2142" s="117"/>
      <c r="D2142" s="134">
        <f t="shared" si="1029"/>
        <v>0</v>
      </c>
      <c r="E2142" s="134">
        <f t="shared" si="1029"/>
        <v>0</v>
      </c>
      <c r="F2142" s="134">
        <f>F2177+F2192+F2197+F2202+F2182+F2187+F2207+F2212+F2217</f>
        <v>0</v>
      </c>
      <c r="G2142" s="167" t="e">
        <f t="shared" si="1020"/>
        <v>#DIV/0!</v>
      </c>
      <c r="H2142" s="134">
        <f t="shared" si="1030"/>
        <v>0</v>
      </c>
      <c r="I2142" s="167" t="e">
        <f t="shared" si="1014"/>
        <v>#DIV/0!</v>
      </c>
      <c r="J2142" s="167" t="e">
        <f t="shared" si="1021"/>
        <v>#DIV/0!</v>
      </c>
      <c r="K2142" s="134">
        <f t="shared" si="1031"/>
        <v>0</v>
      </c>
      <c r="L2142" s="134">
        <f>L2177+L2192+L2197+L2202+L2182+L2187+L2207+L2212+L2217</f>
        <v>0</v>
      </c>
      <c r="M2142" s="206" t="e">
        <f t="shared" si="1015"/>
        <v>#DIV/0!</v>
      </c>
      <c r="N2142" s="933"/>
      <c r="O2142" s="86"/>
      <c r="P2142" s="86" t="b">
        <f t="shared" si="1009"/>
        <v>1</v>
      </c>
      <c r="Q2142" s="224" t="b">
        <f t="shared" si="1006"/>
        <v>1</v>
      </c>
      <c r="R2142" s="728">
        <f t="shared" si="1018"/>
        <v>0</v>
      </c>
    </row>
    <row r="2143" spans="1:18" s="84" customFormat="1" ht="78.75" customHeight="1" outlineLevel="2" x14ac:dyDescent="0.35">
      <c r="A2143" s="991" t="s">
        <v>312</v>
      </c>
      <c r="B2143" s="117" t="s">
        <v>1266</v>
      </c>
      <c r="C2143" s="117" t="s">
        <v>285</v>
      </c>
      <c r="D2143" s="134">
        <f>SUM(D2144:D2147)</f>
        <v>475.02</v>
      </c>
      <c r="E2143" s="134">
        <f>SUM(E2144:E2147)</f>
        <v>475.02</v>
      </c>
      <c r="F2143" s="134">
        <f>SUM(F2144:F2147)</f>
        <v>0</v>
      </c>
      <c r="G2143" s="167">
        <f t="shared" si="1020"/>
        <v>0</v>
      </c>
      <c r="H2143" s="134"/>
      <c r="I2143" s="186">
        <f t="shared" si="1014"/>
        <v>0</v>
      </c>
      <c r="J2143" s="167"/>
      <c r="K2143" s="134">
        <f>SUM(K2144:K2147)</f>
        <v>475.02</v>
      </c>
      <c r="L2143" s="134">
        <f>SUM(L2144:L2147)</f>
        <v>0</v>
      </c>
      <c r="M2143" s="344">
        <f t="shared" si="1015"/>
        <v>1</v>
      </c>
      <c r="N2143" s="828" t="s">
        <v>1267</v>
      </c>
      <c r="O2143" s="86"/>
      <c r="P2143" s="86" t="b">
        <f t="shared" si="1009"/>
        <v>1</v>
      </c>
      <c r="Q2143" s="224" t="b">
        <f t="shared" si="1006"/>
        <v>1</v>
      </c>
      <c r="R2143" s="728">
        <f t="shared" si="1018"/>
        <v>0</v>
      </c>
    </row>
    <row r="2144" spans="1:18" s="84" customFormat="1" ht="18.75" customHeight="1" outlineLevel="2" x14ac:dyDescent="0.35">
      <c r="A2144" s="991"/>
      <c r="B2144" s="713" t="s">
        <v>79</v>
      </c>
      <c r="C2144" s="117"/>
      <c r="D2144" s="134"/>
      <c r="E2144" s="134"/>
      <c r="F2144" s="134"/>
      <c r="G2144" s="167" t="e">
        <f t="shared" si="1020"/>
        <v>#DIV/0!</v>
      </c>
      <c r="H2144" s="134"/>
      <c r="I2144" s="167" t="e">
        <f t="shared" si="1014"/>
        <v>#DIV/0!</v>
      </c>
      <c r="J2144" s="167"/>
      <c r="K2144" s="134"/>
      <c r="L2144" s="134"/>
      <c r="M2144" s="206" t="e">
        <f t="shared" si="1015"/>
        <v>#DIV/0!</v>
      </c>
      <c r="N2144" s="829"/>
      <c r="O2144" s="86"/>
      <c r="P2144" s="86" t="b">
        <f t="shared" si="1009"/>
        <v>1</v>
      </c>
      <c r="Q2144" s="224" t="b">
        <f t="shared" si="1006"/>
        <v>1</v>
      </c>
      <c r="R2144" s="728">
        <f t="shared" si="1018"/>
        <v>0</v>
      </c>
    </row>
    <row r="2145" spans="1:18" s="84" customFormat="1" ht="18.75" customHeight="1" outlineLevel="2" x14ac:dyDescent="0.35">
      <c r="A2145" s="991"/>
      <c r="B2145" s="713" t="s">
        <v>266</v>
      </c>
      <c r="C2145" s="117"/>
      <c r="D2145" s="134"/>
      <c r="E2145" s="134"/>
      <c r="F2145" s="134"/>
      <c r="G2145" s="167" t="e">
        <f t="shared" si="1020"/>
        <v>#DIV/0!</v>
      </c>
      <c r="H2145" s="134"/>
      <c r="I2145" s="167" t="e">
        <f t="shared" si="1014"/>
        <v>#DIV/0!</v>
      </c>
      <c r="J2145" s="167"/>
      <c r="K2145" s="134"/>
      <c r="L2145" s="134"/>
      <c r="M2145" s="206" t="e">
        <f t="shared" si="1015"/>
        <v>#DIV/0!</v>
      </c>
      <c r="N2145" s="829"/>
      <c r="O2145" s="86"/>
      <c r="P2145" s="86" t="b">
        <f t="shared" si="1009"/>
        <v>1</v>
      </c>
      <c r="Q2145" s="224" t="b">
        <f t="shared" si="1006"/>
        <v>1</v>
      </c>
      <c r="R2145" s="728">
        <f t="shared" si="1018"/>
        <v>0</v>
      </c>
    </row>
    <row r="2146" spans="1:18" s="84" customFormat="1" ht="18.75" customHeight="1" outlineLevel="2" x14ac:dyDescent="0.35">
      <c r="A2146" s="991"/>
      <c r="B2146" s="713" t="s">
        <v>116</v>
      </c>
      <c r="C2146" s="117"/>
      <c r="D2146" s="134">
        <v>475.02</v>
      </c>
      <c r="E2146" s="134">
        <v>475.02</v>
      </c>
      <c r="F2146" s="134"/>
      <c r="G2146" s="167">
        <f t="shared" si="1020"/>
        <v>0</v>
      </c>
      <c r="H2146" s="134"/>
      <c r="I2146" s="186">
        <f t="shared" si="1014"/>
        <v>0</v>
      </c>
      <c r="J2146" s="167"/>
      <c r="K2146" s="134">
        <v>475.02</v>
      </c>
      <c r="L2146" s="134"/>
      <c r="M2146" s="129">
        <f t="shared" si="1015"/>
        <v>1</v>
      </c>
      <c r="N2146" s="829"/>
      <c r="O2146" s="86"/>
      <c r="P2146" s="86" t="b">
        <f t="shared" si="1009"/>
        <v>1</v>
      </c>
      <c r="Q2146" s="224" t="b">
        <f t="shared" si="1006"/>
        <v>1</v>
      </c>
      <c r="R2146" s="728">
        <f t="shared" si="1018"/>
        <v>0</v>
      </c>
    </row>
    <row r="2147" spans="1:18" s="84" customFormat="1" ht="18.75" customHeight="1" outlineLevel="2" x14ac:dyDescent="0.35">
      <c r="A2147" s="991"/>
      <c r="B2147" s="713" t="s">
        <v>80</v>
      </c>
      <c r="C2147" s="117"/>
      <c r="D2147" s="134"/>
      <c r="E2147" s="134"/>
      <c r="F2147" s="134"/>
      <c r="G2147" s="167" t="e">
        <f t="shared" si="1020"/>
        <v>#DIV/0!</v>
      </c>
      <c r="H2147" s="134"/>
      <c r="I2147" s="167" t="e">
        <f t="shared" si="1014"/>
        <v>#DIV/0!</v>
      </c>
      <c r="J2147" s="167"/>
      <c r="K2147" s="134"/>
      <c r="L2147" s="134"/>
      <c r="M2147" s="206" t="e">
        <f t="shared" si="1015"/>
        <v>#DIV/0!</v>
      </c>
      <c r="N2147" s="830"/>
      <c r="O2147" s="86"/>
      <c r="P2147" s="86" t="b">
        <f t="shared" si="1009"/>
        <v>1</v>
      </c>
      <c r="Q2147" s="224" t="b">
        <f t="shared" si="1006"/>
        <v>1</v>
      </c>
      <c r="R2147" s="728">
        <f t="shared" si="1018"/>
        <v>0</v>
      </c>
    </row>
    <row r="2148" spans="1:18" s="84" customFormat="1" ht="82.5" customHeight="1" outlineLevel="2" x14ac:dyDescent="0.35">
      <c r="A2148" s="991" t="s">
        <v>313</v>
      </c>
      <c r="B2148" s="117" t="s">
        <v>1348</v>
      </c>
      <c r="C2148" s="117" t="s">
        <v>285</v>
      </c>
      <c r="D2148" s="134">
        <f>SUM(D2149:D2152)</f>
        <v>405.48</v>
      </c>
      <c r="E2148" s="134">
        <f>SUM(E2149:E2152)</f>
        <v>405.48</v>
      </c>
      <c r="F2148" s="134">
        <f>SUM(F2149:F2152)</f>
        <v>0</v>
      </c>
      <c r="G2148" s="167">
        <f t="shared" si="1020"/>
        <v>0</v>
      </c>
      <c r="H2148" s="134">
        <f>SUM(H2149:H2152)</f>
        <v>0</v>
      </c>
      <c r="I2148" s="186">
        <f t="shared" si="1014"/>
        <v>0</v>
      </c>
      <c r="J2148" s="167"/>
      <c r="K2148" s="134">
        <f>SUM(K2149:K2152)</f>
        <v>405.48</v>
      </c>
      <c r="L2148" s="134">
        <f>SUM(L2149:L2152)</f>
        <v>0</v>
      </c>
      <c r="M2148" s="344">
        <f t="shared" si="1015"/>
        <v>1</v>
      </c>
      <c r="N2148" s="828" t="s">
        <v>1268</v>
      </c>
      <c r="O2148" s="86"/>
      <c r="P2148" s="86" t="b">
        <f t="shared" si="1009"/>
        <v>1</v>
      </c>
      <c r="Q2148" s="224" t="b">
        <f t="shared" si="1006"/>
        <v>1</v>
      </c>
      <c r="R2148" s="728">
        <f t="shared" si="1018"/>
        <v>0</v>
      </c>
    </row>
    <row r="2149" spans="1:18" s="84" customFormat="1" ht="27.5" outlineLevel="2" x14ac:dyDescent="0.35">
      <c r="A2149" s="991"/>
      <c r="B2149" s="713" t="s">
        <v>79</v>
      </c>
      <c r="C2149" s="117"/>
      <c r="D2149" s="134"/>
      <c r="E2149" s="134"/>
      <c r="F2149" s="134"/>
      <c r="G2149" s="167" t="e">
        <f t="shared" si="1020"/>
        <v>#DIV/0!</v>
      </c>
      <c r="H2149" s="134"/>
      <c r="I2149" s="167" t="e">
        <f t="shared" si="1014"/>
        <v>#DIV/0!</v>
      </c>
      <c r="J2149" s="167"/>
      <c r="K2149" s="134"/>
      <c r="L2149" s="134"/>
      <c r="M2149" s="206" t="e">
        <f t="shared" si="1015"/>
        <v>#DIV/0!</v>
      </c>
      <c r="N2149" s="829"/>
      <c r="O2149" s="86"/>
      <c r="P2149" s="86" t="b">
        <f t="shared" si="1009"/>
        <v>1</v>
      </c>
      <c r="Q2149" s="224" t="b">
        <f t="shared" si="1006"/>
        <v>1</v>
      </c>
      <c r="R2149" s="728">
        <f t="shared" si="1018"/>
        <v>0</v>
      </c>
    </row>
    <row r="2150" spans="1:18" s="84" customFormat="1" ht="27.5" outlineLevel="2" x14ac:dyDescent="0.35">
      <c r="A2150" s="991"/>
      <c r="B2150" s="713" t="s">
        <v>266</v>
      </c>
      <c r="C2150" s="117"/>
      <c r="D2150" s="134"/>
      <c r="E2150" s="134"/>
      <c r="F2150" s="134"/>
      <c r="G2150" s="167" t="e">
        <f t="shared" si="1020"/>
        <v>#DIV/0!</v>
      </c>
      <c r="H2150" s="134"/>
      <c r="I2150" s="167" t="e">
        <f t="shared" si="1014"/>
        <v>#DIV/0!</v>
      </c>
      <c r="J2150" s="167"/>
      <c r="K2150" s="134"/>
      <c r="L2150" s="134"/>
      <c r="M2150" s="206" t="e">
        <f t="shared" si="1015"/>
        <v>#DIV/0!</v>
      </c>
      <c r="N2150" s="829"/>
      <c r="O2150" s="86"/>
      <c r="P2150" s="86" t="b">
        <f t="shared" si="1009"/>
        <v>1</v>
      </c>
      <c r="Q2150" s="224" t="b">
        <f t="shared" si="1006"/>
        <v>1</v>
      </c>
      <c r="R2150" s="728">
        <f t="shared" si="1018"/>
        <v>0</v>
      </c>
    </row>
    <row r="2151" spans="1:18" s="84" customFormat="1" ht="27.5" outlineLevel="2" x14ac:dyDescent="0.35">
      <c r="A2151" s="991"/>
      <c r="B2151" s="713" t="s">
        <v>116</v>
      </c>
      <c r="C2151" s="117"/>
      <c r="D2151" s="134">
        <v>405.48</v>
      </c>
      <c r="E2151" s="134">
        <v>405.48</v>
      </c>
      <c r="F2151" s="134"/>
      <c r="G2151" s="167">
        <f t="shared" si="1020"/>
        <v>0</v>
      </c>
      <c r="H2151" s="134"/>
      <c r="I2151" s="167">
        <f t="shared" si="1014"/>
        <v>0</v>
      </c>
      <c r="J2151" s="167"/>
      <c r="K2151" s="134">
        <v>405.48</v>
      </c>
      <c r="L2151" s="134"/>
      <c r="M2151" s="129">
        <f t="shared" si="1015"/>
        <v>1</v>
      </c>
      <c r="N2151" s="829"/>
      <c r="O2151" s="86"/>
      <c r="P2151" s="86" t="b">
        <f t="shared" si="1009"/>
        <v>1</v>
      </c>
      <c r="Q2151" s="224" t="b">
        <f t="shared" si="1006"/>
        <v>1</v>
      </c>
      <c r="R2151" s="728">
        <f t="shared" si="1018"/>
        <v>0</v>
      </c>
    </row>
    <row r="2152" spans="1:18" s="84" customFormat="1" ht="27.5" outlineLevel="2" x14ac:dyDescent="0.35">
      <c r="A2152" s="991"/>
      <c r="B2152" s="713" t="s">
        <v>80</v>
      </c>
      <c r="C2152" s="117"/>
      <c r="D2152" s="134"/>
      <c r="E2152" s="134"/>
      <c r="F2152" s="134"/>
      <c r="G2152" s="167" t="e">
        <f t="shared" si="1020"/>
        <v>#DIV/0!</v>
      </c>
      <c r="H2152" s="134"/>
      <c r="I2152" s="167" t="e">
        <f t="shared" si="1014"/>
        <v>#DIV/0!</v>
      </c>
      <c r="J2152" s="167"/>
      <c r="K2152" s="134"/>
      <c r="L2152" s="134"/>
      <c r="M2152" s="206" t="e">
        <f t="shared" si="1015"/>
        <v>#DIV/0!</v>
      </c>
      <c r="N2152" s="830"/>
      <c r="O2152" s="86"/>
      <c r="P2152" s="86" t="b">
        <f t="shared" si="1009"/>
        <v>1</v>
      </c>
      <c r="Q2152" s="224" t="b">
        <f t="shared" si="1006"/>
        <v>1</v>
      </c>
      <c r="R2152" s="728">
        <f t="shared" si="1018"/>
        <v>0</v>
      </c>
    </row>
    <row r="2153" spans="1:18" s="84" customFormat="1" ht="59.25" customHeight="1" outlineLevel="2" x14ac:dyDescent="0.35">
      <c r="A2153" s="991" t="s">
        <v>314</v>
      </c>
      <c r="B2153" s="117" t="s">
        <v>1269</v>
      </c>
      <c r="C2153" s="117" t="s">
        <v>285</v>
      </c>
      <c r="D2153" s="134">
        <f>SUM(D2154:D2157)</f>
        <v>373.34</v>
      </c>
      <c r="E2153" s="134">
        <f t="shared" ref="E2153:F2153" si="1032">SUM(E2154:E2157)</f>
        <v>373.34</v>
      </c>
      <c r="F2153" s="134">
        <f t="shared" si="1032"/>
        <v>0</v>
      </c>
      <c r="G2153" s="167">
        <f t="shared" si="1020"/>
        <v>0</v>
      </c>
      <c r="H2153" s="134">
        <f>SUM(H2154:H2157)</f>
        <v>0</v>
      </c>
      <c r="I2153" s="167">
        <f t="shared" si="1014"/>
        <v>0</v>
      </c>
      <c r="J2153" s="167"/>
      <c r="K2153" s="134">
        <f>SUM(K2154:K2157)</f>
        <v>373.34</v>
      </c>
      <c r="L2153" s="134">
        <f>SUM(L2154:L2157)</f>
        <v>0</v>
      </c>
      <c r="M2153" s="129">
        <f t="shared" si="1015"/>
        <v>1</v>
      </c>
      <c r="N2153" s="842"/>
      <c r="O2153" s="86"/>
      <c r="P2153" s="86" t="b">
        <f t="shared" si="1009"/>
        <v>1</v>
      </c>
      <c r="Q2153" s="224" t="b">
        <f t="shared" si="1006"/>
        <v>1</v>
      </c>
      <c r="R2153" s="728">
        <f t="shared" si="1018"/>
        <v>0</v>
      </c>
    </row>
    <row r="2154" spans="1:18" s="84" customFormat="1" ht="27.5" outlineLevel="2" x14ac:dyDescent="0.35">
      <c r="A2154" s="991"/>
      <c r="B2154" s="713" t="s">
        <v>79</v>
      </c>
      <c r="C2154" s="117"/>
      <c r="D2154" s="134">
        <f>D2159</f>
        <v>0</v>
      </c>
      <c r="E2154" s="134">
        <f t="shared" ref="E2154:F2154" si="1033">E2159</f>
        <v>0</v>
      </c>
      <c r="F2154" s="134">
        <f t="shared" si="1033"/>
        <v>0</v>
      </c>
      <c r="G2154" s="167" t="e">
        <f t="shared" si="1020"/>
        <v>#DIV/0!</v>
      </c>
      <c r="H2154" s="134"/>
      <c r="I2154" s="167" t="e">
        <f t="shared" si="1014"/>
        <v>#DIV/0!</v>
      </c>
      <c r="J2154" s="167"/>
      <c r="K2154" s="134">
        <f>K2159</f>
        <v>0</v>
      </c>
      <c r="L2154" s="134">
        <f>L2159</f>
        <v>0</v>
      </c>
      <c r="M2154" s="206" t="e">
        <f t="shared" si="1015"/>
        <v>#DIV/0!</v>
      </c>
      <c r="N2154" s="843"/>
      <c r="O2154" s="86"/>
      <c r="P2154" s="86" t="b">
        <f t="shared" si="1009"/>
        <v>1</v>
      </c>
      <c r="Q2154" s="224" t="b">
        <f t="shared" si="1006"/>
        <v>1</v>
      </c>
      <c r="R2154" s="728">
        <f t="shared" si="1018"/>
        <v>0</v>
      </c>
    </row>
    <row r="2155" spans="1:18" s="84" customFormat="1" ht="27.5" outlineLevel="2" x14ac:dyDescent="0.35">
      <c r="A2155" s="991"/>
      <c r="B2155" s="713" t="s">
        <v>266</v>
      </c>
      <c r="C2155" s="117"/>
      <c r="D2155" s="134">
        <f t="shared" ref="D2155:F2157" si="1034">D2160</f>
        <v>0</v>
      </c>
      <c r="E2155" s="134">
        <f t="shared" si="1034"/>
        <v>0</v>
      </c>
      <c r="F2155" s="134">
        <f t="shared" si="1034"/>
        <v>0</v>
      </c>
      <c r="G2155" s="167" t="e">
        <f t="shared" si="1020"/>
        <v>#DIV/0!</v>
      </c>
      <c r="H2155" s="134"/>
      <c r="I2155" s="167" t="e">
        <f t="shared" si="1014"/>
        <v>#DIV/0!</v>
      </c>
      <c r="J2155" s="167"/>
      <c r="K2155" s="134">
        <f t="shared" ref="K2155:L2157" si="1035">K2160</f>
        <v>0</v>
      </c>
      <c r="L2155" s="134">
        <f t="shared" si="1035"/>
        <v>0</v>
      </c>
      <c r="M2155" s="206" t="e">
        <f t="shared" si="1015"/>
        <v>#DIV/0!</v>
      </c>
      <c r="N2155" s="843"/>
      <c r="O2155" s="86"/>
      <c r="P2155" s="86" t="b">
        <f t="shared" si="1009"/>
        <v>1</v>
      </c>
      <c r="Q2155" s="224" t="b">
        <f t="shared" si="1006"/>
        <v>1</v>
      </c>
      <c r="R2155" s="728">
        <f t="shared" si="1018"/>
        <v>0</v>
      </c>
    </row>
    <row r="2156" spans="1:18" s="84" customFormat="1" ht="27.5" outlineLevel="2" x14ac:dyDescent="0.35">
      <c r="A2156" s="991"/>
      <c r="B2156" s="713" t="s">
        <v>116</v>
      </c>
      <c r="C2156" s="117"/>
      <c r="D2156" s="104">
        <f t="shared" si="1034"/>
        <v>373.34</v>
      </c>
      <c r="E2156" s="104">
        <f t="shared" si="1034"/>
        <v>373.34</v>
      </c>
      <c r="F2156" s="104">
        <f t="shared" si="1034"/>
        <v>0</v>
      </c>
      <c r="G2156" s="167">
        <f t="shared" si="1020"/>
        <v>0</v>
      </c>
      <c r="H2156" s="104"/>
      <c r="I2156" s="167">
        <f t="shared" si="1014"/>
        <v>0</v>
      </c>
      <c r="J2156" s="167"/>
      <c r="K2156" s="134">
        <f t="shared" si="1035"/>
        <v>373.34</v>
      </c>
      <c r="L2156" s="134">
        <f t="shared" si="1035"/>
        <v>0</v>
      </c>
      <c r="M2156" s="129">
        <f t="shared" si="1015"/>
        <v>1</v>
      </c>
      <c r="N2156" s="843"/>
      <c r="O2156" s="86"/>
      <c r="P2156" s="86" t="b">
        <f t="shared" si="1009"/>
        <v>1</v>
      </c>
      <c r="Q2156" s="224" t="b">
        <f t="shared" si="1006"/>
        <v>1</v>
      </c>
      <c r="R2156" s="728">
        <f t="shared" si="1018"/>
        <v>0</v>
      </c>
    </row>
    <row r="2157" spans="1:18" s="84" customFormat="1" ht="27.5" outlineLevel="2" x14ac:dyDescent="0.35">
      <c r="A2157" s="991"/>
      <c r="B2157" s="713" t="s">
        <v>80</v>
      </c>
      <c r="C2157" s="117"/>
      <c r="D2157" s="134">
        <f t="shared" si="1034"/>
        <v>0</v>
      </c>
      <c r="E2157" s="134">
        <f t="shared" si="1034"/>
        <v>0</v>
      </c>
      <c r="F2157" s="134">
        <f t="shared" si="1034"/>
        <v>0</v>
      </c>
      <c r="G2157" s="167" t="e">
        <f t="shared" si="1020"/>
        <v>#DIV/0!</v>
      </c>
      <c r="H2157" s="134"/>
      <c r="I2157" s="167" t="e">
        <f t="shared" si="1014"/>
        <v>#DIV/0!</v>
      </c>
      <c r="J2157" s="167"/>
      <c r="K2157" s="134">
        <f t="shared" si="1035"/>
        <v>0</v>
      </c>
      <c r="L2157" s="134">
        <f t="shared" si="1035"/>
        <v>0</v>
      </c>
      <c r="M2157" s="206" t="e">
        <f t="shared" si="1015"/>
        <v>#DIV/0!</v>
      </c>
      <c r="N2157" s="844"/>
      <c r="O2157" s="86"/>
      <c r="P2157" s="86" t="b">
        <f t="shared" si="1009"/>
        <v>1</v>
      </c>
      <c r="Q2157" s="224" t="b">
        <f t="shared" si="1006"/>
        <v>1</v>
      </c>
      <c r="R2157" s="728">
        <f t="shared" si="1018"/>
        <v>0</v>
      </c>
    </row>
    <row r="2158" spans="1:18" s="84" customFormat="1" ht="47.25" customHeight="1" outlineLevel="2" x14ac:dyDescent="0.35">
      <c r="A2158" s="991" t="s">
        <v>315</v>
      </c>
      <c r="B2158" s="117" t="s">
        <v>1270</v>
      </c>
      <c r="C2158" s="117" t="s">
        <v>285</v>
      </c>
      <c r="D2158" s="134">
        <f>SUM(D2159:D2162)</f>
        <v>373.34</v>
      </c>
      <c r="E2158" s="134">
        <f t="shared" ref="E2158:F2158" si="1036">SUM(E2159:E2162)</f>
        <v>373.34</v>
      </c>
      <c r="F2158" s="134">
        <f t="shared" si="1036"/>
        <v>0</v>
      </c>
      <c r="G2158" s="167">
        <f t="shared" si="1020"/>
        <v>0</v>
      </c>
      <c r="H2158" s="134">
        <f>SUM(H2159:H2162)</f>
        <v>0</v>
      </c>
      <c r="I2158" s="167">
        <f t="shared" si="1014"/>
        <v>0</v>
      </c>
      <c r="J2158" s="167"/>
      <c r="K2158" s="134">
        <f>SUM(K2159:K2162)</f>
        <v>373.34</v>
      </c>
      <c r="L2158" s="134">
        <f>SUM(L2159:L2162)</f>
        <v>0</v>
      </c>
      <c r="M2158" s="129">
        <f t="shared" si="1015"/>
        <v>1</v>
      </c>
      <c r="N2158" s="828" t="s">
        <v>1271</v>
      </c>
      <c r="O2158" s="86"/>
      <c r="P2158" s="86" t="b">
        <f t="shared" si="1009"/>
        <v>1</v>
      </c>
      <c r="Q2158" s="224" t="b">
        <f t="shared" si="1006"/>
        <v>1</v>
      </c>
      <c r="R2158" s="728">
        <f t="shared" si="1018"/>
        <v>0</v>
      </c>
    </row>
    <row r="2159" spans="1:18" s="84" customFormat="1" ht="27.5" outlineLevel="2" x14ac:dyDescent="0.35">
      <c r="A2159" s="991"/>
      <c r="B2159" s="713" t="s">
        <v>79</v>
      </c>
      <c r="C2159" s="117"/>
      <c r="D2159" s="134"/>
      <c r="E2159" s="134"/>
      <c r="F2159" s="134"/>
      <c r="G2159" s="167" t="e">
        <f t="shared" si="1020"/>
        <v>#DIV/0!</v>
      </c>
      <c r="H2159" s="134"/>
      <c r="I2159" s="167" t="e">
        <f t="shared" si="1014"/>
        <v>#DIV/0!</v>
      </c>
      <c r="J2159" s="167"/>
      <c r="K2159" s="134"/>
      <c r="L2159" s="134"/>
      <c r="M2159" s="206" t="e">
        <f t="shared" si="1015"/>
        <v>#DIV/0!</v>
      </c>
      <c r="N2159" s="829"/>
      <c r="O2159" s="86"/>
      <c r="P2159" s="86" t="b">
        <f t="shared" si="1009"/>
        <v>1</v>
      </c>
      <c r="Q2159" s="224" t="b">
        <f t="shared" si="1006"/>
        <v>1</v>
      </c>
      <c r="R2159" s="728">
        <f t="shared" si="1018"/>
        <v>0</v>
      </c>
    </row>
    <row r="2160" spans="1:18" s="84" customFormat="1" ht="27.5" outlineLevel="2" x14ac:dyDescent="0.35">
      <c r="A2160" s="991"/>
      <c r="B2160" s="713" t="s">
        <v>266</v>
      </c>
      <c r="C2160" s="117"/>
      <c r="D2160" s="134"/>
      <c r="E2160" s="134"/>
      <c r="F2160" s="134"/>
      <c r="G2160" s="167" t="e">
        <f t="shared" si="1020"/>
        <v>#DIV/0!</v>
      </c>
      <c r="H2160" s="134"/>
      <c r="I2160" s="167" t="e">
        <f t="shared" si="1014"/>
        <v>#DIV/0!</v>
      </c>
      <c r="J2160" s="167"/>
      <c r="K2160" s="134"/>
      <c r="L2160" s="134"/>
      <c r="M2160" s="206" t="e">
        <f t="shared" si="1015"/>
        <v>#DIV/0!</v>
      </c>
      <c r="N2160" s="829"/>
      <c r="O2160" s="86"/>
      <c r="P2160" s="86" t="b">
        <f t="shared" si="1009"/>
        <v>1</v>
      </c>
      <c r="Q2160" s="224" t="b">
        <f t="shared" si="1006"/>
        <v>1</v>
      </c>
      <c r="R2160" s="728">
        <f t="shared" si="1018"/>
        <v>0</v>
      </c>
    </row>
    <row r="2161" spans="1:18" s="84" customFormat="1" ht="27.5" outlineLevel="2" x14ac:dyDescent="0.35">
      <c r="A2161" s="991"/>
      <c r="B2161" s="713" t="s">
        <v>116</v>
      </c>
      <c r="C2161" s="117"/>
      <c r="D2161" s="104">
        <v>373.34</v>
      </c>
      <c r="E2161" s="104">
        <v>373.34</v>
      </c>
      <c r="F2161" s="104"/>
      <c r="G2161" s="167">
        <f t="shared" si="1020"/>
        <v>0</v>
      </c>
      <c r="H2161" s="104"/>
      <c r="I2161" s="167">
        <f t="shared" si="1014"/>
        <v>0</v>
      </c>
      <c r="J2161" s="167"/>
      <c r="K2161" s="104">
        <v>373.34</v>
      </c>
      <c r="L2161" s="104"/>
      <c r="M2161" s="129">
        <f t="shared" si="1015"/>
        <v>1</v>
      </c>
      <c r="N2161" s="829"/>
      <c r="O2161" s="86"/>
      <c r="P2161" s="86" t="b">
        <f t="shared" si="1009"/>
        <v>1</v>
      </c>
      <c r="Q2161" s="224" t="b">
        <f t="shared" si="1006"/>
        <v>1</v>
      </c>
      <c r="R2161" s="728">
        <f t="shared" si="1018"/>
        <v>0</v>
      </c>
    </row>
    <row r="2162" spans="1:18" s="84" customFormat="1" ht="27.5" outlineLevel="2" x14ac:dyDescent="0.35">
      <c r="A2162" s="991"/>
      <c r="B2162" s="713" t="s">
        <v>80</v>
      </c>
      <c r="C2162" s="117"/>
      <c r="D2162" s="134"/>
      <c r="E2162" s="134"/>
      <c r="F2162" s="134"/>
      <c r="G2162" s="167" t="e">
        <f t="shared" si="1020"/>
        <v>#DIV/0!</v>
      </c>
      <c r="H2162" s="134"/>
      <c r="I2162" s="167" t="e">
        <f t="shared" si="1014"/>
        <v>#DIV/0!</v>
      </c>
      <c r="J2162" s="167"/>
      <c r="K2162" s="134"/>
      <c r="L2162" s="134"/>
      <c r="M2162" s="206" t="e">
        <f t="shared" si="1015"/>
        <v>#DIV/0!</v>
      </c>
      <c r="N2162" s="830"/>
      <c r="O2162" s="86"/>
      <c r="P2162" s="86" t="b">
        <f t="shared" si="1009"/>
        <v>1</v>
      </c>
      <c r="Q2162" s="224" t="b">
        <f t="shared" si="1006"/>
        <v>1</v>
      </c>
      <c r="R2162" s="728">
        <f t="shared" si="1018"/>
        <v>0</v>
      </c>
    </row>
    <row r="2163" spans="1:18" s="84" customFormat="1" ht="53.25" customHeight="1" outlineLevel="2" x14ac:dyDescent="0.35">
      <c r="A2163" s="991" t="s">
        <v>1272</v>
      </c>
      <c r="B2163" s="117" t="s">
        <v>1273</v>
      </c>
      <c r="C2163" s="117" t="s">
        <v>285</v>
      </c>
      <c r="D2163" s="134">
        <f>SUM(D2164:D2167)</f>
        <v>26618.93</v>
      </c>
      <c r="E2163" s="134">
        <f t="shared" ref="E2163:F2163" si="1037">SUM(E2164:E2167)</f>
        <v>26618.93</v>
      </c>
      <c r="F2163" s="134">
        <f t="shared" si="1037"/>
        <v>0</v>
      </c>
      <c r="G2163" s="167">
        <f t="shared" si="1020"/>
        <v>0</v>
      </c>
      <c r="H2163" s="134">
        <f>SUM(H2164:H2167)</f>
        <v>0</v>
      </c>
      <c r="I2163" s="167">
        <f t="shared" si="1014"/>
        <v>0</v>
      </c>
      <c r="J2163" s="167"/>
      <c r="K2163" s="134">
        <f>SUM(K2164:K2167)</f>
        <v>8002.83</v>
      </c>
      <c r="L2163" s="134">
        <f>SUM(L2164:L2167)</f>
        <v>0</v>
      </c>
      <c r="M2163" s="129">
        <f t="shared" si="1015"/>
        <v>0.3</v>
      </c>
      <c r="N2163" s="842"/>
      <c r="O2163" s="86"/>
      <c r="P2163" s="86" t="b">
        <f t="shared" si="1009"/>
        <v>1</v>
      </c>
      <c r="Q2163" s="224" t="b">
        <f t="shared" ref="Q2163:Q2230" si="1038">IF(F2153=H2153,TRUE,FALSE)</f>
        <v>1</v>
      </c>
      <c r="R2163" s="728">
        <f t="shared" si="1018"/>
        <v>18616.099999999999</v>
      </c>
    </row>
    <row r="2164" spans="1:18" s="84" customFormat="1" ht="27.5" outlineLevel="2" x14ac:dyDescent="0.35">
      <c r="A2164" s="991"/>
      <c r="B2164" s="713" t="s">
        <v>79</v>
      </c>
      <c r="C2164" s="117"/>
      <c r="D2164" s="134">
        <f>D2169+D2174+D2179+D2184+D2189+D2194+D2199+D2204+D2209+D2214</f>
        <v>0</v>
      </c>
      <c r="E2164" s="134">
        <f t="shared" ref="E2164:K2167" si="1039">E2169+E2174+E2179+E2184+E2189+E2194+E2199+E2204+E2209+E2214</f>
        <v>0</v>
      </c>
      <c r="F2164" s="134">
        <f t="shared" si="1039"/>
        <v>0</v>
      </c>
      <c r="G2164" s="167" t="e">
        <f t="shared" si="1020"/>
        <v>#DIV/0!</v>
      </c>
      <c r="H2164" s="134">
        <f t="shared" si="1039"/>
        <v>0</v>
      </c>
      <c r="I2164" s="167" t="e">
        <f t="shared" si="1014"/>
        <v>#DIV/0!</v>
      </c>
      <c r="J2164" s="167"/>
      <c r="K2164" s="134">
        <f t="shared" si="1039"/>
        <v>0</v>
      </c>
      <c r="L2164" s="134"/>
      <c r="M2164" s="206" t="e">
        <f t="shared" si="1015"/>
        <v>#DIV/0!</v>
      </c>
      <c r="N2164" s="843"/>
      <c r="O2164" s="86"/>
      <c r="P2164" s="86" t="b">
        <f t="shared" si="1009"/>
        <v>1</v>
      </c>
      <c r="Q2164" s="224" t="b">
        <f t="shared" si="1038"/>
        <v>1</v>
      </c>
      <c r="R2164" s="728">
        <f t="shared" si="1018"/>
        <v>0</v>
      </c>
    </row>
    <row r="2165" spans="1:18" s="84" customFormat="1" ht="27.5" outlineLevel="2" x14ac:dyDescent="0.35">
      <c r="A2165" s="991"/>
      <c r="B2165" s="713" t="s">
        <v>266</v>
      </c>
      <c r="C2165" s="117"/>
      <c r="D2165" s="134">
        <f t="shared" ref="D2165:F2167" si="1040">D2170+D2175+D2180+D2185+D2190+D2195+D2200+D2205+D2210+D2215</f>
        <v>0</v>
      </c>
      <c r="E2165" s="134">
        <f t="shared" si="1040"/>
        <v>0</v>
      </c>
      <c r="F2165" s="134">
        <f t="shared" si="1040"/>
        <v>0</v>
      </c>
      <c r="G2165" s="167" t="e">
        <f t="shared" si="1020"/>
        <v>#DIV/0!</v>
      </c>
      <c r="H2165" s="134">
        <f t="shared" si="1039"/>
        <v>0</v>
      </c>
      <c r="I2165" s="167" t="e">
        <f t="shared" si="1014"/>
        <v>#DIV/0!</v>
      </c>
      <c r="J2165" s="167"/>
      <c r="K2165" s="134">
        <f t="shared" si="1039"/>
        <v>0</v>
      </c>
      <c r="L2165" s="134"/>
      <c r="M2165" s="206" t="e">
        <f t="shared" si="1015"/>
        <v>#DIV/0!</v>
      </c>
      <c r="N2165" s="843"/>
      <c r="O2165" s="86"/>
      <c r="P2165" s="86" t="b">
        <f t="shared" si="1009"/>
        <v>1</v>
      </c>
      <c r="Q2165" s="224" t="b">
        <f t="shared" si="1038"/>
        <v>1</v>
      </c>
      <c r="R2165" s="728">
        <f t="shared" si="1018"/>
        <v>0</v>
      </c>
    </row>
    <row r="2166" spans="1:18" s="84" customFormat="1" ht="27.5" outlineLevel="2" x14ac:dyDescent="0.35">
      <c r="A2166" s="991"/>
      <c r="B2166" s="713" t="s">
        <v>116</v>
      </c>
      <c r="C2166" s="117"/>
      <c r="D2166" s="134">
        <f t="shared" si="1040"/>
        <v>26618.93</v>
      </c>
      <c r="E2166" s="134">
        <f t="shared" si="1040"/>
        <v>26618.93</v>
      </c>
      <c r="F2166" s="134">
        <f t="shared" si="1040"/>
        <v>0</v>
      </c>
      <c r="G2166" s="167">
        <f t="shared" si="1020"/>
        <v>0</v>
      </c>
      <c r="H2166" s="134">
        <f t="shared" si="1039"/>
        <v>0</v>
      </c>
      <c r="I2166" s="167">
        <f t="shared" si="1014"/>
        <v>0</v>
      </c>
      <c r="J2166" s="167"/>
      <c r="K2166" s="134">
        <f t="shared" si="1039"/>
        <v>8002.83</v>
      </c>
      <c r="L2166" s="134"/>
      <c r="M2166" s="129">
        <f t="shared" si="1015"/>
        <v>0.3</v>
      </c>
      <c r="N2166" s="843"/>
      <c r="O2166" s="86"/>
      <c r="P2166" s="86" t="b">
        <f t="shared" si="1009"/>
        <v>1</v>
      </c>
      <c r="Q2166" s="224" t="b">
        <f t="shared" si="1038"/>
        <v>1</v>
      </c>
      <c r="R2166" s="728">
        <f t="shared" si="1018"/>
        <v>18616.099999999999</v>
      </c>
    </row>
    <row r="2167" spans="1:18" s="84" customFormat="1" ht="27.5" outlineLevel="2" x14ac:dyDescent="0.35">
      <c r="A2167" s="991"/>
      <c r="B2167" s="713" t="s">
        <v>80</v>
      </c>
      <c r="C2167" s="117"/>
      <c r="D2167" s="134">
        <f t="shared" si="1040"/>
        <v>0</v>
      </c>
      <c r="E2167" s="134">
        <f t="shared" si="1040"/>
        <v>0</v>
      </c>
      <c r="F2167" s="134">
        <f t="shared" si="1040"/>
        <v>0</v>
      </c>
      <c r="G2167" s="167" t="e">
        <f t="shared" si="1020"/>
        <v>#DIV/0!</v>
      </c>
      <c r="H2167" s="134">
        <f t="shared" si="1039"/>
        <v>0</v>
      </c>
      <c r="I2167" s="167" t="e">
        <f t="shared" si="1014"/>
        <v>#DIV/0!</v>
      </c>
      <c r="J2167" s="167"/>
      <c r="K2167" s="134">
        <f t="shared" si="1039"/>
        <v>0</v>
      </c>
      <c r="L2167" s="134"/>
      <c r="M2167" s="206" t="e">
        <f t="shared" si="1015"/>
        <v>#DIV/0!</v>
      </c>
      <c r="N2167" s="844"/>
      <c r="O2167" s="86"/>
      <c r="P2167" s="86" t="b">
        <f t="shared" si="1009"/>
        <v>1</v>
      </c>
      <c r="Q2167" s="224" t="b">
        <f t="shared" si="1038"/>
        <v>1</v>
      </c>
      <c r="R2167" s="728">
        <f t="shared" si="1018"/>
        <v>0</v>
      </c>
    </row>
    <row r="2168" spans="1:18" s="84" customFormat="1" ht="51.75" customHeight="1" outlineLevel="2" x14ac:dyDescent="0.35">
      <c r="A2168" s="991" t="s">
        <v>1274</v>
      </c>
      <c r="B2168" s="117" t="s">
        <v>1349</v>
      </c>
      <c r="C2168" s="117" t="s">
        <v>285</v>
      </c>
      <c r="D2168" s="134">
        <f>SUM(D2169:D2172)</f>
        <v>373.33</v>
      </c>
      <c r="E2168" s="134">
        <f t="shared" ref="E2168:F2168" si="1041">SUM(E2169:E2172)</f>
        <v>373.33</v>
      </c>
      <c r="F2168" s="134">
        <f t="shared" si="1041"/>
        <v>0</v>
      </c>
      <c r="G2168" s="167">
        <f t="shared" si="1020"/>
        <v>0</v>
      </c>
      <c r="H2168" s="134">
        <f>SUM(H2169:H2172)</f>
        <v>0</v>
      </c>
      <c r="I2168" s="167">
        <f t="shared" si="1014"/>
        <v>0</v>
      </c>
      <c r="J2168" s="167"/>
      <c r="K2168" s="134">
        <f>SUM(K2169:K2172)</f>
        <v>373.33</v>
      </c>
      <c r="L2168" s="134">
        <f>SUM(L2169:L2172)</f>
        <v>0</v>
      </c>
      <c r="M2168" s="129">
        <f t="shared" si="1015"/>
        <v>1</v>
      </c>
      <c r="N2168" s="869" t="s">
        <v>1275</v>
      </c>
      <c r="O2168" s="86"/>
      <c r="P2168" s="86" t="b">
        <f t="shared" si="1009"/>
        <v>1</v>
      </c>
      <c r="Q2168" s="224" t="b">
        <f t="shared" si="1038"/>
        <v>1</v>
      </c>
      <c r="R2168" s="728">
        <f t="shared" si="1018"/>
        <v>0</v>
      </c>
    </row>
    <row r="2169" spans="1:18" s="84" customFormat="1" ht="27.5" outlineLevel="2" x14ac:dyDescent="0.35">
      <c r="A2169" s="991"/>
      <c r="B2169" s="713" t="s">
        <v>79</v>
      </c>
      <c r="C2169" s="117"/>
      <c r="D2169" s="134"/>
      <c r="E2169" s="134"/>
      <c r="F2169" s="134"/>
      <c r="G2169" s="167" t="e">
        <f t="shared" si="1020"/>
        <v>#DIV/0!</v>
      </c>
      <c r="H2169" s="134"/>
      <c r="I2169" s="167" t="e">
        <f t="shared" si="1014"/>
        <v>#DIV/0!</v>
      </c>
      <c r="J2169" s="167"/>
      <c r="K2169" s="134"/>
      <c r="L2169" s="134"/>
      <c r="M2169" s="206" t="e">
        <f t="shared" si="1015"/>
        <v>#DIV/0!</v>
      </c>
      <c r="N2169" s="869"/>
      <c r="O2169" s="86"/>
      <c r="P2169" s="86" t="b">
        <f t="shared" si="1009"/>
        <v>1</v>
      </c>
      <c r="Q2169" s="224" t="b">
        <f t="shared" si="1038"/>
        <v>1</v>
      </c>
      <c r="R2169" s="728">
        <f t="shared" si="1018"/>
        <v>0</v>
      </c>
    </row>
    <row r="2170" spans="1:18" s="84" customFormat="1" ht="27.5" outlineLevel="2" x14ac:dyDescent="0.35">
      <c r="A2170" s="991"/>
      <c r="B2170" s="713" t="s">
        <v>266</v>
      </c>
      <c r="C2170" s="117"/>
      <c r="D2170" s="134"/>
      <c r="E2170" s="134"/>
      <c r="F2170" s="134"/>
      <c r="G2170" s="167" t="e">
        <f t="shared" si="1020"/>
        <v>#DIV/0!</v>
      </c>
      <c r="H2170" s="134"/>
      <c r="I2170" s="167" t="e">
        <f t="shared" si="1014"/>
        <v>#DIV/0!</v>
      </c>
      <c r="J2170" s="167"/>
      <c r="K2170" s="134"/>
      <c r="L2170" s="134"/>
      <c r="M2170" s="206" t="e">
        <f t="shared" si="1015"/>
        <v>#DIV/0!</v>
      </c>
      <c r="N2170" s="869"/>
      <c r="O2170" s="86"/>
      <c r="P2170" s="86" t="b">
        <f t="shared" si="1009"/>
        <v>1</v>
      </c>
      <c r="Q2170" s="224" t="b">
        <f t="shared" si="1038"/>
        <v>1</v>
      </c>
      <c r="R2170" s="728">
        <f t="shared" si="1018"/>
        <v>0</v>
      </c>
    </row>
    <row r="2171" spans="1:18" s="84" customFormat="1" ht="27.5" outlineLevel="2" x14ac:dyDescent="0.35">
      <c r="A2171" s="991"/>
      <c r="B2171" s="713" t="s">
        <v>116</v>
      </c>
      <c r="C2171" s="117"/>
      <c r="D2171" s="134">
        <v>373.33</v>
      </c>
      <c r="E2171" s="134">
        <v>373.33</v>
      </c>
      <c r="F2171" s="134"/>
      <c r="G2171" s="167">
        <f t="shared" si="1020"/>
        <v>0</v>
      </c>
      <c r="H2171" s="134"/>
      <c r="I2171" s="167">
        <f t="shared" si="1014"/>
        <v>0</v>
      </c>
      <c r="J2171" s="167"/>
      <c r="K2171" s="134">
        <v>373.33</v>
      </c>
      <c r="L2171" s="134"/>
      <c r="M2171" s="129">
        <f t="shared" si="1015"/>
        <v>1</v>
      </c>
      <c r="N2171" s="869"/>
      <c r="O2171" s="86"/>
      <c r="P2171" s="86" t="b">
        <f t="shared" si="1009"/>
        <v>1</v>
      </c>
      <c r="Q2171" s="224" t="b">
        <f t="shared" si="1038"/>
        <v>1</v>
      </c>
      <c r="R2171" s="728">
        <f t="shared" si="1018"/>
        <v>0</v>
      </c>
    </row>
    <row r="2172" spans="1:18" s="84" customFormat="1" ht="27.5" outlineLevel="2" x14ac:dyDescent="0.35">
      <c r="A2172" s="991"/>
      <c r="B2172" s="713" t="s">
        <v>80</v>
      </c>
      <c r="C2172" s="117"/>
      <c r="D2172" s="134"/>
      <c r="E2172" s="134"/>
      <c r="F2172" s="134"/>
      <c r="G2172" s="167" t="e">
        <f t="shared" si="1020"/>
        <v>#DIV/0!</v>
      </c>
      <c r="H2172" s="134"/>
      <c r="I2172" s="167" t="e">
        <f t="shared" si="1014"/>
        <v>#DIV/0!</v>
      </c>
      <c r="J2172" s="167"/>
      <c r="K2172" s="134"/>
      <c r="L2172" s="134"/>
      <c r="M2172" s="206" t="e">
        <f t="shared" si="1015"/>
        <v>#DIV/0!</v>
      </c>
      <c r="N2172" s="869"/>
      <c r="O2172" s="86"/>
      <c r="P2172" s="86" t="b">
        <f t="shared" si="1009"/>
        <v>1</v>
      </c>
      <c r="Q2172" s="224" t="b">
        <f t="shared" si="1038"/>
        <v>1</v>
      </c>
      <c r="R2172" s="728">
        <f t="shared" si="1018"/>
        <v>0</v>
      </c>
    </row>
    <row r="2173" spans="1:18" s="84" customFormat="1" ht="215.25" customHeight="1" outlineLevel="2" x14ac:dyDescent="0.35">
      <c r="A2173" s="991" t="s">
        <v>1276</v>
      </c>
      <c r="B2173" s="117" t="s">
        <v>720</v>
      </c>
      <c r="C2173" s="117" t="s">
        <v>650</v>
      </c>
      <c r="D2173" s="134">
        <f>SUM(D2174:D2177)</f>
        <v>2530</v>
      </c>
      <c r="E2173" s="134">
        <f>SUM(E2174:E2177)</f>
        <v>2530</v>
      </c>
      <c r="F2173" s="134">
        <f>SUM(F2174:F2177)</f>
        <v>0</v>
      </c>
      <c r="G2173" s="191">
        <f t="shared" si="1020"/>
        <v>0</v>
      </c>
      <c r="H2173" s="513">
        <f>SUM(H2174:H2177)</f>
        <v>0</v>
      </c>
      <c r="I2173" s="191">
        <f t="shared" si="1014"/>
        <v>0</v>
      </c>
      <c r="J2173" s="185" t="e">
        <f t="shared" si="1021"/>
        <v>#DIV/0!</v>
      </c>
      <c r="K2173" s="134">
        <f>SUM(K2174:K2177)</f>
        <v>0</v>
      </c>
      <c r="L2173" s="134">
        <f>SUM(L2174:L2177)</f>
        <v>2530</v>
      </c>
      <c r="M2173" s="344">
        <f t="shared" si="1015"/>
        <v>0</v>
      </c>
      <c r="N2173" s="869" t="s">
        <v>1520</v>
      </c>
      <c r="O2173" s="86"/>
      <c r="P2173" s="86" t="b">
        <f t="shared" si="1009"/>
        <v>1</v>
      </c>
      <c r="Q2173" s="224" t="b">
        <f t="shared" si="1038"/>
        <v>1</v>
      </c>
      <c r="R2173" s="728">
        <f t="shared" si="1018"/>
        <v>0</v>
      </c>
    </row>
    <row r="2174" spans="1:18" s="84" customFormat="1" ht="27.5" outlineLevel="2" x14ac:dyDescent="0.35">
      <c r="A2174" s="991"/>
      <c r="B2174" s="713" t="s">
        <v>79</v>
      </c>
      <c r="C2174" s="713"/>
      <c r="D2174" s="104"/>
      <c r="E2174" s="104"/>
      <c r="F2174" s="486"/>
      <c r="G2174" s="167" t="e">
        <f t="shared" si="1020"/>
        <v>#DIV/0!</v>
      </c>
      <c r="H2174" s="515"/>
      <c r="I2174" s="167" t="e">
        <f t="shared" si="1014"/>
        <v>#DIV/0!</v>
      </c>
      <c r="J2174" s="167" t="e">
        <f t="shared" si="1021"/>
        <v>#DIV/0!</v>
      </c>
      <c r="K2174" s="116">
        <f t="shared" ref="K2174:K2227" si="1042">E2174</f>
        <v>0</v>
      </c>
      <c r="L2174" s="116">
        <f t="shared" ref="L2174:L2227" si="1043">E2174-K2174</f>
        <v>0</v>
      </c>
      <c r="M2174" s="206" t="e">
        <f t="shared" si="1015"/>
        <v>#DIV/0!</v>
      </c>
      <c r="N2174" s="869"/>
      <c r="O2174" s="86"/>
      <c r="P2174" s="86" t="b">
        <f t="shared" si="1009"/>
        <v>1</v>
      </c>
      <c r="Q2174" s="224" t="b">
        <f t="shared" si="1038"/>
        <v>1</v>
      </c>
      <c r="R2174" s="728">
        <f t="shared" si="1018"/>
        <v>0</v>
      </c>
    </row>
    <row r="2175" spans="1:18" s="84" customFormat="1" ht="27.5" outlineLevel="2" x14ac:dyDescent="0.35">
      <c r="A2175" s="991"/>
      <c r="B2175" s="713" t="s">
        <v>266</v>
      </c>
      <c r="C2175" s="713"/>
      <c r="D2175" s="104">
        <v>0</v>
      </c>
      <c r="E2175" s="104">
        <v>0</v>
      </c>
      <c r="F2175" s="486"/>
      <c r="G2175" s="167" t="e">
        <f t="shared" si="1020"/>
        <v>#DIV/0!</v>
      </c>
      <c r="H2175" s="515"/>
      <c r="I2175" s="167" t="e">
        <f t="shared" si="1014"/>
        <v>#DIV/0!</v>
      </c>
      <c r="J2175" s="167" t="e">
        <f t="shared" si="1021"/>
        <v>#DIV/0!</v>
      </c>
      <c r="K2175" s="116">
        <f t="shared" si="1042"/>
        <v>0</v>
      </c>
      <c r="L2175" s="116">
        <f t="shared" si="1043"/>
        <v>0</v>
      </c>
      <c r="M2175" s="206" t="e">
        <f t="shared" si="1015"/>
        <v>#DIV/0!</v>
      </c>
      <c r="N2175" s="869"/>
      <c r="O2175" s="86"/>
      <c r="P2175" s="86" t="b">
        <f t="shared" si="1009"/>
        <v>1</v>
      </c>
      <c r="Q2175" s="224" t="b">
        <f t="shared" si="1038"/>
        <v>1</v>
      </c>
      <c r="R2175" s="728">
        <f t="shared" si="1018"/>
        <v>0</v>
      </c>
    </row>
    <row r="2176" spans="1:18" s="84" customFormat="1" ht="27.5" outlineLevel="2" x14ac:dyDescent="0.35">
      <c r="A2176" s="991"/>
      <c r="B2176" s="713" t="s">
        <v>116</v>
      </c>
      <c r="C2176" s="713"/>
      <c r="D2176" s="104">
        <v>2530</v>
      </c>
      <c r="E2176" s="104">
        <v>2530</v>
      </c>
      <c r="F2176" s="486"/>
      <c r="G2176" s="186">
        <f t="shared" si="1020"/>
        <v>0</v>
      </c>
      <c r="H2176" s="486"/>
      <c r="I2176" s="186">
        <f t="shared" ref="I2176:I2239" si="1044">H2176/E2176</f>
        <v>0</v>
      </c>
      <c r="J2176" s="167" t="e">
        <f t="shared" si="1021"/>
        <v>#DIV/0!</v>
      </c>
      <c r="K2176" s="104">
        <v>0</v>
      </c>
      <c r="L2176" s="104">
        <f t="shared" si="1043"/>
        <v>2530</v>
      </c>
      <c r="M2176" s="129">
        <f t="shared" si="1015"/>
        <v>0</v>
      </c>
      <c r="N2176" s="869"/>
      <c r="O2176" s="86"/>
      <c r="P2176" s="86" t="b">
        <f t="shared" si="1009"/>
        <v>1</v>
      </c>
      <c r="Q2176" s="224" t="b">
        <f t="shared" si="1038"/>
        <v>1</v>
      </c>
      <c r="R2176" s="728">
        <f t="shared" si="1018"/>
        <v>0</v>
      </c>
    </row>
    <row r="2177" spans="1:18" s="84" customFormat="1" ht="27.5" outlineLevel="2" x14ac:dyDescent="0.35">
      <c r="A2177" s="991"/>
      <c r="B2177" s="713" t="s">
        <v>80</v>
      </c>
      <c r="C2177" s="713"/>
      <c r="D2177" s="104"/>
      <c r="E2177" s="104"/>
      <c r="F2177" s="486"/>
      <c r="G2177" s="184" t="e">
        <f t="shared" si="1020"/>
        <v>#DIV/0!</v>
      </c>
      <c r="H2177" s="515"/>
      <c r="I2177" s="167" t="e">
        <f t="shared" si="1044"/>
        <v>#DIV/0!</v>
      </c>
      <c r="J2177" s="167" t="e">
        <f t="shared" si="1021"/>
        <v>#DIV/0!</v>
      </c>
      <c r="K2177" s="116">
        <f t="shared" si="1042"/>
        <v>0</v>
      </c>
      <c r="L2177" s="116">
        <f t="shared" si="1043"/>
        <v>0</v>
      </c>
      <c r="M2177" s="206" t="e">
        <f t="shared" si="1015"/>
        <v>#DIV/0!</v>
      </c>
      <c r="N2177" s="869"/>
      <c r="O2177" s="86"/>
      <c r="P2177" s="86" t="b">
        <f t="shared" si="1009"/>
        <v>1</v>
      </c>
      <c r="Q2177" s="224" t="b">
        <f t="shared" si="1038"/>
        <v>1</v>
      </c>
      <c r="R2177" s="728">
        <f t="shared" si="1018"/>
        <v>0</v>
      </c>
    </row>
    <row r="2178" spans="1:18" s="84" customFormat="1" ht="78" customHeight="1" outlineLevel="2" x14ac:dyDescent="0.35">
      <c r="A2178" s="991" t="s">
        <v>1277</v>
      </c>
      <c r="B2178" s="117" t="s">
        <v>304</v>
      </c>
      <c r="C2178" s="117" t="s">
        <v>650</v>
      </c>
      <c r="D2178" s="134">
        <f>SUM(D2179:D2182)</f>
        <v>2740</v>
      </c>
      <c r="E2178" s="134">
        <f>SUM(E2179:E2182)</f>
        <v>2740</v>
      </c>
      <c r="F2178" s="134">
        <f>SUM(F2179:F2182)</f>
        <v>0</v>
      </c>
      <c r="G2178" s="191">
        <f t="shared" si="1020"/>
        <v>0</v>
      </c>
      <c r="H2178" s="513">
        <f>SUM(H2179:H2182)</f>
        <v>0</v>
      </c>
      <c r="I2178" s="186">
        <f t="shared" si="1044"/>
        <v>0</v>
      </c>
      <c r="J2178" s="185" t="e">
        <f t="shared" si="1021"/>
        <v>#DIV/0!</v>
      </c>
      <c r="K2178" s="134">
        <f>SUM(K2179:K2182)</f>
        <v>0</v>
      </c>
      <c r="L2178" s="134">
        <f>SUM(L2179:L2182)</f>
        <v>2740</v>
      </c>
      <c r="M2178" s="344">
        <f t="shared" ref="M2178:M2252" si="1045">K2178/E2178</f>
        <v>0</v>
      </c>
      <c r="N2178" s="869" t="s">
        <v>1521</v>
      </c>
      <c r="O2178" s="86"/>
      <c r="P2178" s="86" t="b">
        <f t="shared" si="1009"/>
        <v>1</v>
      </c>
      <c r="Q2178" s="224" t="b">
        <f t="shared" si="1038"/>
        <v>1</v>
      </c>
      <c r="R2178" s="728">
        <f t="shared" si="1018"/>
        <v>0</v>
      </c>
    </row>
    <row r="2179" spans="1:18" s="84" customFormat="1" ht="27.5" outlineLevel="2" x14ac:dyDescent="0.35">
      <c r="A2179" s="991"/>
      <c r="B2179" s="713" t="s">
        <v>79</v>
      </c>
      <c r="C2179" s="713"/>
      <c r="D2179" s="104"/>
      <c r="E2179" s="104"/>
      <c r="F2179" s="486"/>
      <c r="G2179" s="167" t="e">
        <f t="shared" si="1020"/>
        <v>#DIV/0!</v>
      </c>
      <c r="H2179" s="515"/>
      <c r="I2179" s="167" t="e">
        <f t="shared" si="1044"/>
        <v>#DIV/0!</v>
      </c>
      <c r="J2179" s="167" t="e">
        <f t="shared" si="1021"/>
        <v>#DIV/0!</v>
      </c>
      <c r="K2179" s="116">
        <f t="shared" si="1042"/>
        <v>0</v>
      </c>
      <c r="L2179" s="116">
        <f t="shared" si="1043"/>
        <v>0</v>
      </c>
      <c r="M2179" s="206" t="e">
        <f t="shared" si="1045"/>
        <v>#DIV/0!</v>
      </c>
      <c r="N2179" s="869"/>
      <c r="O2179" s="86"/>
      <c r="P2179" s="86" t="b">
        <f t="shared" ref="P2179:P2237" si="1046">E2169=D2169</f>
        <v>1</v>
      </c>
      <c r="Q2179" s="224" t="b">
        <f t="shared" si="1038"/>
        <v>1</v>
      </c>
      <c r="R2179" s="728">
        <f t="shared" si="1018"/>
        <v>0</v>
      </c>
    </row>
    <row r="2180" spans="1:18" s="84" customFormat="1" ht="27.5" outlineLevel="2" x14ac:dyDescent="0.35">
      <c r="A2180" s="991"/>
      <c r="B2180" s="713" t="s">
        <v>266</v>
      </c>
      <c r="C2180" s="713"/>
      <c r="D2180" s="104">
        <v>0</v>
      </c>
      <c r="E2180" s="104">
        <v>0</v>
      </c>
      <c r="F2180" s="486"/>
      <c r="G2180" s="167" t="e">
        <f t="shared" si="1020"/>
        <v>#DIV/0!</v>
      </c>
      <c r="H2180" s="515"/>
      <c r="I2180" s="167" t="e">
        <f t="shared" si="1044"/>
        <v>#DIV/0!</v>
      </c>
      <c r="J2180" s="167" t="e">
        <f t="shared" si="1021"/>
        <v>#DIV/0!</v>
      </c>
      <c r="K2180" s="116">
        <f t="shared" si="1042"/>
        <v>0</v>
      </c>
      <c r="L2180" s="116">
        <f t="shared" si="1043"/>
        <v>0</v>
      </c>
      <c r="M2180" s="206" t="e">
        <f t="shared" si="1045"/>
        <v>#DIV/0!</v>
      </c>
      <c r="N2180" s="869"/>
      <c r="O2180" s="86"/>
      <c r="P2180" s="86" t="b">
        <f t="shared" si="1046"/>
        <v>1</v>
      </c>
      <c r="Q2180" s="224" t="b">
        <f t="shared" si="1038"/>
        <v>1</v>
      </c>
      <c r="R2180" s="728">
        <f t="shared" si="1018"/>
        <v>0</v>
      </c>
    </row>
    <row r="2181" spans="1:18" s="84" customFormat="1" ht="27.5" outlineLevel="2" x14ac:dyDescent="0.35">
      <c r="A2181" s="991"/>
      <c r="B2181" s="713" t="s">
        <v>116</v>
      </c>
      <c r="C2181" s="713"/>
      <c r="D2181" s="104">
        <v>2740</v>
      </c>
      <c r="E2181" s="104">
        <v>2740</v>
      </c>
      <c r="F2181" s="486"/>
      <c r="G2181" s="186">
        <f t="shared" si="1020"/>
        <v>0</v>
      </c>
      <c r="H2181" s="486"/>
      <c r="I2181" s="186">
        <f t="shared" si="1044"/>
        <v>0</v>
      </c>
      <c r="J2181" s="167" t="e">
        <f t="shared" si="1021"/>
        <v>#DIV/0!</v>
      </c>
      <c r="K2181" s="104">
        <v>0</v>
      </c>
      <c r="L2181" s="104">
        <f t="shared" si="1043"/>
        <v>2740</v>
      </c>
      <c r="M2181" s="129">
        <f t="shared" si="1045"/>
        <v>0</v>
      </c>
      <c r="N2181" s="869"/>
      <c r="O2181" s="86"/>
      <c r="P2181" s="86" t="b">
        <f t="shared" si="1046"/>
        <v>1</v>
      </c>
      <c r="Q2181" s="224" t="b">
        <f t="shared" si="1038"/>
        <v>1</v>
      </c>
      <c r="R2181" s="728">
        <f t="shared" si="1018"/>
        <v>0</v>
      </c>
    </row>
    <row r="2182" spans="1:18" s="84" customFormat="1" ht="27.5" outlineLevel="2" x14ac:dyDescent="0.35">
      <c r="A2182" s="991"/>
      <c r="B2182" s="713" t="s">
        <v>80</v>
      </c>
      <c r="C2182" s="713"/>
      <c r="D2182" s="104"/>
      <c r="E2182" s="104"/>
      <c r="F2182" s="486"/>
      <c r="G2182" s="184" t="e">
        <f t="shared" si="1020"/>
        <v>#DIV/0!</v>
      </c>
      <c r="H2182" s="515"/>
      <c r="I2182" s="167" t="e">
        <f t="shared" si="1044"/>
        <v>#DIV/0!</v>
      </c>
      <c r="J2182" s="167" t="e">
        <f t="shared" si="1021"/>
        <v>#DIV/0!</v>
      </c>
      <c r="K2182" s="116">
        <f t="shared" si="1042"/>
        <v>0</v>
      </c>
      <c r="L2182" s="116">
        <f t="shared" si="1043"/>
        <v>0</v>
      </c>
      <c r="M2182" s="206" t="e">
        <f t="shared" si="1045"/>
        <v>#DIV/0!</v>
      </c>
      <c r="N2182" s="869"/>
      <c r="O2182" s="86"/>
      <c r="P2182" s="86" t="b">
        <f t="shared" si="1046"/>
        <v>1</v>
      </c>
      <c r="Q2182" s="224" t="b">
        <f t="shared" si="1038"/>
        <v>1</v>
      </c>
      <c r="R2182" s="728">
        <f t="shared" si="1018"/>
        <v>0</v>
      </c>
    </row>
    <row r="2183" spans="1:18" s="84" customFormat="1" ht="66.75" customHeight="1" outlineLevel="2" x14ac:dyDescent="0.35">
      <c r="A2183" s="991" t="s">
        <v>1278</v>
      </c>
      <c r="B2183" s="117" t="s">
        <v>305</v>
      </c>
      <c r="C2183" s="117" t="s">
        <v>650</v>
      </c>
      <c r="D2183" s="134">
        <f>SUM(D2184:D2187)</f>
        <v>4448.7</v>
      </c>
      <c r="E2183" s="134">
        <f>SUM(E2184:E2187)</f>
        <v>4448.7</v>
      </c>
      <c r="F2183" s="134">
        <f>SUM(F2184:F2187)</f>
        <v>0</v>
      </c>
      <c r="G2183" s="191">
        <f t="shared" si="1020"/>
        <v>0</v>
      </c>
      <c r="H2183" s="513">
        <f>SUM(H2184:H2187)</f>
        <v>0</v>
      </c>
      <c r="I2183" s="186">
        <f t="shared" si="1044"/>
        <v>0</v>
      </c>
      <c r="J2183" s="185" t="e">
        <f t="shared" si="1021"/>
        <v>#DIV/0!</v>
      </c>
      <c r="K2183" s="134">
        <f>SUM(K2184:K2187)</f>
        <v>0</v>
      </c>
      <c r="L2183" s="134">
        <f>SUM(L2184:L2187)</f>
        <v>4448.7</v>
      </c>
      <c r="M2183" s="344">
        <f t="shared" si="1045"/>
        <v>0</v>
      </c>
      <c r="N2183" s="869" t="s">
        <v>1522</v>
      </c>
      <c r="O2183" s="86"/>
      <c r="P2183" s="86" t="b">
        <f t="shared" si="1046"/>
        <v>1</v>
      </c>
      <c r="Q2183" s="224" t="b">
        <f t="shared" si="1038"/>
        <v>1</v>
      </c>
      <c r="R2183" s="728">
        <f t="shared" si="1018"/>
        <v>0</v>
      </c>
    </row>
    <row r="2184" spans="1:18" s="84" customFormat="1" ht="27.5" outlineLevel="2" x14ac:dyDescent="0.35">
      <c r="A2184" s="991"/>
      <c r="B2184" s="713" t="s">
        <v>79</v>
      </c>
      <c r="C2184" s="713"/>
      <c r="D2184" s="104"/>
      <c r="E2184" s="104"/>
      <c r="F2184" s="486"/>
      <c r="G2184" s="167" t="e">
        <f t="shared" si="1020"/>
        <v>#DIV/0!</v>
      </c>
      <c r="H2184" s="515"/>
      <c r="I2184" s="167" t="e">
        <f t="shared" si="1044"/>
        <v>#DIV/0!</v>
      </c>
      <c r="J2184" s="167" t="e">
        <f t="shared" si="1021"/>
        <v>#DIV/0!</v>
      </c>
      <c r="K2184" s="116">
        <f t="shared" si="1042"/>
        <v>0</v>
      </c>
      <c r="L2184" s="116">
        <f t="shared" si="1043"/>
        <v>0</v>
      </c>
      <c r="M2184" s="206" t="e">
        <f t="shared" si="1045"/>
        <v>#DIV/0!</v>
      </c>
      <c r="N2184" s="869"/>
      <c r="O2184" s="86"/>
      <c r="P2184" s="86" t="b">
        <f t="shared" si="1046"/>
        <v>1</v>
      </c>
      <c r="Q2184" s="224" t="b">
        <f t="shared" si="1038"/>
        <v>1</v>
      </c>
      <c r="R2184" s="728">
        <f t="shared" si="1018"/>
        <v>0</v>
      </c>
    </row>
    <row r="2185" spans="1:18" s="84" customFormat="1" ht="27.5" outlineLevel="2" x14ac:dyDescent="0.35">
      <c r="A2185" s="991"/>
      <c r="B2185" s="713" t="s">
        <v>266</v>
      </c>
      <c r="C2185" s="713"/>
      <c r="D2185" s="104">
        <v>0</v>
      </c>
      <c r="E2185" s="104">
        <v>0</v>
      </c>
      <c r="F2185" s="486"/>
      <c r="G2185" s="167" t="e">
        <f t="shared" si="1020"/>
        <v>#DIV/0!</v>
      </c>
      <c r="H2185" s="515"/>
      <c r="I2185" s="167" t="e">
        <f t="shared" si="1044"/>
        <v>#DIV/0!</v>
      </c>
      <c r="J2185" s="167" t="e">
        <f t="shared" si="1021"/>
        <v>#DIV/0!</v>
      </c>
      <c r="K2185" s="116">
        <f t="shared" si="1042"/>
        <v>0</v>
      </c>
      <c r="L2185" s="116">
        <f t="shared" si="1043"/>
        <v>0</v>
      </c>
      <c r="M2185" s="206" t="e">
        <f t="shared" si="1045"/>
        <v>#DIV/0!</v>
      </c>
      <c r="N2185" s="869"/>
      <c r="O2185" s="86"/>
      <c r="P2185" s="86" t="b">
        <f t="shared" si="1046"/>
        <v>1</v>
      </c>
      <c r="Q2185" s="224" t="b">
        <f t="shared" si="1038"/>
        <v>1</v>
      </c>
      <c r="R2185" s="728">
        <f t="shared" si="1018"/>
        <v>0</v>
      </c>
    </row>
    <row r="2186" spans="1:18" s="84" customFormat="1" ht="27.5" outlineLevel="2" x14ac:dyDescent="0.35">
      <c r="A2186" s="991"/>
      <c r="B2186" s="713" t="s">
        <v>116</v>
      </c>
      <c r="C2186" s="713"/>
      <c r="D2186" s="104">
        <v>4448.7</v>
      </c>
      <c r="E2186" s="104">
        <v>4448.7</v>
      </c>
      <c r="F2186" s="486"/>
      <c r="G2186" s="186">
        <f t="shared" si="1020"/>
        <v>0</v>
      </c>
      <c r="H2186" s="486"/>
      <c r="I2186" s="186">
        <f t="shared" si="1044"/>
        <v>0</v>
      </c>
      <c r="J2186" s="167" t="e">
        <f t="shared" si="1021"/>
        <v>#DIV/0!</v>
      </c>
      <c r="K2186" s="104">
        <v>0</v>
      </c>
      <c r="L2186" s="104">
        <f t="shared" si="1043"/>
        <v>4448.7</v>
      </c>
      <c r="M2186" s="129">
        <f t="shared" si="1045"/>
        <v>0</v>
      </c>
      <c r="N2186" s="869"/>
      <c r="O2186" s="86"/>
      <c r="P2186" s="86" t="b">
        <f t="shared" si="1046"/>
        <v>1</v>
      </c>
      <c r="Q2186" s="224" t="b">
        <f t="shared" si="1038"/>
        <v>1</v>
      </c>
      <c r="R2186" s="728">
        <f t="shared" si="1018"/>
        <v>0</v>
      </c>
    </row>
    <row r="2187" spans="1:18" s="84" customFormat="1" ht="27.5" outlineLevel="2" x14ac:dyDescent="0.35">
      <c r="A2187" s="991"/>
      <c r="B2187" s="713" t="s">
        <v>80</v>
      </c>
      <c r="C2187" s="713"/>
      <c r="D2187" s="104"/>
      <c r="E2187" s="104"/>
      <c r="F2187" s="486"/>
      <c r="G2187" s="167" t="e">
        <f t="shared" si="1020"/>
        <v>#DIV/0!</v>
      </c>
      <c r="H2187" s="515"/>
      <c r="I2187" s="167" t="e">
        <f t="shared" si="1044"/>
        <v>#DIV/0!</v>
      </c>
      <c r="J2187" s="167" t="e">
        <f t="shared" si="1021"/>
        <v>#DIV/0!</v>
      </c>
      <c r="K2187" s="116">
        <f t="shared" si="1042"/>
        <v>0</v>
      </c>
      <c r="L2187" s="116">
        <f t="shared" si="1043"/>
        <v>0</v>
      </c>
      <c r="M2187" s="206" t="e">
        <f t="shared" si="1045"/>
        <v>#DIV/0!</v>
      </c>
      <c r="N2187" s="869"/>
      <c r="O2187" s="86"/>
      <c r="P2187" s="86" t="b">
        <f t="shared" si="1046"/>
        <v>1</v>
      </c>
      <c r="Q2187" s="224" t="b">
        <f t="shared" si="1038"/>
        <v>1</v>
      </c>
      <c r="R2187" s="728">
        <f t="shared" ref="R2187:R2250" si="1047">E2187-K2187-L2187</f>
        <v>0</v>
      </c>
    </row>
    <row r="2188" spans="1:18" s="84" customFormat="1" ht="97.5" customHeight="1" outlineLevel="2" x14ac:dyDescent="0.35">
      <c r="A2188" s="991" t="s">
        <v>1279</v>
      </c>
      <c r="B2188" s="117" t="s">
        <v>306</v>
      </c>
      <c r="C2188" s="117" t="s">
        <v>650</v>
      </c>
      <c r="D2188" s="134">
        <f>D2191</f>
        <v>4448.7</v>
      </c>
      <c r="E2188" s="134">
        <f>E2191</f>
        <v>4448.7</v>
      </c>
      <c r="F2188" s="718"/>
      <c r="G2188" s="183">
        <f t="shared" si="1020"/>
        <v>0</v>
      </c>
      <c r="H2188" s="718"/>
      <c r="I2188" s="186">
        <f t="shared" si="1044"/>
        <v>0</v>
      </c>
      <c r="J2188" s="167" t="e">
        <f t="shared" si="1021"/>
        <v>#DIV/0!</v>
      </c>
      <c r="K2188" s="104">
        <f>SUM(K2189:K2192)</f>
        <v>4448.7</v>
      </c>
      <c r="L2188" s="104">
        <f>SUM(L2189:L2192)</f>
        <v>0</v>
      </c>
      <c r="M2188" s="129">
        <f t="shared" si="1045"/>
        <v>1</v>
      </c>
      <c r="N2188" s="869" t="s">
        <v>1523</v>
      </c>
      <c r="O2188" s="86"/>
      <c r="P2188" s="86" t="b">
        <f t="shared" si="1046"/>
        <v>1</v>
      </c>
      <c r="Q2188" s="224" t="b">
        <f t="shared" si="1038"/>
        <v>1</v>
      </c>
      <c r="R2188" s="728">
        <f t="shared" si="1047"/>
        <v>0</v>
      </c>
    </row>
    <row r="2189" spans="1:18" s="84" customFormat="1" ht="27.5" outlineLevel="2" x14ac:dyDescent="0.35">
      <c r="A2189" s="991"/>
      <c r="B2189" s="713" t="s">
        <v>79</v>
      </c>
      <c r="C2189" s="713"/>
      <c r="D2189" s="104"/>
      <c r="E2189" s="104"/>
      <c r="F2189" s="718"/>
      <c r="G2189" s="184" t="e">
        <f t="shared" si="1020"/>
        <v>#DIV/0!</v>
      </c>
      <c r="H2189" s="458"/>
      <c r="I2189" s="167" t="e">
        <f t="shared" si="1044"/>
        <v>#DIV/0!</v>
      </c>
      <c r="J2189" s="167" t="e">
        <f t="shared" si="1021"/>
        <v>#DIV/0!</v>
      </c>
      <c r="K2189" s="116">
        <f t="shared" si="1042"/>
        <v>0</v>
      </c>
      <c r="L2189" s="116">
        <f t="shared" si="1043"/>
        <v>0</v>
      </c>
      <c r="M2189" s="206" t="e">
        <f t="shared" si="1045"/>
        <v>#DIV/0!</v>
      </c>
      <c r="N2189" s="869"/>
      <c r="O2189" s="86"/>
      <c r="P2189" s="86" t="b">
        <f t="shared" si="1046"/>
        <v>1</v>
      </c>
      <c r="Q2189" s="224" t="b">
        <f t="shared" si="1038"/>
        <v>1</v>
      </c>
      <c r="R2189" s="728">
        <f t="shared" si="1047"/>
        <v>0</v>
      </c>
    </row>
    <row r="2190" spans="1:18" s="84" customFormat="1" ht="27.5" outlineLevel="2" x14ac:dyDescent="0.35">
      <c r="A2190" s="991"/>
      <c r="B2190" s="713" t="s">
        <v>266</v>
      </c>
      <c r="C2190" s="713"/>
      <c r="D2190" s="104">
        <v>0</v>
      </c>
      <c r="E2190" s="104">
        <v>0</v>
      </c>
      <c r="F2190" s="718"/>
      <c r="G2190" s="184" t="e">
        <f t="shared" si="1020"/>
        <v>#DIV/0!</v>
      </c>
      <c r="H2190" s="458"/>
      <c r="I2190" s="167" t="e">
        <f t="shared" si="1044"/>
        <v>#DIV/0!</v>
      </c>
      <c r="J2190" s="167" t="e">
        <f t="shared" si="1021"/>
        <v>#DIV/0!</v>
      </c>
      <c r="K2190" s="116">
        <f t="shared" si="1042"/>
        <v>0</v>
      </c>
      <c r="L2190" s="116">
        <f t="shared" si="1043"/>
        <v>0</v>
      </c>
      <c r="M2190" s="206" t="e">
        <f t="shared" si="1045"/>
        <v>#DIV/0!</v>
      </c>
      <c r="N2190" s="869"/>
      <c r="O2190" s="86"/>
      <c r="P2190" s="86" t="b">
        <f t="shared" si="1046"/>
        <v>1</v>
      </c>
      <c r="Q2190" s="224" t="b">
        <f t="shared" si="1038"/>
        <v>1</v>
      </c>
      <c r="R2190" s="728">
        <f t="shared" si="1047"/>
        <v>0</v>
      </c>
    </row>
    <row r="2191" spans="1:18" s="84" customFormat="1" ht="27.5" outlineLevel="2" x14ac:dyDescent="0.35">
      <c r="A2191" s="991"/>
      <c r="B2191" s="713" t="s">
        <v>116</v>
      </c>
      <c r="C2191" s="713"/>
      <c r="D2191" s="104">
        <v>4448.7</v>
      </c>
      <c r="E2191" s="104">
        <v>4448.7</v>
      </c>
      <c r="F2191" s="718"/>
      <c r="G2191" s="184">
        <f t="shared" si="1020"/>
        <v>0</v>
      </c>
      <c r="H2191" s="458"/>
      <c r="I2191" s="167">
        <f t="shared" si="1044"/>
        <v>0</v>
      </c>
      <c r="J2191" s="167" t="e">
        <f t="shared" si="1021"/>
        <v>#DIV/0!</v>
      </c>
      <c r="K2191" s="104">
        <v>4448.7</v>
      </c>
      <c r="L2191" s="104">
        <f t="shared" si="1043"/>
        <v>0</v>
      </c>
      <c r="M2191" s="129">
        <f t="shared" si="1045"/>
        <v>1</v>
      </c>
      <c r="N2191" s="869"/>
      <c r="O2191" s="86"/>
      <c r="P2191" s="86" t="b">
        <f t="shared" si="1046"/>
        <v>1</v>
      </c>
      <c r="Q2191" s="224" t="b">
        <f t="shared" si="1038"/>
        <v>1</v>
      </c>
      <c r="R2191" s="728">
        <f t="shared" si="1047"/>
        <v>0</v>
      </c>
    </row>
    <row r="2192" spans="1:18" s="84" customFormat="1" ht="27.5" outlineLevel="2" x14ac:dyDescent="0.35">
      <c r="A2192" s="991"/>
      <c r="B2192" s="713" t="s">
        <v>80</v>
      </c>
      <c r="C2192" s="713"/>
      <c r="D2192" s="104"/>
      <c r="E2192" s="104"/>
      <c r="F2192" s="718"/>
      <c r="G2192" s="184" t="e">
        <f t="shared" si="1020"/>
        <v>#DIV/0!</v>
      </c>
      <c r="H2192" s="458"/>
      <c r="I2192" s="167" t="e">
        <f t="shared" si="1044"/>
        <v>#DIV/0!</v>
      </c>
      <c r="J2192" s="167" t="e">
        <f t="shared" si="1021"/>
        <v>#DIV/0!</v>
      </c>
      <c r="K2192" s="104">
        <f t="shared" si="1042"/>
        <v>0</v>
      </c>
      <c r="L2192" s="104">
        <f t="shared" si="1043"/>
        <v>0</v>
      </c>
      <c r="M2192" s="206" t="e">
        <f t="shared" si="1045"/>
        <v>#DIV/0!</v>
      </c>
      <c r="N2192" s="869"/>
      <c r="O2192" s="86"/>
      <c r="P2192" s="86" t="b">
        <f t="shared" si="1046"/>
        <v>1</v>
      </c>
      <c r="Q2192" s="224" t="b">
        <f t="shared" si="1038"/>
        <v>1</v>
      </c>
      <c r="R2192" s="728">
        <f t="shared" si="1047"/>
        <v>0</v>
      </c>
    </row>
    <row r="2193" spans="1:18" s="84" customFormat="1" ht="128.25" customHeight="1" outlineLevel="2" x14ac:dyDescent="0.35">
      <c r="A2193" s="991" t="s">
        <v>1280</v>
      </c>
      <c r="B2193" s="117" t="s">
        <v>307</v>
      </c>
      <c r="C2193" s="117" t="s">
        <v>650</v>
      </c>
      <c r="D2193" s="134">
        <f>D2196</f>
        <v>4448.7</v>
      </c>
      <c r="E2193" s="134">
        <f>E2196</f>
        <v>4448.7</v>
      </c>
      <c r="F2193" s="718"/>
      <c r="G2193" s="183">
        <f t="shared" si="1020"/>
        <v>0</v>
      </c>
      <c r="H2193" s="718"/>
      <c r="I2193" s="186">
        <f t="shared" si="1044"/>
        <v>0</v>
      </c>
      <c r="J2193" s="167" t="e">
        <f t="shared" si="1021"/>
        <v>#DIV/0!</v>
      </c>
      <c r="K2193" s="104">
        <f>SUM(K2194:K2197)</f>
        <v>0</v>
      </c>
      <c r="L2193" s="104">
        <f>SUM(L2194:L2197)</f>
        <v>4448.7</v>
      </c>
      <c r="M2193" s="129">
        <f t="shared" si="1045"/>
        <v>0</v>
      </c>
      <c r="N2193" s="869" t="s">
        <v>1524</v>
      </c>
      <c r="O2193" s="86"/>
      <c r="P2193" s="86"/>
      <c r="Q2193" s="224"/>
      <c r="R2193" s="728">
        <f t="shared" si="1047"/>
        <v>0</v>
      </c>
    </row>
    <row r="2194" spans="1:18" s="84" customFormat="1" ht="44.25" customHeight="1" outlineLevel="2" x14ac:dyDescent="0.35">
      <c r="A2194" s="991"/>
      <c r="B2194" s="713" t="s">
        <v>79</v>
      </c>
      <c r="C2194" s="713"/>
      <c r="D2194" s="134"/>
      <c r="E2194" s="134"/>
      <c r="F2194" s="718"/>
      <c r="G2194" s="184" t="e">
        <f t="shared" si="1020"/>
        <v>#DIV/0!</v>
      </c>
      <c r="H2194" s="458"/>
      <c r="I2194" s="167" t="e">
        <f t="shared" si="1044"/>
        <v>#DIV/0!</v>
      </c>
      <c r="J2194" s="167" t="e">
        <f t="shared" si="1021"/>
        <v>#DIV/0!</v>
      </c>
      <c r="K2194" s="104">
        <f t="shared" si="1042"/>
        <v>0</v>
      </c>
      <c r="L2194" s="104">
        <f t="shared" si="1043"/>
        <v>0</v>
      </c>
      <c r="M2194" s="206" t="e">
        <f t="shared" si="1045"/>
        <v>#DIV/0!</v>
      </c>
      <c r="N2194" s="869"/>
      <c r="O2194" s="86"/>
      <c r="P2194" s="86"/>
      <c r="Q2194" s="224"/>
      <c r="R2194" s="728">
        <f t="shared" si="1047"/>
        <v>0</v>
      </c>
    </row>
    <row r="2195" spans="1:18" s="84" customFormat="1" ht="38.25" customHeight="1" outlineLevel="2" x14ac:dyDescent="0.35">
      <c r="A2195" s="991"/>
      <c r="B2195" s="713" t="s">
        <v>266</v>
      </c>
      <c r="C2195" s="713"/>
      <c r="D2195" s="104">
        <v>0</v>
      </c>
      <c r="E2195" s="104">
        <v>0</v>
      </c>
      <c r="F2195" s="718"/>
      <c r="G2195" s="184" t="e">
        <f t="shared" si="1020"/>
        <v>#DIV/0!</v>
      </c>
      <c r="H2195" s="458"/>
      <c r="I2195" s="167" t="e">
        <f t="shared" si="1044"/>
        <v>#DIV/0!</v>
      </c>
      <c r="J2195" s="167" t="e">
        <f t="shared" si="1021"/>
        <v>#DIV/0!</v>
      </c>
      <c r="K2195" s="104">
        <f t="shared" si="1042"/>
        <v>0</v>
      </c>
      <c r="L2195" s="104">
        <f t="shared" si="1043"/>
        <v>0</v>
      </c>
      <c r="M2195" s="206" t="e">
        <f t="shared" si="1045"/>
        <v>#DIV/0!</v>
      </c>
      <c r="N2195" s="869"/>
      <c r="O2195" s="86"/>
      <c r="P2195" s="86"/>
      <c r="Q2195" s="224"/>
      <c r="R2195" s="728">
        <f t="shared" si="1047"/>
        <v>0</v>
      </c>
    </row>
    <row r="2196" spans="1:18" s="84" customFormat="1" ht="38.25" customHeight="1" outlineLevel="2" x14ac:dyDescent="0.35">
      <c r="A2196" s="991"/>
      <c r="B2196" s="713" t="s">
        <v>116</v>
      </c>
      <c r="C2196" s="713"/>
      <c r="D2196" s="104">
        <v>4448.7</v>
      </c>
      <c r="E2196" s="104">
        <v>4448.7</v>
      </c>
      <c r="F2196" s="718"/>
      <c r="G2196" s="184">
        <f t="shared" si="1020"/>
        <v>0</v>
      </c>
      <c r="H2196" s="458"/>
      <c r="I2196" s="167">
        <f t="shared" si="1044"/>
        <v>0</v>
      </c>
      <c r="J2196" s="167" t="e">
        <f t="shared" si="1021"/>
        <v>#DIV/0!</v>
      </c>
      <c r="K2196" s="104">
        <v>0</v>
      </c>
      <c r="L2196" s="104">
        <f t="shared" si="1043"/>
        <v>4448.7</v>
      </c>
      <c r="M2196" s="129">
        <f t="shared" si="1045"/>
        <v>0</v>
      </c>
      <c r="N2196" s="869"/>
      <c r="O2196" s="86"/>
      <c r="P2196" s="86"/>
      <c r="Q2196" s="224"/>
      <c r="R2196" s="728">
        <f t="shared" si="1047"/>
        <v>0</v>
      </c>
    </row>
    <row r="2197" spans="1:18" s="84" customFormat="1" ht="47.25" customHeight="1" outlineLevel="2" x14ac:dyDescent="0.35">
      <c r="A2197" s="991"/>
      <c r="B2197" s="713" t="s">
        <v>80</v>
      </c>
      <c r="C2197" s="713"/>
      <c r="D2197" s="104"/>
      <c r="E2197" s="104"/>
      <c r="F2197" s="718"/>
      <c r="G2197" s="184" t="e">
        <f t="shared" si="1020"/>
        <v>#DIV/0!</v>
      </c>
      <c r="H2197" s="458"/>
      <c r="I2197" s="167" t="e">
        <f t="shared" si="1044"/>
        <v>#DIV/0!</v>
      </c>
      <c r="J2197" s="167" t="e">
        <f t="shared" si="1021"/>
        <v>#DIV/0!</v>
      </c>
      <c r="K2197" s="104">
        <f t="shared" si="1042"/>
        <v>0</v>
      </c>
      <c r="L2197" s="104">
        <f t="shared" si="1043"/>
        <v>0</v>
      </c>
      <c r="M2197" s="206" t="e">
        <f t="shared" si="1045"/>
        <v>#DIV/0!</v>
      </c>
      <c r="N2197" s="869"/>
      <c r="O2197" s="86"/>
      <c r="P2197" s="86"/>
      <c r="Q2197" s="224"/>
      <c r="R2197" s="728">
        <f t="shared" si="1047"/>
        <v>0</v>
      </c>
    </row>
    <row r="2198" spans="1:18" s="84" customFormat="1" ht="18.75" customHeight="1" outlineLevel="2" x14ac:dyDescent="0.35">
      <c r="A2198" s="991" t="s">
        <v>1281</v>
      </c>
      <c r="B2198" s="117" t="s">
        <v>308</v>
      </c>
      <c r="C2198" s="117" t="s">
        <v>650</v>
      </c>
      <c r="D2198" s="134">
        <f>D2201</f>
        <v>4448.7</v>
      </c>
      <c r="E2198" s="134">
        <f>E2201</f>
        <v>4448.7</v>
      </c>
      <c r="F2198" s="718"/>
      <c r="G2198" s="183">
        <f t="shared" si="1020"/>
        <v>0</v>
      </c>
      <c r="H2198" s="718"/>
      <c r="I2198" s="186">
        <f t="shared" si="1044"/>
        <v>0</v>
      </c>
      <c r="J2198" s="167" t="e">
        <f t="shared" si="1021"/>
        <v>#DIV/0!</v>
      </c>
      <c r="K2198" s="104">
        <f>SUM(K2199:K2202)</f>
        <v>0</v>
      </c>
      <c r="L2198" s="104">
        <f>SUM(L2199:L2202)</f>
        <v>4448.7</v>
      </c>
      <c r="M2198" s="129">
        <f t="shared" si="1045"/>
        <v>0</v>
      </c>
      <c r="N2198" s="869" t="s">
        <v>1522</v>
      </c>
      <c r="O2198" s="86"/>
      <c r="P2198" s="86" t="b">
        <f t="shared" si="1046"/>
        <v>1</v>
      </c>
      <c r="Q2198" s="224" t="b">
        <f t="shared" si="1038"/>
        <v>1</v>
      </c>
      <c r="R2198" s="728">
        <f t="shared" si="1047"/>
        <v>0</v>
      </c>
    </row>
    <row r="2199" spans="1:18" s="84" customFormat="1" ht="27.5" outlineLevel="2" x14ac:dyDescent="0.35">
      <c r="A2199" s="991"/>
      <c r="B2199" s="713" t="s">
        <v>79</v>
      </c>
      <c r="C2199" s="713"/>
      <c r="D2199" s="104"/>
      <c r="E2199" s="104"/>
      <c r="F2199" s="718"/>
      <c r="G2199" s="184" t="e">
        <f t="shared" si="1020"/>
        <v>#DIV/0!</v>
      </c>
      <c r="H2199" s="458"/>
      <c r="I2199" s="167" t="e">
        <f t="shared" si="1044"/>
        <v>#DIV/0!</v>
      </c>
      <c r="J2199" s="167" t="e">
        <f t="shared" si="1021"/>
        <v>#DIV/0!</v>
      </c>
      <c r="K2199" s="104">
        <f t="shared" si="1042"/>
        <v>0</v>
      </c>
      <c r="L2199" s="104">
        <f t="shared" si="1043"/>
        <v>0</v>
      </c>
      <c r="M2199" s="206" t="e">
        <f t="shared" si="1045"/>
        <v>#DIV/0!</v>
      </c>
      <c r="N2199" s="869"/>
      <c r="O2199" s="86"/>
      <c r="P2199" s="86" t="b">
        <f t="shared" si="1046"/>
        <v>1</v>
      </c>
      <c r="Q2199" s="224" t="b">
        <f t="shared" si="1038"/>
        <v>1</v>
      </c>
      <c r="R2199" s="728">
        <f t="shared" si="1047"/>
        <v>0</v>
      </c>
    </row>
    <row r="2200" spans="1:18" s="84" customFormat="1" ht="27.5" outlineLevel="2" x14ac:dyDescent="0.35">
      <c r="A2200" s="991"/>
      <c r="B2200" s="713" t="s">
        <v>266</v>
      </c>
      <c r="C2200" s="713"/>
      <c r="D2200" s="104">
        <v>0</v>
      </c>
      <c r="E2200" s="104">
        <v>0</v>
      </c>
      <c r="F2200" s="718"/>
      <c r="G2200" s="184" t="e">
        <f t="shared" si="1020"/>
        <v>#DIV/0!</v>
      </c>
      <c r="H2200" s="458"/>
      <c r="I2200" s="167" t="e">
        <f t="shared" si="1044"/>
        <v>#DIV/0!</v>
      </c>
      <c r="J2200" s="167" t="e">
        <f t="shared" si="1021"/>
        <v>#DIV/0!</v>
      </c>
      <c r="K2200" s="104">
        <f t="shared" si="1042"/>
        <v>0</v>
      </c>
      <c r="L2200" s="104">
        <f t="shared" si="1043"/>
        <v>0</v>
      </c>
      <c r="M2200" s="206" t="e">
        <f t="shared" si="1045"/>
        <v>#DIV/0!</v>
      </c>
      <c r="N2200" s="869"/>
      <c r="O2200" s="86"/>
      <c r="P2200" s="86" t="b">
        <f t="shared" si="1046"/>
        <v>1</v>
      </c>
      <c r="Q2200" s="224" t="b">
        <f t="shared" si="1038"/>
        <v>1</v>
      </c>
      <c r="R2200" s="728">
        <f t="shared" si="1047"/>
        <v>0</v>
      </c>
    </row>
    <row r="2201" spans="1:18" s="84" customFormat="1" ht="27.5" outlineLevel="2" x14ac:dyDescent="0.35">
      <c r="A2201" s="991"/>
      <c r="B2201" s="713" t="s">
        <v>116</v>
      </c>
      <c r="C2201" s="713"/>
      <c r="D2201" s="104">
        <v>4448.7</v>
      </c>
      <c r="E2201" s="104">
        <v>4448.7</v>
      </c>
      <c r="F2201" s="718"/>
      <c r="G2201" s="184">
        <f t="shared" si="1020"/>
        <v>0</v>
      </c>
      <c r="H2201" s="458"/>
      <c r="I2201" s="167">
        <f t="shared" si="1044"/>
        <v>0</v>
      </c>
      <c r="J2201" s="167" t="e">
        <f t="shared" si="1021"/>
        <v>#DIV/0!</v>
      </c>
      <c r="K2201" s="104">
        <v>0</v>
      </c>
      <c r="L2201" s="104">
        <f t="shared" si="1043"/>
        <v>4448.7</v>
      </c>
      <c r="M2201" s="129">
        <f t="shared" si="1045"/>
        <v>0</v>
      </c>
      <c r="N2201" s="869"/>
      <c r="O2201" s="86"/>
      <c r="P2201" s="86" t="b">
        <f t="shared" si="1046"/>
        <v>1</v>
      </c>
      <c r="Q2201" s="224" t="b">
        <f t="shared" si="1038"/>
        <v>1</v>
      </c>
      <c r="R2201" s="728">
        <f t="shared" si="1047"/>
        <v>0</v>
      </c>
    </row>
    <row r="2202" spans="1:18" s="84" customFormat="1" ht="27.5" outlineLevel="2" x14ac:dyDescent="0.35">
      <c r="A2202" s="991"/>
      <c r="B2202" s="713" t="s">
        <v>80</v>
      </c>
      <c r="C2202" s="713"/>
      <c r="D2202" s="104"/>
      <c r="E2202" s="104"/>
      <c r="F2202" s="718"/>
      <c r="G2202" s="184" t="e">
        <f t="shared" si="1020"/>
        <v>#DIV/0!</v>
      </c>
      <c r="H2202" s="458"/>
      <c r="I2202" s="167" t="e">
        <f t="shared" si="1044"/>
        <v>#DIV/0!</v>
      </c>
      <c r="J2202" s="167" t="e">
        <f t="shared" si="1021"/>
        <v>#DIV/0!</v>
      </c>
      <c r="K2202" s="104">
        <f t="shared" si="1042"/>
        <v>0</v>
      </c>
      <c r="L2202" s="104">
        <f t="shared" si="1043"/>
        <v>0</v>
      </c>
      <c r="M2202" s="206" t="e">
        <f t="shared" si="1045"/>
        <v>#DIV/0!</v>
      </c>
      <c r="N2202" s="869"/>
      <c r="O2202" s="86"/>
      <c r="P2202" s="86" t="b">
        <f t="shared" si="1046"/>
        <v>1</v>
      </c>
      <c r="Q2202" s="224" t="b">
        <f t="shared" si="1038"/>
        <v>1</v>
      </c>
      <c r="R2202" s="728">
        <f t="shared" si="1047"/>
        <v>0</v>
      </c>
    </row>
    <row r="2203" spans="1:18" s="84" customFormat="1" ht="18.75" customHeight="1" outlineLevel="2" x14ac:dyDescent="0.35">
      <c r="A2203" s="991" t="s">
        <v>1282</v>
      </c>
      <c r="B2203" s="117" t="s">
        <v>309</v>
      </c>
      <c r="C2203" s="117" t="s">
        <v>650</v>
      </c>
      <c r="D2203" s="134">
        <f>SUM(D2204:D2207)</f>
        <v>277.47000000000003</v>
      </c>
      <c r="E2203" s="134">
        <f>SUM(E2204:E2207)</f>
        <v>277.47000000000003</v>
      </c>
      <c r="F2203" s="134">
        <f>SUM(F2204:F2207)</f>
        <v>0</v>
      </c>
      <c r="G2203" s="191">
        <f t="shared" si="1020"/>
        <v>0</v>
      </c>
      <c r="H2203" s="513">
        <f>SUM(H2204:H2207)</f>
        <v>0</v>
      </c>
      <c r="I2203" s="186">
        <f t="shared" si="1044"/>
        <v>0</v>
      </c>
      <c r="J2203" s="185" t="e">
        <f t="shared" si="1021"/>
        <v>#DIV/0!</v>
      </c>
      <c r="K2203" s="134">
        <f t="shared" si="1042"/>
        <v>277.47000000000003</v>
      </c>
      <c r="L2203" s="134">
        <f t="shared" si="1043"/>
        <v>0</v>
      </c>
      <c r="M2203" s="344">
        <f t="shared" si="1045"/>
        <v>1</v>
      </c>
      <c r="N2203" s="869" t="s">
        <v>1283</v>
      </c>
      <c r="O2203" s="86"/>
      <c r="P2203" s="86" t="b">
        <f t="shared" si="1046"/>
        <v>1</v>
      </c>
      <c r="Q2203" s="224" t="b">
        <f t="shared" si="1038"/>
        <v>1</v>
      </c>
      <c r="R2203" s="728">
        <f t="shared" si="1047"/>
        <v>0</v>
      </c>
    </row>
    <row r="2204" spans="1:18" s="84" customFormat="1" ht="27.5" outlineLevel="2" x14ac:dyDescent="0.35">
      <c r="A2204" s="991"/>
      <c r="B2204" s="713" t="s">
        <v>79</v>
      </c>
      <c r="C2204" s="713"/>
      <c r="D2204" s="104"/>
      <c r="E2204" s="104"/>
      <c r="F2204" s="104"/>
      <c r="G2204" s="167" t="e">
        <f t="shared" si="1020"/>
        <v>#DIV/0!</v>
      </c>
      <c r="H2204" s="515"/>
      <c r="I2204" s="167" t="e">
        <f t="shared" si="1044"/>
        <v>#DIV/0!</v>
      </c>
      <c r="J2204" s="167" t="e">
        <f t="shared" si="1021"/>
        <v>#DIV/0!</v>
      </c>
      <c r="K2204" s="116">
        <f t="shared" si="1042"/>
        <v>0</v>
      </c>
      <c r="L2204" s="116">
        <f t="shared" si="1043"/>
        <v>0</v>
      </c>
      <c r="M2204" s="206" t="e">
        <f t="shared" si="1045"/>
        <v>#DIV/0!</v>
      </c>
      <c r="N2204" s="869"/>
      <c r="O2204" s="86"/>
      <c r="P2204" s="86" t="b">
        <f t="shared" si="1046"/>
        <v>1</v>
      </c>
      <c r="Q2204" s="224" t="b">
        <f t="shared" si="1038"/>
        <v>1</v>
      </c>
      <c r="R2204" s="728">
        <f t="shared" si="1047"/>
        <v>0</v>
      </c>
    </row>
    <row r="2205" spans="1:18" s="84" customFormat="1" ht="27.5" outlineLevel="2" x14ac:dyDescent="0.35">
      <c r="A2205" s="991"/>
      <c r="B2205" s="713" t="s">
        <v>266</v>
      </c>
      <c r="C2205" s="713"/>
      <c r="D2205" s="104">
        <v>0</v>
      </c>
      <c r="E2205" s="104">
        <v>0</v>
      </c>
      <c r="F2205" s="104"/>
      <c r="G2205" s="167" t="e">
        <f t="shared" si="1020"/>
        <v>#DIV/0!</v>
      </c>
      <c r="H2205" s="515"/>
      <c r="I2205" s="167" t="e">
        <f t="shared" si="1044"/>
        <v>#DIV/0!</v>
      </c>
      <c r="J2205" s="167" t="e">
        <f t="shared" si="1021"/>
        <v>#DIV/0!</v>
      </c>
      <c r="K2205" s="116">
        <f t="shared" si="1042"/>
        <v>0</v>
      </c>
      <c r="L2205" s="116">
        <f t="shared" si="1043"/>
        <v>0</v>
      </c>
      <c r="M2205" s="206" t="e">
        <f t="shared" si="1045"/>
        <v>#DIV/0!</v>
      </c>
      <c r="N2205" s="869"/>
      <c r="O2205" s="86"/>
      <c r="P2205" s="86" t="b">
        <f t="shared" si="1046"/>
        <v>1</v>
      </c>
      <c r="Q2205" s="224" t="b">
        <f t="shared" si="1038"/>
        <v>1</v>
      </c>
      <c r="R2205" s="728">
        <f t="shared" si="1047"/>
        <v>0</v>
      </c>
    </row>
    <row r="2206" spans="1:18" s="84" customFormat="1" ht="27.5" outlineLevel="2" x14ac:dyDescent="0.35">
      <c r="A2206" s="991"/>
      <c r="B2206" s="713" t="s">
        <v>116</v>
      </c>
      <c r="C2206" s="713"/>
      <c r="D2206" s="104">
        <v>277.47000000000003</v>
      </c>
      <c r="E2206" s="104">
        <v>277.47000000000003</v>
      </c>
      <c r="F2206" s="104"/>
      <c r="G2206" s="186">
        <f t="shared" si="1020"/>
        <v>0</v>
      </c>
      <c r="H2206" s="486"/>
      <c r="I2206" s="186">
        <f t="shared" si="1044"/>
        <v>0</v>
      </c>
      <c r="J2206" s="167" t="e">
        <f t="shared" si="1021"/>
        <v>#DIV/0!</v>
      </c>
      <c r="K2206" s="104">
        <f t="shared" si="1042"/>
        <v>277.47000000000003</v>
      </c>
      <c r="L2206" s="104">
        <f t="shared" si="1043"/>
        <v>0</v>
      </c>
      <c r="M2206" s="129">
        <f t="shared" si="1045"/>
        <v>1</v>
      </c>
      <c r="N2206" s="869"/>
      <c r="O2206" s="86"/>
      <c r="P2206" s="86" t="b">
        <f t="shared" si="1046"/>
        <v>1</v>
      </c>
      <c r="Q2206" s="224" t="b">
        <f t="shared" si="1038"/>
        <v>1</v>
      </c>
      <c r="R2206" s="728">
        <f t="shared" si="1047"/>
        <v>0</v>
      </c>
    </row>
    <row r="2207" spans="1:18" s="84" customFormat="1" ht="22.5" customHeight="1" outlineLevel="2" x14ac:dyDescent="0.35">
      <c r="A2207" s="991"/>
      <c r="B2207" s="713" t="s">
        <v>80</v>
      </c>
      <c r="C2207" s="713"/>
      <c r="D2207" s="104"/>
      <c r="E2207" s="104"/>
      <c r="F2207" s="104"/>
      <c r="G2207" s="184" t="e">
        <f t="shared" si="1020"/>
        <v>#DIV/0!</v>
      </c>
      <c r="H2207" s="515"/>
      <c r="I2207" s="167" t="e">
        <f t="shared" si="1044"/>
        <v>#DIV/0!</v>
      </c>
      <c r="J2207" s="167" t="e">
        <f t="shared" si="1021"/>
        <v>#DIV/0!</v>
      </c>
      <c r="K2207" s="116">
        <f t="shared" si="1042"/>
        <v>0</v>
      </c>
      <c r="L2207" s="116">
        <f t="shared" si="1043"/>
        <v>0</v>
      </c>
      <c r="M2207" s="206" t="e">
        <f t="shared" si="1045"/>
        <v>#DIV/0!</v>
      </c>
      <c r="N2207" s="869"/>
      <c r="O2207" s="86"/>
      <c r="P2207" s="86" t="b">
        <f t="shared" ref="P2207:P2215" si="1048">E2198=D2198</f>
        <v>1</v>
      </c>
      <c r="Q2207" s="224" t="b">
        <f t="shared" ref="Q2207:Q2215" si="1049">IF(F2198=H2198,TRUE,FALSE)</f>
        <v>1</v>
      </c>
      <c r="R2207" s="728">
        <f t="shared" si="1047"/>
        <v>0</v>
      </c>
    </row>
    <row r="2208" spans="1:18" s="84" customFormat="1" ht="18.75" customHeight="1" outlineLevel="2" x14ac:dyDescent="0.35">
      <c r="A2208" s="991" t="s">
        <v>1284</v>
      </c>
      <c r="B2208" s="117" t="s">
        <v>721</v>
      </c>
      <c r="C2208" s="117" t="s">
        <v>650</v>
      </c>
      <c r="D2208" s="134">
        <f>SUM(D2209:D2212)</f>
        <v>2530</v>
      </c>
      <c r="E2208" s="134">
        <f>SUM(E2209:E2212)</f>
        <v>2530</v>
      </c>
      <c r="F2208" s="134">
        <f>SUM(F2209:F2212)</f>
        <v>0</v>
      </c>
      <c r="G2208" s="191">
        <f t="shared" si="1020"/>
        <v>0</v>
      </c>
      <c r="H2208" s="134">
        <f>SUM(H2209:H2212)</f>
        <v>0</v>
      </c>
      <c r="I2208" s="186">
        <f t="shared" si="1044"/>
        <v>0</v>
      </c>
      <c r="J2208" s="185" t="e">
        <f t="shared" si="1021"/>
        <v>#DIV/0!</v>
      </c>
      <c r="K2208" s="134">
        <f>SUM(K2209:K2212)</f>
        <v>2530</v>
      </c>
      <c r="L2208" s="134">
        <f>SUM(L2209:L2212)</f>
        <v>0</v>
      </c>
      <c r="M2208" s="129">
        <f t="shared" si="1045"/>
        <v>1</v>
      </c>
      <c r="N2208" s="869" t="s">
        <v>1525</v>
      </c>
      <c r="O2208" s="86"/>
      <c r="P2208" s="86" t="b">
        <f t="shared" si="1048"/>
        <v>1</v>
      </c>
      <c r="Q2208" s="224" t="b">
        <f t="shared" si="1049"/>
        <v>1</v>
      </c>
      <c r="R2208" s="728">
        <f t="shared" si="1047"/>
        <v>0</v>
      </c>
    </row>
    <row r="2209" spans="1:18" s="84" customFormat="1" ht="27.5" outlineLevel="2" x14ac:dyDescent="0.35">
      <c r="A2209" s="991"/>
      <c r="B2209" s="713" t="s">
        <v>79</v>
      </c>
      <c r="C2209" s="713"/>
      <c r="D2209" s="104"/>
      <c r="E2209" s="104"/>
      <c r="F2209" s="104"/>
      <c r="G2209" s="167" t="e">
        <f t="shared" si="1020"/>
        <v>#DIV/0!</v>
      </c>
      <c r="H2209" s="116"/>
      <c r="I2209" s="167" t="e">
        <f t="shared" si="1044"/>
        <v>#DIV/0!</v>
      </c>
      <c r="J2209" s="167" t="e">
        <f t="shared" si="1021"/>
        <v>#DIV/0!</v>
      </c>
      <c r="K2209" s="116">
        <f t="shared" si="1042"/>
        <v>0</v>
      </c>
      <c r="L2209" s="116">
        <f t="shared" si="1043"/>
        <v>0</v>
      </c>
      <c r="M2209" s="206" t="e">
        <f t="shared" si="1045"/>
        <v>#DIV/0!</v>
      </c>
      <c r="N2209" s="869"/>
      <c r="O2209" s="86"/>
      <c r="P2209" s="86" t="b">
        <f t="shared" si="1048"/>
        <v>1</v>
      </c>
      <c r="Q2209" s="224" t="b">
        <f t="shared" si="1049"/>
        <v>1</v>
      </c>
      <c r="R2209" s="728">
        <f t="shared" si="1047"/>
        <v>0</v>
      </c>
    </row>
    <row r="2210" spans="1:18" s="84" customFormat="1" ht="27.5" outlineLevel="2" x14ac:dyDescent="0.35">
      <c r="A2210" s="991"/>
      <c r="B2210" s="713" t="s">
        <v>266</v>
      </c>
      <c r="C2210" s="713"/>
      <c r="D2210" s="104">
        <v>0</v>
      </c>
      <c r="E2210" s="104">
        <v>0</v>
      </c>
      <c r="F2210" s="104"/>
      <c r="G2210" s="167" t="e">
        <f t="shared" si="1020"/>
        <v>#DIV/0!</v>
      </c>
      <c r="H2210" s="116"/>
      <c r="I2210" s="167" t="e">
        <f t="shared" si="1044"/>
        <v>#DIV/0!</v>
      </c>
      <c r="J2210" s="167" t="e">
        <f t="shared" si="1021"/>
        <v>#DIV/0!</v>
      </c>
      <c r="K2210" s="116">
        <f t="shared" si="1042"/>
        <v>0</v>
      </c>
      <c r="L2210" s="116">
        <f t="shared" si="1043"/>
        <v>0</v>
      </c>
      <c r="M2210" s="206" t="e">
        <f t="shared" si="1045"/>
        <v>#DIV/0!</v>
      </c>
      <c r="N2210" s="869"/>
      <c r="O2210" s="86"/>
      <c r="P2210" s="86" t="b">
        <f t="shared" si="1048"/>
        <v>1</v>
      </c>
      <c r="Q2210" s="224" t="b">
        <f t="shared" si="1049"/>
        <v>1</v>
      </c>
      <c r="R2210" s="728">
        <f t="shared" si="1047"/>
        <v>0</v>
      </c>
    </row>
    <row r="2211" spans="1:18" s="84" customFormat="1" ht="27.5" outlineLevel="2" x14ac:dyDescent="0.35">
      <c r="A2211" s="991"/>
      <c r="B2211" s="713" t="s">
        <v>116</v>
      </c>
      <c r="C2211" s="713"/>
      <c r="D2211" s="104">
        <v>2530</v>
      </c>
      <c r="E2211" s="104">
        <v>2530</v>
      </c>
      <c r="F2211" s="104"/>
      <c r="G2211" s="186">
        <f t="shared" si="1020"/>
        <v>0</v>
      </c>
      <c r="H2211" s="104"/>
      <c r="I2211" s="186">
        <f t="shared" si="1044"/>
        <v>0</v>
      </c>
      <c r="J2211" s="167" t="e">
        <f t="shared" si="1021"/>
        <v>#DIV/0!</v>
      </c>
      <c r="K2211" s="104">
        <v>2530</v>
      </c>
      <c r="L2211" s="104">
        <f t="shared" si="1043"/>
        <v>0</v>
      </c>
      <c r="M2211" s="129">
        <f t="shared" si="1045"/>
        <v>1</v>
      </c>
      <c r="N2211" s="869"/>
      <c r="O2211" s="86"/>
      <c r="P2211" s="86" t="b">
        <f t="shared" si="1048"/>
        <v>1</v>
      </c>
      <c r="Q2211" s="224" t="b">
        <f t="shared" si="1049"/>
        <v>1</v>
      </c>
      <c r="R2211" s="728">
        <f t="shared" si="1047"/>
        <v>0</v>
      </c>
    </row>
    <row r="2212" spans="1:18" s="84" customFormat="1" ht="27.5" outlineLevel="2" x14ac:dyDescent="0.35">
      <c r="A2212" s="991"/>
      <c r="B2212" s="713" t="s">
        <v>80</v>
      </c>
      <c r="C2212" s="713"/>
      <c r="D2212" s="104"/>
      <c r="E2212" s="104"/>
      <c r="F2212" s="104"/>
      <c r="G2212" s="184" t="e">
        <f t="shared" si="1020"/>
        <v>#DIV/0!</v>
      </c>
      <c r="H2212" s="116"/>
      <c r="I2212" s="167" t="e">
        <f t="shared" si="1044"/>
        <v>#DIV/0!</v>
      </c>
      <c r="J2212" s="167" t="e">
        <f t="shared" si="1021"/>
        <v>#DIV/0!</v>
      </c>
      <c r="K2212" s="116">
        <f t="shared" si="1042"/>
        <v>0</v>
      </c>
      <c r="L2212" s="116">
        <f t="shared" si="1043"/>
        <v>0</v>
      </c>
      <c r="M2212" s="206" t="e">
        <f t="shared" si="1045"/>
        <v>#DIV/0!</v>
      </c>
      <c r="N2212" s="869"/>
      <c r="O2212" s="86"/>
      <c r="P2212" s="86" t="b">
        <f t="shared" si="1048"/>
        <v>1</v>
      </c>
      <c r="Q2212" s="224" t="b">
        <f t="shared" si="1049"/>
        <v>1</v>
      </c>
      <c r="R2212" s="728">
        <f t="shared" si="1047"/>
        <v>0</v>
      </c>
    </row>
    <row r="2213" spans="1:18" s="84" customFormat="1" ht="18.75" customHeight="1" outlineLevel="2" x14ac:dyDescent="0.35">
      <c r="A2213" s="991" t="s">
        <v>1285</v>
      </c>
      <c r="B2213" s="117" t="s">
        <v>1350</v>
      </c>
      <c r="C2213" s="117" t="s">
        <v>650</v>
      </c>
      <c r="D2213" s="104">
        <f>SUM(D2214:D2217)</f>
        <v>373.33</v>
      </c>
      <c r="E2213" s="104">
        <f>SUM(E2214:E2217)</f>
        <v>373.33</v>
      </c>
      <c r="F2213" s="104">
        <f>SUM(F2214:F2217)</f>
        <v>0</v>
      </c>
      <c r="G2213" s="183">
        <f t="shared" si="1020"/>
        <v>0</v>
      </c>
      <c r="H2213" s="104">
        <f>SUM(H2214:H2217)</f>
        <v>0</v>
      </c>
      <c r="I2213" s="186">
        <f t="shared" si="1044"/>
        <v>0</v>
      </c>
      <c r="J2213" s="167" t="e">
        <f t="shared" si="1021"/>
        <v>#DIV/0!</v>
      </c>
      <c r="K2213" s="104">
        <f>SUM(K2214:K2217)</f>
        <v>373.33</v>
      </c>
      <c r="L2213" s="104"/>
      <c r="M2213" s="129">
        <f t="shared" si="1045"/>
        <v>1</v>
      </c>
      <c r="N2213" s="869" t="s">
        <v>1275</v>
      </c>
      <c r="O2213" s="86"/>
      <c r="P2213" s="86" t="b">
        <f t="shared" si="1048"/>
        <v>1</v>
      </c>
      <c r="Q2213" s="224" t="b">
        <f t="shared" si="1049"/>
        <v>1</v>
      </c>
      <c r="R2213" s="728">
        <f t="shared" si="1047"/>
        <v>0</v>
      </c>
    </row>
    <row r="2214" spans="1:18" s="84" customFormat="1" ht="27.5" outlineLevel="2" x14ac:dyDescent="0.35">
      <c r="A2214" s="991"/>
      <c r="B2214" s="713" t="s">
        <v>79</v>
      </c>
      <c r="C2214" s="713"/>
      <c r="D2214" s="104"/>
      <c r="E2214" s="104"/>
      <c r="F2214" s="104"/>
      <c r="G2214" s="184" t="e">
        <f t="shared" si="1020"/>
        <v>#DIV/0!</v>
      </c>
      <c r="H2214" s="116"/>
      <c r="I2214" s="167" t="e">
        <f t="shared" si="1044"/>
        <v>#DIV/0!</v>
      </c>
      <c r="J2214" s="167" t="e">
        <f t="shared" si="1021"/>
        <v>#DIV/0!</v>
      </c>
      <c r="K2214" s="116"/>
      <c r="L2214" s="116"/>
      <c r="M2214" s="206" t="e">
        <f t="shared" si="1045"/>
        <v>#DIV/0!</v>
      </c>
      <c r="N2214" s="869"/>
      <c r="O2214" s="86"/>
      <c r="P2214" s="86" t="b">
        <f t="shared" si="1048"/>
        <v>1</v>
      </c>
      <c r="Q2214" s="224" t="b">
        <f t="shared" si="1049"/>
        <v>1</v>
      </c>
      <c r="R2214" s="728">
        <f t="shared" si="1047"/>
        <v>0</v>
      </c>
    </row>
    <row r="2215" spans="1:18" s="84" customFormat="1" ht="27.5" outlineLevel="2" x14ac:dyDescent="0.35">
      <c r="A2215" s="991"/>
      <c r="B2215" s="713" t="s">
        <v>266</v>
      </c>
      <c r="C2215" s="713"/>
      <c r="D2215" s="104"/>
      <c r="E2215" s="104"/>
      <c r="F2215" s="104"/>
      <c r="G2215" s="184" t="e">
        <f t="shared" si="1020"/>
        <v>#DIV/0!</v>
      </c>
      <c r="H2215" s="116"/>
      <c r="I2215" s="167" t="e">
        <f t="shared" si="1044"/>
        <v>#DIV/0!</v>
      </c>
      <c r="J2215" s="167" t="e">
        <f t="shared" si="1021"/>
        <v>#DIV/0!</v>
      </c>
      <c r="K2215" s="116"/>
      <c r="L2215" s="116"/>
      <c r="M2215" s="206" t="e">
        <f t="shared" si="1045"/>
        <v>#DIV/0!</v>
      </c>
      <c r="N2215" s="869"/>
      <c r="O2215" s="86"/>
      <c r="P2215" s="86" t="b">
        <f t="shared" si="1048"/>
        <v>1</v>
      </c>
      <c r="Q2215" s="224" t="b">
        <f t="shared" si="1049"/>
        <v>1</v>
      </c>
      <c r="R2215" s="728">
        <f t="shared" si="1047"/>
        <v>0</v>
      </c>
    </row>
    <row r="2216" spans="1:18" s="84" customFormat="1" ht="27.5" outlineLevel="2" x14ac:dyDescent="0.35">
      <c r="A2216" s="991"/>
      <c r="B2216" s="713" t="s">
        <v>116</v>
      </c>
      <c r="C2216" s="713"/>
      <c r="D2216" s="104">
        <v>373.33</v>
      </c>
      <c r="E2216" s="104">
        <v>373.33</v>
      </c>
      <c r="F2216" s="104"/>
      <c r="G2216" s="183">
        <f t="shared" si="1020"/>
        <v>0</v>
      </c>
      <c r="H2216" s="104"/>
      <c r="I2216" s="186">
        <f t="shared" si="1044"/>
        <v>0</v>
      </c>
      <c r="J2216" s="167" t="e">
        <f t="shared" si="1021"/>
        <v>#DIV/0!</v>
      </c>
      <c r="K2216" s="104">
        <f>E2216</f>
        <v>373.33</v>
      </c>
      <c r="L2216" s="104"/>
      <c r="M2216" s="129">
        <f t="shared" si="1045"/>
        <v>1</v>
      </c>
      <c r="N2216" s="869"/>
      <c r="O2216" s="86"/>
      <c r="P2216" s="86" t="e">
        <f>#REF!=#REF!</f>
        <v>#REF!</v>
      </c>
      <c r="Q2216" s="224" t="e">
        <f>IF(#REF!=#REF!,TRUE,FALSE)</f>
        <v>#REF!</v>
      </c>
      <c r="R2216" s="728">
        <f t="shared" si="1047"/>
        <v>0</v>
      </c>
    </row>
    <row r="2217" spans="1:18" s="84" customFormat="1" ht="27.5" outlineLevel="2" x14ac:dyDescent="0.35">
      <c r="A2217" s="991"/>
      <c r="B2217" s="713" t="s">
        <v>80</v>
      </c>
      <c r="C2217" s="713"/>
      <c r="D2217" s="104"/>
      <c r="E2217" s="104"/>
      <c r="F2217" s="104"/>
      <c r="G2217" s="184" t="e">
        <f t="shared" si="1020"/>
        <v>#DIV/0!</v>
      </c>
      <c r="H2217" s="116"/>
      <c r="I2217" s="167" t="e">
        <f t="shared" si="1044"/>
        <v>#DIV/0!</v>
      </c>
      <c r="J2217" s="167" t="e">
        <f t="shared" si="1021"/>
        <v>#DIV/0!</v>
      </c>
      <c r="K2217" s="116"/>
      <c r="L2217" s="116"/>
      <c r="M2217" s="206" t="e">
        <f t="shared" si="1045"/>
        <v>#DIV/0!</v>
      </c>
      <c r="N2217" s="869"/>
      <c r="O2217" s="86"/>
      <c r="P2217" s="86" t="b">
        <f t="shared" si="1046"/>
        <v>1</v>
      </c>
      <c r="Q2217" s="224" t="b">
        <f t="shared" si="1038"/>
        <v>1</v>
      </c>
      <c r="R2217" s="728">
        <f t="shared" si="1047"/>
        <v>0</v>
      </c>
    </row>
    <row r="2218" spans="1:18" s="84" customFormat="1" ht="18.75" customHeight="1" outlineLevel="2" x14ac:dyDescent="0.35">
      <c r="A2218" s="991" t="s">
        <v>1286</v>
      </c>
      <c r="B2218" s="117" t="s">
        <v>1287</v>
      </c>
      <c r="C2218" s="117" t="s">
        <v>285</v>
      </c>
      <c r="D2218" s="134">
        <f>SUM(D2219:D2222)</f>
        <v>7418.5</v>
      </c>
      <c r="E2218" s="134">
        <f>SUM(E2219:E2222)</f>
        <v>7418.5</v>
      </c>
      <c r="F2218" s="134">
        <f>SUM(F2219:F2222)</f>
        <v>0</v>
      </c>
      <c r="G2218" s="191">
        <f t="shared" si="1020"/>
        <v>0</v>
      </c>
      <c r="H2218" s="134">
        <f>SUM(H2219:H2222)</f>
        <v>0</v>
      </c>
      <c r="I2218" s="186">
        <f t="shared" si="1044"/>
        <v>0</v>
      </c>
      <c r="J2218" s="185" t="e">
        <f t="shared" si="1021"/>
        <v>#DIV/0!</v>
      </c>
      <c r="K2218" s="134">
        <f t="shared" si="1042"/>
        <v>7418.5</v>
      </c>
      <c r="L2218" s="134">
        <f t="shared" si="1043"/>
        <v>0</v>
      </c>
      <c r="M2218" s="344">
        <f t="shared" si="1045"/>
        <v>1</v>
      </c>
      <c r="N2218" s="933"/>
      <c r="O2218" s="86"/>
      <c r="P2218" s="86" t="b">
        <f t="shared" si="1046"/>
        <v>1</v>
      </c>
      <c r="Q2218" s="224" t="b">
        <f t="shared" si="1038"/>
        <v>1</v>
      </c>
      <c r="R2218" s="728">
        <f t="shared" si="1047"/>
        <v>0</v>
      </c>
    </row>
    <row r="2219" spans="1:18" s="84" customFormat="1" ht="27.5" outlineLevel="2" x14ac:dyDescent="0.35">
      <c r="A2219" s="991"/>
      <c r="B2219" s="713" t="s">
        <v>79</v>
      </c>
      <c r="C2219" s="713"/>
      <c r="D2219" s="104">
        <f>D2224</f>
        <v>0</v>
      </c>
      <c r="E2219" s="104">
        <f t="shared" ref="E2219:F2219" si="1050">E2224</f>
        <v>0</v>
      </c>
      <c r="F2219" s="104">
        <f t="shared" si="1050"/>
        <v>0</v>
      </c>
      <c r="G2219" s="184" t="e">
        <f t="shared" si="1020"/>
        <v>#DIV/0!</v>
      </c>
      <c r="H2219" s="116">
        <f>H2224</f>
        <v>0</v>
      </c>
      <c r="I2219" s="167" t="e">
        <f t="shared" si="1044"/>
        <v>#DIV/0!</v>
      </c>
      <c r="J2219" s="167" t="e">
        <f t="shared" si="1021"/>
        <v>#DIV/0!</v>
      </c>
      <c r="K2219" s="116">
        <f t="shared" si="1042"/>
        <v>0</v>
      </c>
      <c r="L2219" s="116">
        <f t="shared" si="1043"/>
        <v>0</v>
      </c>
      <c r="M2219" s="206" t="e">
        <f t="shared" si="1045"/>
        <v>#DIV/0!</v>
      </c>
      <c r="N2219" s="933"/>
      <c r="O2219" s="86"/>
      <c r="P2219" s="86" t="b">
        <f t="shared" si="1046"/>
        <v>1</v>
      </c>
      <c r="Q2219" s="224" t="b">
        <f t="shared" si="1038"/>
        <v>1</v>
      </c>
      <c r="R2219" s="728">
        <f t="shared" si="1047"/>
        <v>0</v>
      </c>
    </row>
    <row r="2220" spans="1:18" s="84" customFormat="1" ht="27.5" outlineLevel="2" x14ac:dyDescent="0.35">
      <c r="A2220" s="991"/>
      <c r="B2220" s="713" t="s">
        <v>266</v>
      </c>
      <c r="C2220" s="713"/>
      <c r="D2220" s="104">
        <f t="shared" ref="D2220:F2222" si="1051">D2225</f>
        <v>0</v>
      </c>
      <c r="E2220" s="104">
        <f t="shared" si="1051"/>
        <v>0</v>
      </c>
      <c r="F2220" s="104">
        <f t="shared" si="1051"/>
        <v>0</v>
      </c>
      <c r="G2220" s="184" t="e">
        <f t="shared" si="1020"/>
        <v>#DIV/0!</v>
      </c>
      <c r="H2220" s="116">
        <f t="shared" ref="H2220:H2222" si="1052">H2225</f>
        <v>0</v>
      </c>
      <c r="I2220" s="167" t="e">
        <f t="shared" si="1044"/>
        <v>#DIV/0!</v>
      </c>
      <c r="J2220" s="167" t="e">
        <f t="shared" si="1021"/>
        <v>#DIV/0!</v>
      </c>
      <c r="K2220" s="116">
        <f t="shared" si="1042"/>
        <v>0</v>
      </c>
      <c r="L2220" s="116">
        <f t="shared" si="1043"/>
        <v>0</v>
      </c>
      <c r="M2220" s="206" t="e">
        <f t="shared" si="1045"/>
        <v>#DIV/0!</v>
      </c>
      <c r="N2220" s="933"/>
      <c r="O2220" s="86"/>
      <c r="P2220" s="86" t="b">
        <f t="shared" si="1046"/>
        <v>1</v>
      </c>
      <c r="Q2220" s="224" t="b">
        <f t="shared" si="1038"/>
        <v>1</v>
      </c>
      <c r="R2220" s="728">
        <f t="shared" si="1047"/>
        <v>0</v>
      </c>
    </row>
    <row r="2221" spans="1:18" s="84" customFormat="1" ht="27.5" outlineLevel="2" x14ac:dyDescent="0.35">
      <c r="A2221" s="991"/>
      <c r="B2221" s="713" t="s">
        <v>116</v>
      </c>
      <c r="C2221" s="713"/>
      <c r="D2221" s="104">
        <f t="shared" si="1051"/>
        <v>7418.5</v>
      </c>
      <c r="E2221" s="104">
        <f t="shared" si="1051"/>
        <v>7418.5</v>
      </c>
      <c r="F2221" s="104">
        <f t="shared" si="1051"/>
        <v>0</v>
      </c>
      <c r="G2221" s="186">
        <f t="shared" si="1020"/>
        <v>0</v>
      </c>
      <c r="H2221" s="116">
        <f t="shared" si="1052"/>
        <v>0</v>
      </c>
      <c r="I2221" s="186">
        <f t="shared" si="1044"/>
        <v>0</v>
      </c>
      <c r="J2221" s="167" t="e">
        <f t="shared" si="1021"/>
        <v>#DIV/0!</v>
      </c>
      <c r="K2221" s="104">
        <f t="shared" si="1042"/>
        <v>7418.5</v>
      </c>
      <c r="L2221" s="104">
        <f t="shared" si="1043"/>
        <v>0</v>
      </c>
      <c r="M2221" s="129">
        <f t="shared" si="1045"/>
        <v>1</v>
      </c>
      <c r="N2221" s="933"/>
      <c r="O2221" s="86"/>
      <c r="P2221" s="86" t="b">
        <f t="shared" si="1046"/>
        <v>1</v>
      </c>
      <c r="Q2221" s="224" t="b">
        <f t="shared" si="1038"/>
        <v>1</v>
      </c>
      <c r="R2221" s="728">
        <f t="shared" si="1047"/>
        <v>0</v>
      </c>
    </row>
    <row r="2222" spans="1:18" s="84" customFormat="1" ht="27.5" outlineLevel="2" x14ac:dyDescent="0.35">
      <c r="A2222" s="991"/>
      <c r="B2222" s="713" t="s">
        <v>80</v>
      </c>
      <c r="C2222" s="713"/>
      <c r="D2222" s="104">
        <f t="shared" si="1051"/>
        <v>0</v>
      </c>
      <c r="E2222" s="104">
        <f t="shared" si="1051"/>
        <v>0</v>
      </c>
      <c r="F2222" s="104">
        <f t="shared" si="1051"/>
        <v>0</v>
      </c>
      <c r="G2222" s="184" t="e">
        <f t="shared" si="1020"/>
        <v>#DIV/0!</v>
      </c>
      <c r="H2222" s="116">
        <f t="shared" si="1052"/>
        <v>0</v>
      </c>
      <c r="I2222" s="167" t="e">
        <f t="shared" si="1044"/>
        <v>#DIV/0!</v>
      </c>
      <c r="J2222" s="167" t="e">
        <f t="shared" si="1021"/>
        <v>#DIV/0!</v>
      </c>
      <c r="K2222" s="116">
        <f t="shared" si="1042"/>
        <v>0</v>
      </c>
      <c r="L2222" s="116">
        <f t="shared" si="1043"/>
        <v>0</v>
      </c>
      <c r="M2222" s="206" t="e">
        <f t="shared" si="1045"/>
        <v>#DIV/0!</v>
      </c>
      <c r="N2222" s="933"/>
      <c r="O2222" s="86"/>
      <c r="P2222" s="86" t="b">
        <f t="shared" si="1046"/>
        <v>1</v>
      </c>
      <c r="Q2222" s="224" t="b">
        <f t="shared" si="1038"/>
        <v>1</v>
      </c>
      <c r="R2222" s="728">
        <f t="shared" si="1047"/>
        <v>0</v>
      </c>
    </row>
    <row r="2223" spans="1:18" s="84" customFormat="1" ht="136.5" customHeight="1" outlineLevel="2" x14ac:dyDescent="0.35">
      <c r="A2223" s="991" t="s">
        <v>1288</v>
      </c>
      <c r="B2223" s="117" t="s">
        <v>722</v>
      </c>
      <c r="C2223" s="117" t="s">
        <v>650</v>
      </c>
      <c r="D2223" s="134">
        <f>SUM(D2224:D2227)</f>
        <v>7418.5</v>
      </c>
      <c r="E2223" s="134">
        <f>SUM(E2224:E2227)</f>
        <v>7418.5</v>
      </c>
      <c r="F2223" s="104"/>
      <c r="G2223" s="186">
        <f t="shared" si="1020"/>
        <v>0</v>
      </c>
      <c r="H2223" s="104"/>
      <c r="I2223" s="186">
        <f t="shared" si="1044"/>
        <v>0</v>
      </c>
      <c r="J2223" s="167" t="e">
        <f t="shared" si="1021"/>
        <v>#DIV/0!</v>
      </c>
      <c r="K2223" s="104">
        <f t="shared" si="1042"/>
        <v>7418.5</v>
      </c>
      <c r="L2223" s="104">
        <f t="shared" si="1043"/>
        <v>0</v>
      </c>
      <c r="M2223" s="129">
        <f t="shared" si="1045"/>
        <v>1</v>
      </c>
      <c r="N2223" s="869" t="s">
        <v>1351</v>
      </c>
      <c r="O2223" s="86"/>
      <c r="P2223" s="86" t="b">
        <f t="shared" si="1046"/>
        <v>1</v>
      </c>
      <c r="Q2223" s="224" t="b">
        <f t="shared" si="1038"/>
        <v>1</v>
      </c>
      <c r="R2223" s="728">
        <f t="shared" si="1047"/>
        <v>0</v>
      </c>
    </row>
    <row r="2224" spans="1:18" s="84" customFormat="1" ht="36.75" customHeight="1" outlineLevel="2" x14ac:dyDescent="0.35">
      <c r="A2224" s="991"/>
      <c r="B2224" s="713" t="s">
        <v>79</v>
      </c>
      <c r="C2224" s="713"/>
      <c r="D2224" s="104"/>
      <c r="E2224" s="104"/>
      <c r="F2224" s="104"/>
      <c r="G2224" s="167" t="e">
        <f t="shared" si="1020"/>
        <v>#DIV/0!</v>
      </c>
      <c r="H2224" s="116"/>
      <c r="I2224" s="167" t="e">
        <f t="shared" si="1044"/>
        <v>#DIV/0!</v>
      </c>
      <c r="J2224" s="167" t="e">
        <f t="shared" si="1021"/>
        <v>#DIV/0!</v>
      </c>
      <c r="K2224" s="116">
        <f t="shared" si="1042"/>
        <v>0</v>
      </c>
      <c r="L2224" s="116">
        <f t="shared" si="1043"/>
        <v>0</v>
      </c>
      <c r="M2224" s="206" t="e">
        <f t="shared" si="1045"/>
        <v>#DIV/0!</v>
      </c>
      <c r="N2224" s="869"/>
      <c r="O2224" s="86"/>
      <c r="P2224" s="86" t="b">
        <f t="shared" si="1046"/>
        <v>1</v>
      </c>
      <c r="Q2224" s="224" t="b">
        <f t="shared" si="1038"/>
        <v>1</v>
      </c>
      <c r="R2224" s="728">
        <f t="shared" si="1047"/>
        <v>0</v>
      </c>
    </row>
    <row r="2225" spans="1:18" s="84" customFormat="1" ht="42.75" customHeight="1" outlineLevel="2" x14ac:dyDescent="0.35">
      <c r="A2225" s="991"/>
      <c r="B2225" s="713" t="s">
        <v>266</v>
      </c>
      <c r="C2225" s="713"/>
      <c r="D2225" s="104">
        <v>0</v>
      </c>
      <c r="E2225" s="104">
        <v>0</v>
      </c>
      <c r="F2225" s="104"/>
      <c r="G2225" s="167" t="e">
        <f t="shared" si="1020"/>
        <v>#DIV/0!</v>
      </c>
      <c r="H2225" s="116"/>
      <c r="I2225" s="167" t="e">
        <f t="shared" si="1044"/>
        <v>#DIV/0!</v>
      </c>
      <c r="J2225" s="167" t="e">
        <f t="shared" si="1021"/>
        <v>#DIV/0!</v>
      </c>
      <c r="K2225" s="116">
        <f t="shared" si="1042"/>
        <v>0</v>
      </c>
      <c r="L2225" s="116">
        <f t="shared" si="1043"/>
        <v>0</v>
      </c>
      <c r="M2225" s="206" t="e">
        <f t="shared" si="1045"/>
        <v>#DIV/0!</v>
      </c>
      <c r="N2225" s="869"/>
      <c r="O2225" s="86"/>
      <c r="P2225" s="86" t="b">
        <f t="shared" si="1046"/>
        <v>1</v>
      </c>
      <c r="Q2225" s="224" t="b">
        <f t="shared" si="1038"/>
        <v>1</v>
      </c>
      <c r="R2225" s="728">
        <f t="shared" si="1047"/>
        <v>0</v>
      </c>
    </row>
    <row r="2226" spans="1:18" s="84" customFormat="1" ht="29.25" customHeight="1" outlineLevel="2" x14ac:dyDescent="0.35">
      <c r="A2226" s="991"/>
      <c r="B2226" s="713" t="s">
        <v>116</v>
      </c>
      <c r="C2226" s="713"/>
      <c r="D2226" s="104">
        <v>7418.5</v>
      </c>
      <c r="E2226" s="104">
        <v>7418.5</v>
      </c>
      <c r="F2226" s="104"/>
      <c r="G2226" s="186">
        <f t="shared" si="1020"/>
        <v>0</v>
      </c>
      <c r="H2226" s="104"/>
      <c r="I2226" s="186">
        <f t="shared" si="1044"/>
        <v>0</v>
      </c>
      <c r="J2226" s="167" t="e">
        <f t="shared" si="1021"/>
        <v>#DIV/0!</v>
      </c>
      <c r="K2226" s="104">
        <f t="shared" si="1042"/>
        <v>7418.5</v>
      </c>
      <c r="L2226" s="104">
        <f t="shared" si="1043"/>
        <v>0</v>
      </c>
      <c r="M2226" s="129">
        <f t="shared" si="1045"/>
        <v>1</v>
      </c>
      <c r="N2226" s="869"/>
      <c r="O2226" s="86"/>
      <c r="P2226" s="86" t="b">
        <f t="shared" si="1046"/>
        <v>1</v>
      </c>
      <c r="Q2226" s="224" t="b">
        <f t="shared" si="1038"/>
        <v>1</v>
      </c>
      <c r="R2226" s="728">
        <f t="shared" si="1047"/>
        <v>0</v>
      </c>
    </row>
    <row r="2227" spans="1:18" s="84" customFormat="1" ht="41.25" customHeight="1" outlineLevel="2" x14ac:dyDescent="0.35">
      <c r="A2227" s="991"/>
      <c r="B2227" s="713" t="s">
        <v>80</v>
      </c>
      <c r="C2227" s="713"/>
      <c r="D2227" s="104"/>
      <c r="E2227" s="104"/>
      <c r="F2227" s="104"/>
      <c r="G2227" s="167" t="e">
        <f t="shared" si="1020"/>
        <v>#DIV/0!</v>
      </c>
      <c r="H2227" s="116"/>
      <c r="I2227" s="167" t="e">
        <f t="shared" si="1044"/>
        <v>#DIV/0!</v>
      </c>
      <c r="J2227" s="167" t="e">
        <f t="shared" si="1021"/>
        <v>#DIV/0!</v>
      </c>
      <c r="K2227" s="116">
        <f t="shared" si="1042"/>
        <v>0</v>
      </c>
      <c r="L2227" s="116">
        <f t="shared" si="1043"/>
        <v>0</v>
      </c>
      <c r="M2227" s="206" t="e">
        <f t="shared" si="1045"/>
        <v>#DIV/0!</v>
      </c>
      <c r="N2227" s="869"/>
      <c r="O2227" s="86"/>
      <c r="P2227" s="86" t="b">
        <f t="shared" si="1046"/>
        <v>1</v>
      </c>
      <c r="Q2227" s="224" t="b">
        <f t="shared" si="1038"/>
        <v>1</v>
      </c>
      <c r="R2227" s="728">
        <f t="shared" si="1047"/>
        <v>0</v>
      </c>
    </row>
    <row r="2228" spans="1:18" s="84" customFormat="1" ht="178.5" customHeight="1" outlineLevel="2" x14ac:dyDescent="0.35">
      <c r="A2228" s="995" t="s">
        <v>494</v>
      </c>
      <c r="B2228" s="117" t="s">
        <v>1289</v>
      </c>
      <c r="C2228" s="117" t="s">
        <v>285</v>
      </c>
      <c r="D2228" s="104">
        <f>SUM(D2229:D2232)</f>
        <v>1034.32</v>
      </c>
      <c r="E2228" s="104">
        <f>SUM(E2229:E2232)</f>
        <v>1034.32</v>
      </c>
      <c r="F2228" s="104">
        <f>SUM(F2229:F2232)</f>
        <v>0</v>
      </c>
      <c r="G2228" s="184">
        <f t="shared" si="1020"/>
        <v>0</v>
      </c>
      <c r="H2228" s="487"/>
      <c r="I2228" s="167">
        <f t="shared" si="1044"/>
        <v>0</v>
      </c>
      <c r="J2228" s="167" t="e">
        <f t="shared" si="1021"/>
        <v>#DIV/0!</v>
      </c>
      <c r="K2228" s="104">
        <f>SUM(K2229:K2232)</f>
        <v>1034.32</v>
      </c>
      <c r="L2228" s="104">
        <f>SUM(L2229:L2232)</f>
        <v>0</v>
      </c>
      <c r="M2228" s="129">
        <f t="shared" si="1045"/>
        <v>1</v>
      </c>
      <c r="N2228" s="828" t="s">
        <v>1290</v>
      </c>
      <c r="O2228" s="86"/>
      <c r="P2228" s="86" t="b">
        <f t="shared" si="1046"/>
        <v>1</v>
      </c>
      <c r="Q2228" s="224" t="b">
        <f t="shared" si="1038"/>
        <v>1</v>
      </c>
      <c r="R2228" s="728">
        <f t="shared" si="1047"/>
        <v>0</v>
      </c>
    </row>
    <row r="2229" spans="1:18" s="84" customFormat="1" ht="27.5" outlineLevel="2" x14ac:dyDescent="0.35">
      <c r="A2229" s="996"/>
      <c r="B2229" s="713" t="s">
        <v>79</v>
      </c>
      <c r="C2229" s="713"/>
      <c r="D2229" s="104"/>
      <c r="E2229" s="104"/>
      <c r="F2229" s="205"/>
      <c r="G2229" s="184" t="e">
        <f t="shared" si="1020"/>
        <v>#DIV/0!</v>
      </c>
      <c r="H2229" s="487"/>
      <c r="I2229" s="167" t="e">
        <f t="shared" si="1044"/>
        <v>#DIV/0!</v>
      </c>
      <c r="J2229" s="167" t="e">
        <f t="shared" si="1021"/>
        <v>#DIV/0!</v>
      </c>
      <c r="K2229" s="116"/>
      <c r="L2229" s="116"/>
      <c r="M2229" s="206" t="e">
        <f t="shared" si="1045"/>
        <v>#DIV/0!</v>
      </c>
      <c r="N2229" s="829"/>
      <c r="O2229" s="86"/>
      <c r="P2229" s="86" t="b">
        <f t="shared" si="1046"/>
        <v>1</v>
      </c>
      <c r="Q2229" s="224" t="b">
        <f t="shared" si="1038"/>
        <v>1</v>
      </c>
      <c r="R2229" s="728">
        <f t="shared" si="1047"/>
        <v>0</v>
      </c>
    </row>
    <row r="2230" spans="1:18" s="84" customFormat="1" ht="27.5" outlineLevel="2" x14ac:dyDescent="0.35">
      <c r="A2230" s="996"/>
      <c r="B2230" s="713" t="s">
        <v>78</v>
      </c>
      <c r="C2230" s="713"/>
      <c r="D2230" s="104"/>
      <c r="E2230" s="104"/>
      <c r="F2230" s="205"/>
      <c r="G2230" s="184" t="e">
        <f t="shared" si="1020"/>
        <v>#DIV/0!</v>
      </c>
      <c r="H2230" s="487"/>
      <c r="I2230" s="167" t="e">
        <f t="shared" si="1044"/>
        <v>#DIV/0!</v>
      </c>
      <c r="J2230" s="167" t="e">
        <f t="shared" si="1021"/>
        <v>#DIV/0!</v>
      </c>
      <c r="K2230" s="116"/>
      <c r="L2230" s="116"/>
      <c r="M2230" s="206" t="e">
        <f t="shared" si="1045"/>
        <v>#DIV/0!</v>
      </c>
      <c r="N2230" s="829"/>
      <c r="O2230" s="86"/>
      <c r="P2230" s="86" t="b">
        <f t="shared" si="1046"/>
        <v>1</v>
      </c>
      <c r="Q2230" s="224" t="b">
        <f t="shared" si="1038"/>
        <v>1</v>
      </c>
      <c r="R2230" s="728">
        <f t="shared" si="1047"/>
        <v>0</v>
      </c>
    </row>
    <row r="2231" spans="1:18" s="84" customFormat="1" ht="27.5" outlineLevel="2" x14ac:dyDescent="0.35">
      <c r="A2231" s="996"/>
      <c r="B2231" s="713" t="s">
        <v>116</v>
      </c>
      <c r="C2231" s="713"/>
      <c r="D2231" s="104">
        <v>1034.32</v>
      </c>
      <c r="E2231" s="104">
        <v>1034.32</v>
      </c>
      <c r="F2231" s="205"/>
      <c r="G2231" s="184">
        <f t="shared" si="1020"/>
        <v>0</v>
      </c>
      <c r="H2231" s="487"/>
      <c r="I2231" s="167">
        <f t="shared" si="1044"/>
        <v>0</v>
      </c>
      <c r="J2231" s="167" t="e">
        <f t="shared" si="1021"/>
        <v>#DIV/0!</v>
      </c>
      <c r="K2231" s="104">
        <v>1034.32</v>
      </c>
      <c r="L2231" s="116"/>
      <c r="M2231" s="129">
        <f t="shared" si="1045"/>
        <v>1</v>
      </c>
      <c r="N2231" s="829"/>
      <c r="O2231" s="86"/>
      <c r="P2231" s="86" t="b">
        <f t="shared" si="1046"/>
        <v>1</v>
      </c>
      <c r="Q2231" s="224" t="b">
        <f t="shared" ref="Q2231:Q2237" si="1053">IF(F2221=H2221,TRUE,FALSE)</f>
        <v>1</v>
      </c>
      <c r="R2231" s="728">
        <f t="shared" si="1047"/>
        <v>0</v>
      </c>
    </row>
    <row r="2232" spans="1:18" s="84" customFormat="1" ht="27.5" outlineLevel="2" x14ac:dyDescent="0.35">
      <c r="A2232" s="997"/>
      <c r="B2232" s="713" t="s">
        <v>80</v>
      </c>
      <c r="C2232" s="713"/>
      <c r="D2232" s="104"/>
      <c r="E2232" s="104"/>
      <c r="F2232" s="205"/>
      <c r="G2232" s="184" t="e">
        <f t="shared" si="1020"/>
        <v>#DIV/0!</v>
      </c>
      <c r="H2232" s="487"/>
      <c r="I2232" s="167" t="e">
        <f t="shared" si="1044"/>
        <v>#DIV/0!</v>
      </c>
      <c r="J2232" s="167" t="e">
        <f t="shared" si="1021"/>
        <v>#DIV/0!</v>
      </c>
      <c r="K2232" s="116"/>
      <c r="L2232" s="116"/>
      <c r="M2232" s="206" t="e">
        <f t="shared" si="1045"/>
        <v>#DIV/0!</v>
      </c>
      <c r="N2232" s="830"/>
      <c r="O2232" s="86"/>
      <c r="P2232" s="86" t="b">
        <f t="shared" si="1046"/>
        <v>1</v>
      </c>
      <c r="Q2232" s="224" t="b">
        <f t="shared" si="1053"/>
        <v>1</v>
      </c>
      <c r="R2232" s="728">
        <f t="shared" si="1047"/>
        <v>0</v>
      </c>
    </row>
    <row r="2233" spans="1:18" s="84" customFormat="1" ht="85.5" customHeight="1" outlineLevel="2" x14ac:dyDescent="0.35">
      <c r="A2233" s="991" t="s">
        <v>495</v>
      </c>
      <c r="B2233" s="117" t="s">
        <v>702</v>
      </c>
      <c r="C2233" s="117" t="s">
        <v>285</v>
      </c>
      <c r="D2233" s="134">
        <f>SUM(D2234:D2237)</f>
        <v>222.5</v>
      </c>
      <c r="E2233" s="134">
        <f>SUM(E2234:E2237)</f>
        <v>222.5</v>
      </c>
      <c r="F2233" s="134">
        <f>SUM(F2234:F2237)</f>
        <v>0</v>
      </c>
      <c r="G2233" s="191">
        <f t="shared" si="1020"/>
        <v>0</v>
      </c>
      <c r="H2233" s="718"/>
      <c r="I2233" s="186">
        <f t="shared" si="1044"/>
        <v>0</v>
      </c>
      <c r="J2233" s="167" t="e">
        <f t="shared" si="1021"/>
        <v>#DIV/0!</v>
      </c>
      <c r="K2233" s="104">
        <f>SUM(K2234:K2237)</f>
        <v>222.5</v>
      </c>
      <c r="L2233" s="104">
        <f>SUM(L2234:L2237)</f>
        <v>0</v>
      </c>
      <c r="M2233" s="129">
        <f t="shared" si="1045"/>
        <v>1</v>
      </c>
      <c r="N2233" s="869" t="s">
        <v>1291</v>
      </c>
      <c r="O2233" s="86"/>
      <c r="P2233" s="86" t="b">
        <f t="shared" si="1046"/>
        <v>1</v>
      </c>
      <c r="Q2233" s="224" t="b">
        <f t="shared" si="1053"/>
        <v>1</v>
      </c>
      <c r="R2233" s="728">
        <f t="shared" si="1047"/>
        <v>0</v>
      </c>
    </row>
    <row r="2234" spans="1:18" s="84" customFormat="1" ht="27.5" outlineLevel="2" x14ac:dyDescent="0.35">
      <c r="A2234" s="991"/>
      <c r="B2234" s="713" t="s">
        <v>79</v>
      </c>
      <c r="C2234" s="713"/>
      <c r="D2234" s="104"/>
      <c r="E2234" s="104"/>
      <c r="F2234" s="205"/>
      <c r="G2234" s="184" t="e">
        <f t="shared" si="1020"/>
        <v>#DIV/0!</v>
      </c>
      <c r="H2234" s="458"/>
      <c r="I2234" s="167" t="e">
        <f t="shared" si="1044"/>
        <v>#DIV/0!</v>
      </c>
      <c r="J2234" s="167" t="e">
        <f t="shared" si="1021"/>
        <v>#DIV/0!</v>
      </c>
      <c r="K2234" s="104">
        <f t="shared" ref="K2234:K2237" si="1054">E2234</f>
        <v>0</v>
      </c>
      <c r="L2234" s="104">
        <f>E2234-K2234</f>
        <v>0</v>
      </c>
      <c r="M2234" s="206" t="e">
        <f t="shared" si="1045"/>
        <v>#DIV/0!</v>
      </c>
      <c r="N2234" s="869"/>
      <c r="O2234" s="86"/>
      <c r="P2234" s="86" t="b">
        <f t="shared" si="1046"/>
        <v>1</v>
      </c>
      <c r="Q2234" s="224" t="b">
        <f t="shared" si="1053"/>
        <v>1</v>
      </c>
      <c r="R2234" s="728">
        <f t="shared" si="1047"/>
        <v>0</v>
      </c>
    </row>
    <row r="2235" spans="1:18" s="84" customFormat="1" ht="27.5" outlineLevel="2" x14ac:dyDescent="0.35">
      <c r="A2235" s="991"/>
      <c r="B2235" s="713" t="s">
        <v>78</v>
      </c>
      <c r="C2235" s="713"/>
      <c r="D2235" s="104"/>
      <c r="E2235" s="104"/>
      <c r="F2235" s="205"/>
      <c r="G2235" s="184" t="e">
        <f t="shared" si="1020"/>
        <v>#DIV/0!</v>
      </c>
      <c r="H2235" s="458"/>
      <c r="I2235" s="167" t="e">
        <f t="shared" si="1044"/>
        <v>#DIV/0!</v>
      </c>
      <c r="J2235" s="167" t="e">
        <f t="shared" si="1021"/>
        <v>#DIV/0!</v>
      </c>
      <c r="K2235" s="104">
        <f t="shared" si="1054"/>
        <v>0</v>
      </c>
      <c r="L2235" s="104">
        <f>E2235-K2235</f>
        <v>0</v>
      </c>
      <c r="M2235" s="206" t="e">
        <f t="shared" si="1045"/>
        <v>#DIV/0!</v>
      </c>
      <c r="N2235" s="869"/>
      <c r="O2235" s="86"/>
      <c r="P2235" s="86" t="b">
        <f t="shared" si="1046"/>
        <v>1</v>
      </c>
      <c r="Q2235" s="224" t="b">
        <f t="shared" si="1053"/>
        <v>1</v>
      </c>
      <c r="R2235" s="728">
        <f t="shared" si="1047"/>
        <v>0</v>
      </c>
    </row>
    <row r="2236" spans="1:18" s="84" customFormat="1" ht="27.5" outlineLevel="2" x14ac:dyDescent="0.35">
      <c r="A2236" s="991"/>
      <c r="B2236" s="713" t="s">
        <v>116</v>
      </c>
      <c r="C2236" s="713"/>
      <c r="D2236" s="104">
        <v>222.5</v>
      </c>
      <c r="E2236" s="104">
        <v>222.5</v>
      </c>
      <c r="F2236" s="205"/>
      <c r="G2236" s="167">
        <f t="shared" si="1020"/>
        <v>0</v>
      </c>
      <c r="H2236" s="458"/>
      <c r="I2236" s="167">
        <f t="shared" si="1044"/>
        <v>0</v>
      </c>
      <c r="J2236" s="167" t="e">
        <f t="shared" si="1021"/>
        <v>#DIV/0!</v>
      </c>
      <c r="K2236" s="104">
        <v>222.5</v>
      </c>
      <c r="L2236" s="104">
        <f>E2236-K2236</f>
        <v>0</v>
      </c>
      <c r="M2236" s="129">
        <f t="shared" si="1045"/>
        <v>1</v>
      </c>
      <c r="N2236" s="869"/>
      <c r="O2236" s="86"/>
      <c r="P2236" s="86" t="b">
        <f t="shared" si="1046"/>
        <v>1</v>
      </c>
      <c r="Q2236" s="224" t="b">
        <f t="shared" si="1053"/>
        <v>1</v>
      </c>
      <c r="R2236" s="728">
        <f t="shared" si="1047"/>
        <v>0</v>
      </c>
    </row>
    <row r="2237" spans="1:18" s="84" customFormat="1" ht="27.5" outlineLevel="2" x14ac:dyDescent="0.35">
      <c r="A2237" s="991"/>
      <c r="B2237" s="713" t="s">
        <v>80</v>
      </c>
      <c r="C2237" s="713"/>
      <c r="D2237" s="104"/>
      <c r="E2237" s="104"/>
      <c r="F2237" s="205"/>
      <c r="G2237" s="184" t="e">
        <f t="shared" si="1020"/>
        <v>#DIV/0!</v>
      </c>
      <c r="H2237" s="458"/>
      <c r="I2237" s="167" t="e">
        <f t="shared" si="1044"/>
        <v>#DIV/0!</v>
      </c>
      <c r="J2237" s="167" t="e">
        <f t="shared" si="1021"/>
        <v>#DIV/0!</v>
      </c>
      <c r="K2237" s="104">
        <f t="shared" si="1054"/>
        <v>0</v>
      </c>
      <c r="L2237" s="104">
        <f>E2237-K2237</f>
        <v>0</v>
      </c>
      <c r="M2237" s="206" t="e">
        <f t="shared" si="1045"/>
        <v>#DIV/0!</v>
      </c>
      <c r="N2237" s="869"/>
      <c r="O2237" s="86"/>
      <c r="P2237" s="86" t="b">
        <f t="shared" si="1046"/>
        <v>1</v>
      </c>
      <c r="Q2237" s="224" t="b">
        <f t="shared" si="1053"/>
        <v>1</v>
      </c>
      <c r="R2237" s="728">
        <f t="shared" si="1047"/>
        <v>0</v>
      </c>
    </row>
    <row r="2238" spans="1:18" s="84" customFormat="1" ht="64.5" customHeight="1" outlineLevel="2" x14ac:dyDescent="0.35">
      <c r="A2238" s="991" t="s">
        <v>496</v>
      </c>
      <c r="B2238" s="117" t="s">
        <v>806</v>
      </c>
      <c r="C2238" s="117" t="s">
        <v>285</v>
      </c>
      <c r="D2238" s="134">
        <f>SUM(D2239:D2242)</f>
        <v>12485.79</v>
      </c>
      <c r="E2238" s="134">
        <f>SUM(E2239:E2242)</f>
        <v>12485.79</v>
      </c>
      <c r="F2238" s="134">
        <f>SUM(F2239:F2242)</f>
        <v>0</v>
      </c>
      <c r="G2238" s="345">
        <f t="shared" si="1020"/>
        <v>0</v>
      </c>
      <c r="H2238" s="166">
        <f>SUM(H2239:H2242)</f>
        <v>0</v>
      </c>
      <c r="I2238" s="345">
        <f t="shared" si="1044"/>
        <v>0</v>
      </c>
      <c r="J2238" s="167" t="e">
        <f t="shared" si="1021"/>
        <v>#DIV/0!</v>
      </c>
      <c r="K2238" s="104">
        <f>SUM(K2239:K2242)</f>
        <v>2485.79</v>
      </c>
      <c r="L2238" s="104">
        <f>SUM(L2239:L2242)</f>
        <v>10000</v>
      </c>
      <c r="M2238" s="129">
        <f t="shared" si="1045"/>
        <v>0.2</v>
      </c>
      <c r="N2238" s="869"/>
      <c r="O2238" s="86"/>
      <c r="P2238" s="86"/>
      <c r="Q2238" s="224"/>
      <c r="R2238" s="728">
        <f t="shared" si="1047"/>
        <v>0</v>
      </c>
    </row>
    <row r="2239" spans="1:18" s="84" customFormat="1" ht="27.5" outlineLevel="2" x14ac:dyDescent="0.35">
      <c r="A2239" s="991"/>
      <c r="B2239" s="713" t="s">
        <v>79</v>
      </c>
      <c r="C2239" s="713"/>
      <c r="D2239" s="104">
        <f>D2244+D2249+D2254+D2259</f>
        <v>0</v>
      </c>
      <c r="E2239" s="104">
        <f t="shared" ref="E2239:F2239" si="1055">E2244+E2249+E2254+E2259</f>
        <v>0</v>
      </c>
      <c r="F2239" s="104">
        <f t="shared" si="1055"/>
        <v>0</v>
      </c>
      <c r="G2239" s="184" t="e">
        <f t="shared" si="1020"/>
        <v>#DIV/0!</v>
      </c>
      <c r="H2239" s="104">
        <f>H2244+H2249+H2254+H2259</f>
        <v>0</v>
      </c>
      <c r="I2239" s="167" t="e">
        <f t="shared" si="1044"/>
        <v>#DIV/0!</v>
      </c>
      <c r="J2239" s="167" t="e">
        <f t="shared" ref="J2239:J2262" si="1056">H2239/F2239</f>
        <v>#DIV/0!</v>
      </c>
      <c r="K2239" s="104">
        <f>K2244+K2249+K2254+K2259</f>
        <v>0</v>
      </c>
      <c r="L2239" s="104">
        <f>L2244+L2249+L2254+L2259</f>
        <v>0</v>
      </c>
      <c r="M2239" s="206" t="e">
        <f t="shared" si="1045"/>
        <v>#DIV/0!</v>
      </c>
      <c r="N2239" s="869"/>
      <c r="O2239" s="86"/>
      <c r="P2239" s="86"/>
      <c r="Q2239" s="224"/>
      <c r="R2239" s="728">
        <f t="shared" si="1047"/>
        <v>0</v>
      </c>
    </row>
    <row r="2240" spans="1:18" s="84" customFormat="1" ht="27.5" outlineLevel="2" x14ac:dyDescent="0.35">
      <c r="A2240" s="991"/>
      <c r="B2240" s="713" t="s">
        <v>78</v>
      </c>
      <c r="C2240" s="713"/>
      <c r="D2240" s="104">
        <f t="shared" ref="D2240:F2242" si="1057">D2245+D2250+D2255+D2260</f>
        <v>0</v>
      </c>
      <c r="E2240" s="104">
        <f t="shared" si="1057"/>
        <v>0</v>
      </c>
      <c r="F2240" s="104">
        <f t="shared" si="1057"/>
        <v>0</v>
      </c>
      <c r="G2240" s="184" t="e">
        <f t="shared" si="1020"/>
        <v>#DIV/0!</v>
      </c>
      <c r="H2240" s="104">
        <f t="shared" ref="H2240:H2242" si="1058">H2245+H2250+H2255+H2260</f>
        <v>0</v>
      </c>
      <c r="I2240" s="167" t="e">
        <f t="shared" ref="I2240:I2262" si="1059">H2240/E2240</f>
        <v>#DIV/0!</v>
      </c>
      <c r="J2240" s="167" t="e">
        <f t="shared" si="1056"/>
        <v>#DIV/0!</v>
      </c>
      <c r="K2240" s="104">
        <f t="shared" ref="K2240:L2242" si="1060">K2245+K2250+K2255+K2260</f>
        <v>0</v>
      </c>
      <c r="L2240" s="104">
        <f t="shared" si="1060"/>
        <v>0</v>
      </c>
      <c r="M2240" s="206" t="e">
        <f t="shared" si="1045"/>
        <v>#DIV/0!</v>
      </c>
      <c r="N2240" s="869"/>
      <c r="O2240" s="86"/>
      <c r="P2240" s="86"/>
      <c r="Q2240" s="224"/>
      <c r="R2240" s="728">
        <f t="shared" si="1047"/>
        <v>0</v>
      </c>
    </row>
    <row r="2241" spans="1:18" s="84" customFormat="1" ht="27.5" outlineLevel="2" x14ac:dyDescent="0.35">
      <c r="A2241" s="991"/>
      <c r="B2241" s="713" t="s">
        <v>116</v>
      </c>
      <c r="C2241" s="713"/>
      <c r="D2241" s="104">
        <f t="shared" si="1057"/>
        <v>2485.79</v>
      </c>
      <c r="E2241" s="104">
        <f t="shared" si="1057"/>
        <v>2485.79</v>
      </c>
      <c r="F2241" s="104">
        <f t="shared" si="1057"/>
        <v>0</v>
      </c>
      <c r="G2241" s="345">
        <f t="shared" si="1020"/>
        <v>0</v>
      </c>
      <c r="H2241" s="104">
        <f t="shared" si="1058"/>
        <v>0</v>
      </c>
      <c r="I2241" s="345">
        <f t="shared" si="1059"/>
        <v>0</v>
      </c>
      <c r="J2241" s="167" t="e">
        <f t="shared" si="1056"/>
        <v>#DIV/0!</v>
      </c>
      <c r="K2241" s="104">
        <f t="shared" si="1060"/>
        <v>2485.79</v>
      </c>
      <c r="L2241" s="104">
        <f t="shared" si="1060"/>
        <v>0</v>
      </c>
      <c r="M2241" s="129">
        <f t="shared" si="1045"/>
        <v>1</v>
      </c>
      <c r="N2241" s="869"/>
      <c r="O2241" s="86"/>
      <c r="P2241" s="86"/>
      <c r="Q2241" s="224"/>
      <c r="R2241" s="728">
        <f t="shared" si="1047"/>
        <v>0</v>
      </c>
    </row>
    <row r="2242" spans="1:18" s="84" customFormat="1" ht="27.5" outlineLevel="2" x14ac:dyDescent="0.35">
      <c r="A2242" s="991"/>
      <c r="B2242" s="713" t="s">
        <v>80</v>
      </c>
      <c r="C2242" s="713"/>
      <c r="D2242" s="104">
        <f t="shared" si="1057"/>
        <v>10000</v>
      </c>
      <c r="E2242" s="104">
        <f t="shared" si="1057"/>
        <v>10000</v>
      </c>
      <c r="F2242" s="104">
        <f t="shared" si="1057"/>
        <v>0</v>
      </c>
      <c r="G2242" s="345">
        <f t="shared" si="1020"/>
        <v>0</v>
      </c>
      <c r="H2242" s="104">
        <f t="shared" si="1058"/>
        <v>0</v>
      </c>
      <c r="I2242" s="345">
        <f t="shared" si="1059"/>
        <v>0</v>
      </c>
      <c r="J2242" s="167" t="e">
        <f t="shared" si="1056"/>
        <v>#DIV/0!</v>
      </c>
      <c r="K2242" s="104">
        <f t="shared" si="1060"/>
        <v>0</v>
      </c>
      <c r="L2242" s="104">
        <f t="shared" si="1060"/>
        <v>10000</v>
      </c>
      <c r="M2242" s="129">
        <f t="shared" si="1045"/>
        <v>0</v>
      </c>
      <c r="N2242" s="869"/>
      <c r="O2242" s="86"/>
      <c r="P2242" s="86"/>
      <c r="Q2242" s="224"/>
      <c r="R2242" s="728">
        <f t="shared" si="1047"/>
        <v>0</v>
      </c>
    </row>
    <row r="2243" spans="1:18" s="84" customFormat="1" ht="66.75" customHeight="1" outlineLevel="2" x14ac:dyDescent="0.35">
      <c r="A2243" s="995" t="s">
        <v>1292</v>
      </c>
      <c r="B2243" s="117" t="s">
        <v>802</v>
      </c>
      <c r="C2243" s="117" t="s">
        <v>285</v>
      </c>
      <c r="D2243" s="134">
        <f>SUM(D2244:D2247)</f>
        <v>429.12</v>
      </c>
      <c r="E2243" s="134">
        <f>SUM(E2244:E2247)</f>
        <v>429.12</v>
      </c>
      <c r="F2243" s="134">
        <f>SUM(F2244:F2247)</f>
        <v>0</v>
      </c>
      <c r="G2243" s="345">
        <f t="shared" si="1020"/>
        <v>0</v>
      </c>
      <c r="H2243" s="166">
        <f>SUM(H2244:H2247)</f>
        <v>0</v>
      </c>
      <c r="I2243" s="345">
        <f t="shared" si="1059"/>
        <v>0</v>
      </c>
      <c r="J2243" s="167" t="e">
        <f t="shared" si="1056"/>
        <v>#DIV/0!</v>
      </c>
      <c r="K2243" s="104">
        <f>SUM(K2244:K2247)</f>
        <v>429.12</v>
      </c>
      <c r="L2243" s="104">
        <f>SUM(L2244:L2247)</f>
        <v>0</v>
      </c>
      <c r="M2243" s="129">
        <f t="shared" si="1045"/>
        <v>1</v>
      </c>
      <c r="N2243" s="969" t="s">
        <v>1526</v>
      </c>
      <c r="O2243" s="86"/>
      <c r="P2243" s="86" t="b">
        <f t="shared" ref="P2243:P2252" si="1061">E2228=D2228</f>
        <v>1</v>
      </c>
      <c r="Q2243" s="224" t="b">
        <f t="shared" ref="Q2243:Q2252" si="1062">IF(F2228=H2228,TRUE,FALSE)</f>
        <v>1</v>
      </c>
      <c r="R2243" s="728">
        <f t="shared" si="1047"/>
        <v>0</v>
      </c>
    </row>
    <row r="2244" spans="1:18" s="84" customFormat="1" ht="27.5" outlineLevel="2" x14ac:dyDescent="0.4">
      <c r="A2244" s="996"/>
      <c r="B2244" s="713" t="s">
        <v>79</v>
      </c>
      <c r="C2244" s="713"/>
      <c r="D2244" s="205"/>
      <c r="E2244" s="205"/>
      <c r="F2244" s="599"/>
      <c r="G2244" s="184" t="e">
        <f t="shared" ref="G2244:G2262" si="1063">F2244/E2244</f>
        <v>#DIV/0!</v>
      </c>
      <c r="H2244" s="459"/>
      <c r="I2244" s="167" t="e">
        <f t="shared" si="1059"/>
        <v>#DIV/0!</v>
      </c>
      <c r="J2244" s="167" t="e">
        <f t="shared" si="1056"/>
        <v>#DIV/0!</v>
      </c>
      <c r="K2244" s="104"/>
      <c r="L2244" s="104"/>
      <c r="M2244" s="206" t="e">
        <f t="shared" si="1045"/>
        <v>#DIV/0!</v>
      </c>
      <c r="N2244" s="969"/>
      <c r="O2244" s="86"/>
      <c r="P2244" s="86" t="b">
        <f t="shared" si="1061"/>
        <v>1</v>
      </c>
      <c r="Q2244" s="224" t="b">
        <f t="shared" si="1062"/>
        <v>1</v>
      </c>
      <c r="R2244" s="728">
        <f t="shared" si="1047"/>
        <v>0</v>
      </c>
    </row>
    <row r="2245" spans="1:18" s="84" customFormat="1" ht="27.5" outlineLevel="2" x14ac:dyDescent="0.4">
      <c r="A2245" s="996"/>
      <c r="B2245" s="713" t="s">
        <v>78</v>
      </c>
      <c r="C2245" s="713"/>
      <c r="D2245" s="205"/>
      <c r="E2245" s="205"/>
      <c r="F2245" s="599"/>
      <c r="G2245" s="184" t="e">
        <f t="shared" si="1063"/>
        <v>#DIV/0!</v>
      </c>
      <c r="H2245" s="459"/>
      <c r="I2245" s="167" t="e">
        <f t="shared" si="1059"/>
        <v>#DIV/0!</v>
      </c>
      <c r="J2245" s="167" t="e">
        <f t="shared" si="1056"/>
        <v>#DIV/0!</v>
      </c>
      <c r="K2245" s="104"/>
      <c r="L2245" s="104"/>
      <c r="M2245" s="206" t="e">
        <f t="shared" si="1045"/>
        <v>#DIV/0!</v>
      </c>
      <c r="N2245" s="969"/>
      <c r="O2245" s="86"/>
      <c r="P2245" s="86" t="b">
        <f t="shared" si="1061"/>
        <v>1</v>
      </c>
      <c r="Q2245" s="224" t="b">
        <f t="shared" si="1062"/>
        <v>1</v>
      </c>
      <c r="R2245" s="728">
        <f t="shared" si="1047"/>
        <v>0</v>
      </c>
    </row>
    <row r="2246" spans="1:18" s="84" customFormat="1" ht="26.25" customHeight="1" outlineLevel="2" x14ac:dyDescent="0.4">
      <c r="A2246" s="996"/>
      <c r="B2246" s="713" t="s">
        <v>116</v>
      </c>
      <c r="C2246" s="713"/>
      <c r="D2246" s="205">
        <v>429.12</v>
      </c>
      <c r="E2246" s="205">
        <v>429.12</v>
      </c>
      <c r="F2246" s="599"/>
      <c r="G2246" s="345">
        <f t="shared" si="1063"/>
        <v>0</v>
      </c>
      <c r="H2246" s="599"/>
      <c r="I2246" s="345">
        <f t="shared" si="1059"/>
        <v>0</v>
      </c>
      <c r="J2246" s="167" t="e">
        <f t="shared" si="1056"/>
        <v>#DIV/0!</v>
      </c>
      <c r="K2246" s="205">
        <v>429.12</v>
      </c>
      <c r="L2246" s="104">
        <f>E2246-K2246</f>
        <v>0</v>
      </c>
      <c r="M2246" s="129">
        <f t="shared" si="1045"/>
        <v>1</v>
      </c>
      <c r="N2246" s="969"/>
      <c r="O2246" s="86"/>
      <c r="P2246" s="86" t="b">
        <f t="shared" si="1061"/>
        <v>1</v>
      </c>
      <c r="Q2246" s="224" t="b">
        <f t="shared" si="1062"/>
        <v>1</v>
      </c>
      <c r="R2246" s="728">
        <f t="shared" si="1047"/>
        <v>0</v>
      </c>
    </row>
    <row r="2247" spans="1:18" s="84" customFormat="1" ht="23.25" customHeight="1" outlineLevel="2" x14ac:dyDescent="0.4">
      <c r="A2247" s="997"/>
      <c r="B2247" s="713" t="s">
        <v>80</v>
      </c>
      <c r="C2247" s="713"/>
      <c r="D2247" s="205"/>
      <c r="E2247" s="205"/>
      <c r="F2247" s="599"/>
      <c r="G2247" s="184" t="e">
        <f t="shared" si="1063"/>
        <v>#DIV/0!</v>
      </c>
      <c r="H2247" s="459"/>
      <c r="I2247" s="167" t="e">
        <f t="shared" si="1059"/>
        <v>#DIV/0!</v>
      </c>
      <c r="J2247" s="167" t="e">
        <f t="shared" si="1056"/>
        <v>#DIV/0!</v>
      </c>
      <c r="K2247" s="104"/>
      <c r="L2247" s="104"/>
      <c r="M2247" s="206" t="e">
        <f t="shared" si="1045"/>
        <v>#DIV/0!</v>
      </c>
      <c r="N2247" s="969"/>
      <c r="O2247" s="86"/>
      <c r="P2247" s="86" t="b">
        <f t="shared" si="1061"/>
        <v>1</v>
      </c>
      <c r="Q2247" s="224" t="b">
        <f t="shared" si="1062"/>
        <v>1</v>
      </c>
      <c r="R2247" s="728">
        <f t="shared" si="1047"/>
        <v>0</v>
      </c>
    </row>
    <row r="2248" spans="1:18" s="84" customFormat="1" ht="59.25" customHeight="1" outlineLevel="2" x14ac:dyDescent="0.35">
      <c r="A2248" s="995" t="s">
        <v>1293</v>
      </c>
      <c r="B2248" s="117" t="s">
        <v>803</v>
      </c>
      <c r="C2248" s="117" t="s">
        <v>285</v>
      </c>
      <c r="D2248" s="134">
        <f>SUM(D2249:D2252)</f>
        <v>1824.68</v>
      </c>
      <c r="E2248" s="134">
        <f>SUM(E2249:E2252)</f>
        <v>1824.68</v>
      </c>
      <c r="F2248" s="134">
        <f>SUM(F2249:F2252)</f>
        <v>0</v>
      </c>
      <c r="G2248" s="184">
        <f t="shared" si="1063"/>
        <v>0</v>
      </c>
      <c r="H2248" s="493"/>
      <c r="I2248" s="167">
        <f t="shared" si="1059"/>
        <v>0</v>
      </c>
      <c r="J2248" s="167" t="e">
        <f t="shared" si="1056"/>
        <v>#DIV/0!</v>
      </c>
      <c r="K2248" s="134">
        <f>SUM(K2249:K2252)</f>
        <v>1824.68</v>
      </c>
      <c r="L2248" s="134">
        <f>SUM(L2249:L2252)</f>
        <v>0</v>
      </c>
      <c r="M2248" s="129">
        <f t="shared" si="1045"/>
        <v>1</v>
      </c>
      <c r="N2248" s="969" t="s">
        <v>1526</v>
      </c>
      <c r="O2248" s="86"/>
      <c r="P2248" s="86" t="b">
        <f t="shared" si="1061"/>
        <v>1</v>
      </c>
      <c r="Q2248" s="224" t="b">
        <f t="shared" si="1062"/>
        <v>1</v>
      </c>
      <c r="R2248" s="728">
        <f t="shared" si="1047"/>
        <v>0</v>
      </c>
    </row>
    <row r="2249" spans="1:18" s="84" customFormat="1" ht="27.5" outlineLevel="2" x14ac:dyDescent="0.35">
      <c r="A2249" s="996"/>
      <c r="B2249" s="713" t="s">
        <v>79</v>
      </c>
      <c r="C2249" s="713"/>
      <c r="D2249" s="205"/>
      <c r="E2249" s="205"/>
      <c r="F2249" s="718"/>
      <c r="G2249" s="184" t="e">
        <f t="shared" si="1063"/>
        <v>#DIV/0!</v>
      </c>
      <c r="H2249" s="458"/>
      <c r="I2249" s="167" t="e">
        <f t="shared" si="1059"/>
        <v>#DIV/0!</v>
      </c>
      <c r="J2249" s="167" t="e">
        <f t="shared" si="1056"/>
        <v>#DIV/0!</v>
      </c>
      <c r="K2249" s="104"/>
      <c r="L2249" s="104"/>
      <c r="M2249" s="206" t="e">
        <f t="shared" si="1045"/>
        <v>#DIV/0!</v>
      </c>
      <c r="N2249" s="969"/>
      <c r="O2249" s="86"/>
      <c r="P2249" s="86" t="b">
        <f t="shared" si="1061"/>
        <v>1</v>
      </c>
      <c r="Q2249" s="224" t="b">
        <f t="shared" si="1062"/>
        <v>1</v>
      </c>
      <c r="R2249" s="728">
        <f t="shared" si="1047"/>
        <v>0</v>
      </c>
    </row>
    <row r="2250" spans="1:18" s="84" customFormat="1" ht="27.5" outlineLevel="2" x14ac:dyDescent="0.35">
      <c r="A2250" s="996"/>
      <c r="B2250" s="713" t="s">
        <v>78</v>
      </c>
      <c r="C2250" s="713"/>
      <c r="D2250" s="205"/>
      <c r="E2250" s="205"/>
      <c r="F2250" s="718"/>
      <c r="G2250" s="184" t="e">
        <f t="shared" si="1063"/>
        <v>#DIV/0!</v>
      </c>
      <c r="H2250" s="458"/>
      <c r="I2250" s="167" t="e">
        <f t="shared" si="1059"/>
        <v>#DIV/0!</v>
      </c>
      <c r="J2250" s="167" t="e">
        <f t="shared" si="1056"/>
        <v>#DIV/0!</v>
      </c>
      <c r="K2250" s="104"/>
      <c r="L2250" s="104"/>
      <c r="M2250" s="206" t="e">
        <f t="shared" si="1045"/>
        <v>#DIV/0!</v>
      </c>
      <c r="N2250" s="969"/>
      <c r="O2250" s="86"/>
      <c r="P2250" s="86" t="b">
        <f t="shared" si="1061"/>
        <v>1</v>
      </c>
      <c r="Q2250" s="224" t="b">
        <f t="shared" si="1062"/>
        <v>1</v>
      </c>
      <c r="R2250" s="728">
        <f t="shared" si="1047"/>
        <v>0</v>
      </c>
    </row>
    <row r="2251" spans="1:18" s="84" customFormat="1" ht="27.5" outlineLevel="2" x14ac:dyDescent="0.35">
      <c r="A2251" s="996"/>
      <c r="B2251" s="713" t="s">
        <v>116</v>
      </c>
      <c r="C2251" s="713"/>
      <c r="D2251" s="205">
        <v>1824.68</v>
      </c>
      <c r="E2251" s="205">
        <v>1824.68</v>
      </c>
      <c r="F2251" s="718"/>
      <c r="G2251" s="184">
        <f t="shared" si="1063"/>
        <v>0</v>
      </c>
      <c r="H2251" s="458"/>
      <c r="I2251" s="167">
        <f t="shared" si="1059"/>
        <v>0</v>
      </c>
      <c r="J2251" s="167" t="e">
        <f t="shared" si="1056"/>
        <v>#DIV/0!</v>
      </c>
      <c r="K2251" s="205">
        <v>1824.68</v>
      </c>
      <c r="L2251" s="104"/>
      <c r="M2251" s="129">
        <f t="shared" si="1045"/>
        <v>1</v>
      </c>
      <c r="N2251" s="969"/>
      <c r="O2251" s="86"/>
      <c r="P2251" s="86" t="b">
        <f t="shared" si="1061"/>
        <v>1</v>
      </c>
      <c r="Q2251" s="224" t="b">
        <f t="shared" si="1062"/>
        <v>1</v>
      </c>
      <c r="R2251" s="728">
        <f t="shared" ref="R2251:R2314" si="1064">E2251-K2251-L2251</f>
        <v>0</v>
      </c>
    </row>
    <row r="2252" spans="1:18" s="84" customFormat="1" ht="27.5" outlineLevel="2" x14ac:dyDescent="0.35">
      <c r="A2252" s="997"/>
      <c r="B2252" s="713" t="s">
        <v>80</v>
      </c>
      <c r="C2252" s="713"/>
      <c r="D2252" s="205"/>
      <c r="E2252" s="205"/>
      <c r="F2252" s="718"/>
      <c r="G2252" s="184" t="e">
        <f t="shared" si="1063"/>
        <v>#DIV/0!</v>
      </c>
      <c r="H2252" s="458"/>
      <c r="I2252" s="167" t="e">
        <f t="shared" si="1059"/>
        <v>#DIV/0!</v>
      </c>
      <c r="J2252" s="167" t="e">
        <f t="shared" si="1056"/>
        <v>#DIV/0!</v>
      </c>
      <c r="K2252" s="104"/>
      <c r="L2252" s="104"/>
      <c r="M2252" s="206" t="e">
        <f t="shared" si="1045"/>
        <v>#DIV/0!</v>
      </c>
      <c r="N2252" s="969"/>
      <c r="O2252" s="86"/>
      <c r="P2252" s="86" t="b">
        <f t="shared" si="1061"/>
        <v>1</v>
      </c>
      <c r="Q2252" s="224" t="b">
        <f t="shared" si="1062"/>
        <v>1</v>
      </c>
      <c r="R2252" s="728">
        <f t="shared" si="1064"/>
        <v>0</v>
      </c>
    </row>
    <row r="2253" spans="1:18" s="84" customFormat="1" ht="66.75" customHeight="1" outlineLevel="2" x14ac:dyDescent="0.35">
      <c r="A2253" s="995" t="s">
        <v>1294</v>
      </c>
      <c r="B2253" s="117" t="s">
        <v>804</v>
      </c>
      <c r="C2253" s="117" t="s">
        <v>285</v>
      </c>
      <c r="D2253" s="134">
        <f>SUM(D2254:D2257)</f>
        <v>231.99</v>
      </c>
      <c r="E2253" s="134">
        <f>SUM(E2254:E2257)</f>
        <v>231.99</v>
      </c>
      <c r="F2253" s="134">
        <f>SUM(F2254:F2257)</f>
        <v>0</v>
      </c>
      <c r="G2253" s="345">
        <f t="shared" si="1063"/>
        <v>0</v>
      </c>
      <c r="H2253" s="600">
        <f>SUM(H2254:H2257)</f>
        <v>0</v>
      </c>
      <c r="I2253" s="345">
        <f t="shared" si="1059"/>
        <v>0</v>
      </c>
      <c r="J2253" s="167" t="e">
        <f t="shared" si="1056"/>
        <v>#DIV/0!</v>
      </c>
      <c r="K2253" s="134">
        <f>SUM(K2254:K2257)</f>
        <v>231.99</v>
      </c>
      <c r="L2253" s="134">
        <f>SUM(L2254:L2257)</f>
        <v>0</v>
      </c>
      <c r="M2253" s="512">
        <f>K2253/E2253</f>
        <v>1</v>
      </c>
      <c r="N2253" s="869" t="s">
        <v>1527</v>
      </c>
      <c r="O2253" s="86"/>
      <c r="P2253" s="86"/>
      <c r="Q2253" s="224"/>
      <c r="R2253" s="728">
        <f t="shared" si="1064"/>
        <v>0</v>
      </c>
    </row>
    <row r="2254" spans="1:18" s="84" customFormat="1" ht="27.5" outlineLevel="2" x14ac:dyDescent="0.35">
      <c r="A2254" s="996"/>
      <c r="B2254" s="713" t="s">
        <v>79</v>
      </c>
      <c r="C2254" s="713"/>
      <c r="D2254" s="205"/>
      <c r="E2254" s="205"/>
      <c r="F2254" s="718"/>
      <c r="G2254" s="184" t="e">
        <f t="shared" si="1063"/>
        <v>#DIV/0!</v>
      </c>
      <c r="H2254" s="458"/>
      <c r="I2254" s="167" t="e">
        <f t="shared" si="1059"/>
        <v>#DIV/0!</v>
      </c>
      <c r="J2254" s="167" t="e">
        <f t="shared" si="1056"/>
        <v>#DIV/0!</v>
      </c>
      <c r="K2254" s="104"/>
      <c r="L2254" s="104"/>
      <c r="M2254" s="206" t="e">
        <f t="shared" ref="M2254:M2262" si="1065">K2254/E2254</f>
        <v>#DIV/0!</v>
      </c>
      <c r="N2254" s="869"/>
      <c r="O2254" s="86"/>
      <c r="P2254" s="86"/>
      <c r="Q2254" s="224"/>
      <c r="R2254" s="728">
        <f t="shared" si="1064"/>
        <v>0</v>
      </c>
    </row>
    <row r="2255" spans="1:18" s="84" customFormat="1" ht="27.5" outlineLevel="2" x14ac:dyDescent="0.35">
      <c r="A2255" s="996"/>
      <c r="B2255" s="713" t="s">
        <v>78</v>
      </c>
      <c r="C2255" s="713"/>
      <c r="D2255" s="205"/>
      <c r="E2255" s="205"/>
      <c r="F2255" s="718"/>
      <c r="G2255" s="184" t="e">
        <f t="shared" si="1063"/>
        <v>#DIV/0!</v>
      </c>
      <c r="H2255" s="458"/>
      <c r="I2255" s="167" t="e">
        <f t="shared" si="1059"/>
        <v>#DIV/0!</v>
      </c>
      <c r="J2255" s="167" t="e">
        <f t="shared" si="1056"/>
        <v>#DIV/0!</v>
      </c>
      <c r="K2255" s="104"/>
      <c r="L2255" s="104"/>
      <c r="M2255" s="206" t="e">
        <f t="shared" si="1065"/>
        <v>#DIV/0!</v>
      </c>
      <c r="N2255" s="869"/>
      <c r="O2255" s="86"/>
      <c r="P2255" s="86"/>
      <c r="Q2255" s="224"/>
      <c r="R2255" s="728">
        <f t="shared" si="1064"/>
        <v>0</v>
      </c>
    </row>
    <row r="2256" spans="1:18" s="84" customFormat="1" ht="27.5" outlineLevel="2" x14ac:dyDescent="0.35">
      <c r="A2256" s="996"/>
      <c r="B2256" s="713" t="s">
        <v>116</v>
      </c>
      <c r="C2256" s="713"/>
      <c r="D2256" s="205">
        <v>231.99</v>
      </c>
      <c r="E2256" s="205">
        <v>231.99</v>
      </c>
      <c r="F2256" s="104"/>
      <c r="G2256" s="345">
        <f t="shared" si="1063"/>
        <v>0</v>
      </c>
      <c r="H2256" s="104"/>
      <c r="I2256" s="345">
        <f t="shared" si="1059"/>
        <v>0</v>
      </c>
      <c r="J2256" s="167" t="e">
        <f t="shared" si="1056"/>
        <v>#DIV/0!</v>
      </c>
      <c r="K2256" s="205">
        <v>231.99</v>
      </c>
      <c r="L2256" s="104"/>
      <c r="M2256" s="512">
        <f t="shared" si="1065"/>
        <v>1</v>
      </c>
      <c r="N2256" s="869"/>
      <c r="O2256" s="86"/>
      <c r="P2256" s="86"/>
      <c r="Q2256" s="224"/>
      <c r="R2256" s="728">
        <f t="shared" si="1064"/>
        <v>0</v>
      </c>
    </row>
    <row r="2257" spans="1:18" s="84" customFormat="1" ht="27.5" outlineLevel="2" x14ac:dyDescent="0.35">
      <c r="A2257" s="997"/>
      <c r="B2257" s="713" t="s">
        <v>80</v>
      </c>
      <c r="C2257" s="713"/>
      <c r="D2257" s="205"/>
      <c r="E2257" s="205"/>
      <c r="F2257" s="718"/>
      <c r="G2257" s="184" t="e">
        <f t="shared" si="1063"/>
        <v>#DIV/0!</v>
      </c>
      <c r="H2257" s="458"/>
      <c r="I2257" s="167" t="e">
        <f t="shared" si="1059"/>
        <v>#DIV/0!</v>
      </c>
      <c r="J2257" s="167" t="e">
        <f t="shared" si="1056"/>
        <v>#DIV/0!</v>
      </c>
      <c r="K2257" s="104"/>
      <c r="L2257" s="104"/>
      <c r="M2257" s="206" t="e">
        <f t="shared" si="1065"/>
        <v>#DIV/0!</v>
      </c>
      <c r="N2257" s="869"/>
      <c r="O2257" s="86"/>
      <c r="P2257" s="86"/>
      <c r="Q2257" s="224"/>
      <c r="R2257" s="728">
        <f t="shared" si="1064"/>
        <v>0</v>
      </c>
    </row>
    <row r="2258" spans="1:18" s="84" customFormat="1" ht="66.75" customHeight="1" outlineLevel="2" x14ac:dyDescent="0.35">
      <c r="A2258" s="995" t="s">
        <v>1295</v>
      </c>
      <c r="B2258" s="117" t="s">
        <v>805</v>
      </c>
      <c r="C2258" s="117" t="s">
        <v>285</v>
      </c>
      <c r="D2258" s="134">
        <f>SUM(D2259:D2262)</f>
        <v>10000</v>
      </c>
      <c r="E2258" s="134">
        <f>SUM(E2259:E2262)</f>
        <v>10000</v>
      </c>
      <c r="F2258" s="134">
        <f>SUM(F2259:F2262)</f>
        <v>0</v>
      </c>
      <c r="G2258" s="186">
        <f t="shared" si="1063"/>
        <v>0</v>
      </c>
      <c r="H2258" s="134">
        <f>SUM(H2259:H2262)</f>
        <v>0</v>
      </c>
      <c r="I2258" s="186">
        <f t="shared" si="1059"/>
        <v>0</v>
      </c>
      <c r="J2258" s="167" t="e">
        <f t="shared" si="1056"/>
        <v>#DIV/0!</v>
      </c>
      <c r="K2258" s="134">
        <f>SUM(K2259:K2262)</f>
        <v>0</v>
      </c>
      <c r="L2258" s="134">
        <f>SUM(L2259:L2262)</f>
        <v>10000</v>
      </c>
      <c r="M2258" s="582">
        <f t="shared" si="1065"/>
        <v>0</v>
      </c>
      <c r="N2258" s="969" t="s">
        <v>1528</v>
      </c>
      <c r="O2258" s="86"/>
      <c r="P2258" s="86"/>
      <c r="Q2258" s="224"/>
      <c r="R2258" s="728">
        <f t="shared" si="1064"/>
        <v>0</v>
      </c>
    </row>
    <row r="2259" spans="1:18" s="84" customFormat="1" ht="27.5" outlineLevel="2" x14ac:dyDescent="0.35">
      <c r="A2259" s="996"/>
      <c r="B2259" s="713" t="s">
        <v>79</v>
      </c>
      <c r="C2259" s="713"/>
      <c r="D2259" s="205"/>
      <c r="E2259" s="205"/>
      <c r="F2259" s="104"/>
      <c r="G2259" s="184" t="e">
        <f t="shared" si="1063"/>
        <v>#DIV/0!</v>
      </c>
      <c r="H2259" s="116"/>
      <c r="I2259" s="167" t="e">
        <f t="shared" si="1059"/>
        <v>#DIV/0!</v>
      </c>
      <c r="J2259" s="167" t="e">
        <f t="shared" si="1056"/>
        <v>#DIV/0!</v>
      </c>
      <c r="K2259" s="104"/>
      <c r="L2259" s="104"/>
      <c r="M2259" s="206" t="e">
        <f t="shared" si="1065"/>
        <v>#DIV/0!</v>
      </c>
      <c r="N2259" s="969"/>
      <c r="O2259" s="86"/>
      <c r="P2259" s="86"/>
      <c r="Q2259" s="224"/>
      <c r="R2259" s="728">
        <f t="shared" si="1064"/>
        <v>0</v>
      </c>
    </row>
    <row r="2260" spans="1:18" s="84" customFormat="1" ht="27.5" outlineLevel="2" x14ac:dyDescent="0.35">
      <c r="A2260" s="996"/>
      <c r="B2260" s="713" t="s">
        <v>78</v>
      </c>
      <c r="C2260" s="713"/>
      <c r="D2260" s="205"/>
      <c r="E2260" s="205"/>
      <c r="F2260" s="104"/>
      <c r="G2260" s="184" t="e">
        <f t="shared" si="1063"/>
        <v>#DIV/0!</v>
      </c>
      <c r="H2260" s="116"/>
      <c r="I2260" s="167" t="e">
        <f t="shared" si="1059"/>
        <v>#DIV/0!</v>
      </c>
      <c r="J2260" s="167" t="e">
        <f t="shared" si="1056"/>
        <v>#DIV/0!</v>
      </c>
      <c r="K2260" s="104"/>
      <c r="L2260" s="104"/>
      <c r="M2260" s="206" t="e">
        <f t="shared" si="1065"/>
        <v>#DIV/0!</v>
      </c>
      <c r="N2260" s="969"/>
      <c r="O2260" s="86"/>
      <c r="P2260" s="86"/>
      <c r="Q2260" s="224"/>
      <c r="R2260" s="728">
        <f t="shared" si="1064"/>
        <v>0</v>
      </c>
    </row>
    <row r="2261" spans="1:18" s="84" customFormat="1" ht="27.5" outlineLevel="2" x14ac:dyDescent="0.35">
      <c r="A2261" s="996"/>
      <c r="B2261" s="713" t="s">
        <v>116</v>
      </c>
      <c r="C2261" s="713"/>
      <c r="D2261" s="205"/>
      <c r="E2261" s="205"/>
      <c r="F2261" s="104"/>
      <c r="G2261" s="184" t="e">
        <f t="shared" si="1063"/>
        <v>#DIV/0!</v>
      </c>
      <c r="H2261" s="116"/>
      <c r="I2261" s="167" t="e">
        <f t="shared" si="1059"/>
        <v>#DIV/0!</v>
      </c>
      <c r="J2261" s="167" t="e">
        <f t="shared" si="1056"/>
        <v>#DIV/0!</v>
      </c>
      <c r="K2261" s="104"/>
      <c r="L2261" s="104"/>
      <c r="M2261" s="206" t="e">
        <f t="shared" si="1065"/>
        <v>#DIV/0!</v>
      </c>
      <c r="N2261" s="969"/>
      <c r="O2261" s="86"/>
      <c r="P2261" s="86"/>
      <c r="Q2261" s="224"/>
      <c r="R2261" s="728">
        <f t="shared" si="1064"/>
        <v>0</v>
      </c>
    </row>
    <row r="2262" spans="1:18" s="84" customFormat="1" ht="27.5" outlineLevel="2" x14ac:dyDescent="0.35">
      <c r="A2262" s="997"/>
      <c r="B2262" s="713" t="s">
        <v>80</v>
      </c>
      <c r="C2262" s="713"/>
      <c r="D2262" s="205">
        <v>10000</v>
      </c>
      <c r="E2262" s="205">
        <v>10000</v>
      </c>
      <c r="F2262" s="104"/>
      <c r="G2262" s="345">
        <f t="shared" si="1063"/>
        <v>0</v>
      </c>
      <c r="H2262" s="104"/>
      <c r="I2262" s="345">
        <f t="shared" si="1059"/>
        <v>0</v>
      </c>
      <c r="J2262" s="167" t="e">
        <f t="shared" si="1056"/>
        <v>#DIV/0!</v>
      </c>
      <c r="K2262" s="205">
        <v>0</v>
      </c>
      <c r="L2262" s="104">
        <f>E2262-K2262</f>
        <v>10000</v>
      </c>
      <c r="M2262" s="582">
        <f t="shared" si="1065"/>
        <v>0</v>
      </c>
      <c r="N2262" s="969"/>
      <c r="O2262" s="86"/>
      <c r="P2262" s="86"/>
      <c r="Q2262" s="224"/>
      <c r="R2262" s="728">
        <f t="shared" si="1064"/>
        <v>0</v>
      </c>
    </row>
    <row r="2263" spans="1:18" s="84" customFormat="1" ht="87" customHeight="1" outlineLevel="2" x14ac:dyDescent="0.35">
      <c r="A2263" s="1078" t="s">
        <v>807</v>
      </c>
      <c r="B2263" s="378" t="s">
        <v>910</v>
      </c>
      <c r="C2263" s="383" t="s">
        <v>227</v>
      </c>
      <c r="D2263" s="111">
        <f>SUM(D2264:D2267)</f>
        <v>750328.05</v>
      </c>
      <c r="E2263" s="111">
        <f>SUM(E2264:E2267)</f>
        <v>811928.05</v>
      </c>
      <c r="F2263" s="111">
        <f>SUM(F2264:F2267)</f>
        <v>26532.31</v>
      </c>
      <c r="G2263" s="187">
        <f t="shared" ref="G2263:G2287" si="1066">F2263/E2263</f>
        <v>3.3000000000000002E-2</v>
      </c>
      <c r="H2263" s="111">
        <f>SUM(H2264:H2267)</f>
        <v>26532.31</v>
      </c>
      <c r="I2263" s="187">
        <f t="shared" ref="I2263:I2287" si="1067">H2263/E2263</f>
        <v>3.3000000000000002E-2</v>
      </c>
      <c r="J2263" s="370">
        <f t="shared" ref="J2263:J2287" si="1068">H2263/F2263</f>
        <v>1</v>
      </c>
      <c r="K2263" s="208">
        <f>SUM(K2264:K2267)</f>
        <v>746048.51</v>
      </c>
      <c r="L2263" s="208">
        <f>SUM(L2264:L2267)</f>
        <v>65879.539999999994</v>
      </c>
      <c r="M2263" s="112">
        <f t="shared" ref="M2263:M2276" si="1069">K2263/E2263</f>
        <v>0.92</v>
      </c>
      <c r="N2263" s="999"/>
      <c r="O2263" s="86"/>
      <c r="P2263" s="86" t="b">
        <f>E2248=D2248</f>
        <v>1</v>
      </c>
      <c r="Q2263" s="224" t="b">
        <f>IF(F2248=H2248,TRUE,FALSE)</f>
        <v>1</v>
      </c>
      <c r="R2263" s="728">
        <f t="shared" si="1064"/>
        <v>0</v>
      </c>
    </row>
    <row r="2264" spans="1:18" s="84" customFormat="1" ht="27.75" customHeight="1" outlineLevel="2" x14ac:dyDescent="0.35">
      <c r="A2264" s="1078"/>
      <c r="B2264" s="399" t="s">
        <v>79</v>
      </c>
      <c r="C2264" s="383"/>
      <c r="D2264" s="384">
        <f>D2269+D2274+D2279+D2284</f>
        <v>0</v>
      </c>
      <c r="E2264" s="384">
        <f t="shared" ref="E2264:L2264" si="1070">E2269+E2274+E2279+E2284</f>
        <v>0</v>
      </c>
      <c r="F2264" s="384">
        <f t="shared" si="1070"/>
        <v>0</v>
      </c>
      <c r="G2264" s="189" t="e">
        <f t="shared" si="1066"/>
        <v>#DIV/0!</v>
      </c>
      <c r="H2264" s="384">
        <f t="shared" si="1070"/>
        <v>0</v>
      </c>
      <c r="I2264" s="189" t="e">
        <f t="shared" si="1067"/>
        <v>#DIV/0!</v>
      </c>
      <c r="J2264" s="189" t="e">
        <f t="shared" si="1068"/>
        <v>#DIV/0!</v>
      </c>
      <c r="K2264" s="384">
        <f t="shared" si="1070"/>
        <v>0</v>
      </c>
      <c r="L2264" s="384">
        <f t="shared" si="1070"/>
        <v>0</v>
      </c>
      <c r="M2264" s="203" t="e">
        <f t="shared" si="1069"/>
        <v>#DIV/0!</v>
      </c>
      <c r="N2264" s="999"/>
      <c r="O2264" s="86"/>
      <c r="P2264" s="86" t="b">
        <f>E2249=D2249</f>
        <v>1</v>
      </c>
      <c r="Q2264" s="224" t="b">
        <f>IF(F2249=H2249,TRUE,FALSE)</f>
        <v>1</v>
      </c>
      <c r="R2264" s="728">
        <f t="shared" si="1064"/>
        <v>0</v>
      </c>
    </row>
    <row r="2265" spans="1:18" s="84" customFormat="1" ht="26.25" customHeight="1" outlineLevel="2" x14ac:dyDescent="0.35">
      <c r="A2265" s="1078"/>
      <c r="B2265" s="399" t="s">
        <v>78</v>
      </c>
      <c r="C2265" s="383"/>
      <c r="D2265" s="384">
        <f t="shared" ref="D2265:F2267" si="1071">D2270+D2275+D2280+D2285</f>
        <v>554397</v>
      </c>
      <c r="E2265" s="384">
        <f t="shared" si="1071"/>
        <v>615997</v>
      </c>
      <c r="F2265" s="384">
        <f t="shared" si="1071"/>
        <v>7807.27</v>
      </c>
      <c r="G2265" s="190">
        <f t="shared" si="1066"/>
        <v>1.2999999999999999E-2</v>
      </c>
      <c r="H2265" s="384">
        <f t="shared" ref="H2265" si="1072">H2270+H2275+H2280+H2285</f>
        <v>7807.27</v>
      </c>
      <c r="I2265" s="189">
        <f t="shared" si="1067"/>
        <v>1.2999999999999999E-2</v>
      </c>
      <c r="J2265" s="189">
        <f t="shared" si="1068"/>
        <v>1</v>
      </c>
      <c r="K2265" s="384">
        <f t="shared" ref="K2265:L2265" si="1073">K2270+K2275+K2280+K2285</f>
        <v>615997</v>
      </c>
      <c r="L2265" s="384">
        <f t="shared" si="1073"/>
        <v>0</v>
      </c>
      <c r="M2265" s="217">
        <f t="shared" si="1069"/>
        <v>1</v>
      </c>
      <c r="N2265" s="999"/>
      <c r="O2265" s="86"/>
      <c r="P2265" s="86" t="b">
        <f>E2250=D2250</f>
        <v>1</v>
      </c>
      <c r="Q2265" s="224" t="b">
        <f>IF(F2250=H2250,TRUE,FALSE)</f>
        <v>1</v>
      </c>
      <c r="R2265" s="728">
        <f t="shared" si="1064"/>
        <v>0</v>
      </c>
    </row>
    <row r="2266" spans="1:18" s="84" customFormat="1" ht="24.75" customHeight="1" outlineLevel="2" x14ac:dyDescent="0.35">
      <c r="A2266" s="1078"/>
      <c r="B2266" s="399" t="s">
        <v>116</v>
      </c>
      <c r="C2266" s="385"/>
      <c r="D2266" s="384">
        <f t="shared" si="1071"/>
        <v>195931.05</v>
      </c>
      <c r="E2266" s="384">
        <f t="shared" si="1071"/>
        <v>195931.05</v>
      </c>
      <c r="F2266" s="384">
        <f t="shared" si="1071"/>
        <v>18725.04</v>
      </c>
      <c r="G2266" s="190">
        <f t="shared" si="1066"/>
        <v>9.6000000000000002E-2</v>
      </c>
      <c r="H2266" s="384">
        <f t="shared" ref="H2266" si="1074">H2271+H2276+H2281+H2286</f>
        <v>18725.04</v>
      </c>
      <c r="I2266" s="190">
        <f t="shared" si="1067"/>
        <v>9.6000000000000002E-2</v>
      </c>
      <c r="J2266" s="190">
        <f t="shared" si="1068"/>
        <v>1</v>
      </c>
      <c r="K2266" s="384">
        <f t="shared" ref="K2266:L2266" si="1075">K2271+K2276+K2281+K2286</f>
        <v>130051.51</v>
      </c>
      <c r="L2266" s="384">
        <f t="shared" si="1075"/>
        <v>65879.539999999994</v>
      </c>
      <c r="M2266" s="217">
        <f t="shared" si="1069"/>
        <v>0.66400000000000003</v>
      </c>
      <c r="N2266" s="999"/>
      <c r="O2266" s="86"/>
      <c r="P2266" s="86" t="b">
        <f>E2251=D2251</f>
        <v>1</v>
      </c>
      <c r="Q2266" s="224" t="b">
        <f>IF(F2251=H2251,TRUE,FALSE)</f>
        <v>1</v>
      </c>
      <c r="R2266" s="728">
        <f t="shared" si="1064"/>
        <v>0</v>
      </c>
    </row>
    <row r="2267" spans="1:18" s="84" customFormat="1" ht="26.25" customHeight="1" outlineLevel="2" x14ac:dyDescent="0.35">
      <c r="A2267" s="1078"/>
      <c r="B2267" s="399" t="s">
        <v>80</v>
      </c>
      <c r="C2267" s="385"/>
      <c r="D2267" s="384">
        <f t="shared" si="1071"/>
        <v>0</v>
      </c>
      <c r="E2267" s="384">
        <f t="shared" si="1071"/>
        <v>0</v>
      </c>
      <c r="F2267" s="384">
        <f t="shared" si="1071"/>
        <v>0</v>
      </c>
      <c r="G2267" s="189" t="e">
        <f t="shared" si="1066"/>
        <v>#DIV/0!</v>
      </c>
      <c r="H2267" s="384">
        <f t="shared" ref="H2267" si="1076">H2272+H2277+H2282+H2287</f>
        <v>0</v>
      </c>
      <c r="I2267" s="189" t="e">
        <f t="shared" si="1067"/>
        <v>#DIV/0!</v>
      </c>
      <c r="J2267" s="188" t="e">
        <f t="shared" si="1068"/>
        <v>#DIV/0!</v>
      </c>
      <c r="K2267" s="384">
        <f t="shared" ref="K2267:L2267" si="1077">K2272+K2277+K2282+K2287</f>
        <v>0</v>
      </c>
      <c r="L2267" s="384">
        <f t="shared" si="1077"/>
        <v>0</v>
      </c>
      <c r="M2267" s="203" t="e">
        <f t="shared" si="1069"/>
        <v>#DIV/0!</v>
      </c>
      <c r="N2267" s="999"/>
      <c r="O2267" s="86"/>
      <c r="P2267" s="86" t="b">
        <f>E2252=D2252</f>
        <v>1</v>
      </c>
      <c r="Q2267" s="224" t="b">
        <f>IF(F2252=H2252,TRUE,FALSE)</f>
        <v>1</v>
      </c>
      <c r="R2267" s="728">
        <f t="shared" si="1064"/>
        <v>0</v>
      </c>
    </row>
    <row r="2268" spans="1:18" s="84" customFormat="1" ht="256.5" customHeight="1" outlineLevel="1" x14ac:dyDescent="0.35">
      <c r="A2268" s="994" t="s">
        <v>808</v>
      </c>
      <c r="B2268" s="366" t="s">
        <v>287</v>
      </c>
      <c r="C2268" s="516" t="s">
        <v>285</v>
      </c>
      <c r="D2268" s="505">
        <f>D2271</f>
        <v>24205.31</v>
      </c>
      <c r="E2268" s="505">
        <f t="shared" ref="E2268" si="1078">E2271</f>
        <v>24205.31</v>
      </c>
      <c r="F2268" s="505">
        <f>F2271</f>
        <v>1995.25</v>
      </c>
      <c r="G2268" s="517">
        <f t="shared" si="1066"/>
        <v>8.2400000000000001E-2</v>
      </c>
      <c r="H2268" s="505">
        <f>H2271</f>
        <v>1995.25</v>
      </c>
      <c r="I2268" s="191">
        <f t="shared" si="1067"/>
        <v>8.2000000000000003E-2</v>
      </c>
      <c r="J2268" s="191">
        <f t="shared" si="1068"/>
        <v>1</v>
      </c>
      <c r="K2268" s="134">
        <f t="shared" ref="K2268:K2282" si="1079">E2268</f>
        <v>24205.31</v>
      </c>
      <c r="L2268" s="134">
        <f t="shared" ref="L2268:L2276" si="1080">E2268-K2268</f>
        <v>0</v>
      </c>
      <c r="M2268" s="344">
        <f t="shared" si="1069"/>
        <v>1</v>
      </c>
      <c r="N2268" s="776" t="s">
        <v>1388</v>
      </c>
      <c r="O2268" s="86"/>
      <c r="P2268" s="86" t="e">
        <f>#REF!=#REF!</f>
        <v>#REF!</v>
      </c>
      <c r="Q2268" s="224" t="e">
        <f>IF(#REF!=#REF!,TRUE,FALSE)</f>
        <v>#REF!</v>
      </c>
      <c r="R2268" s="728">
        <f t="shared" si="1064"/>
        <v>0</v>
      </c>
    </row>
    <row r="2269" spans="1:18" s="84" customFormat="1" ht="33" customHeight="1" outlineLevel="2" x14ac:dyDescent="0.35">
      <c r="A2269" s="994"/>
      <c r="B2269" s="581" t="s">
        <v>79</v>
      </c>
      <c r="C2269" s="581"/>
      <c r="D2269" s="104"/>
      <c r="E2269" s="104"/>
      <c r="F2269" s="104"/>
      <c r="G2269" s="518" t="e">
        <f t="shared" si="1066"/>
        <v>#DIV/0!</v>
      </c>
      <c r="H2269" s="104"/>
      <c r="I2269" s="167" t="e">
        <f t="shared" si="1067"/>
        <v>#DIV/0!</v>
      </c>
      <c r="J2269" s="167" t="e">
        <f t="shared" si="1068"/>
        <v>#DIV/0!</v>
      </c>
      <c r="K2269" s="104">
        <f t="shared" si="1079"/>
        <v>0</v>
      </c>
      <c r="L2269" s="104">
        <f t="shared" si="1080"/>
        <v>0</v>
      </c>
      <c r="M2269" s="206" t="e">
        <f t="shared" si="1069"/>
        <v>#DIV/0!</v>
      </c>
      <c r="N2269" s="776"/>
      <c r="O2269" s="86"/>
      <c r="P2269" s="86" t="e">
        <f>#REF!=#REF!</f>
        <v>#REF!</v>
      </c>
      <c r="Q2269" s="224" t="e">
        <f>IF(#REF!=#REF!,TRUE,FALSE)</f>
        <v>#REF!</v>
      </c>
      <c r="R2269" s="728">
        <f t="shared" si="1064"/>
        <v>0</v>
      </c>
    </row>
    <row r="2270" spans="1:18" s="84" customFormat="1" ht="33" customHeight="1" outlineLevel="2" x14ac:dyDescent="0.35">
      <c r="A2270" s="994"/>
      <c r="B2270" s="581" t="s">
        <v>78</v>
      </c>
      <c r="C2270" s="581"/>
      <c r="D2270" s="104"/>
      <c r="E2270" s="104"/>
      <c r="F2270" s="104"/>
      <c r="G2270" s="518" t="e">
        <f t="shared" si="1066"/>
        <v>#DIV/0!</v>
      </c>
      <c r="H2270" s="104"/>
      <c r="I2270" s="167" t="e">
        <f t="shared" si="1067"/>
        <v>#DIV/0!</v>
      </c>
      <c r="J2270" s="167" t="e">
        <f t="shared" si="1068"/>
        <v>#DIV/0!</v>
      </c>
      <c r="K2270" s="104">
        <f t="shared" si="1079"/>
        <v>0</v>
      </c>
      <c r="L2270" s="104">
        <f t="shared" si="1080"/>
        <v>0</v>
      </c>
      <c r="M2270" s="206" t="e">
        <f t="shared" si="1069"/>
        <v>#DIV/0!</v>
      </c>
      <c r="N2270" s="776"/>
      <c r="O2270" s="86"/>
      <c r="P2270" s="86" t="e">
        <f>#REF!=#REF!</f>
        <v>#REF!</v>
      </c>
      <c r="Q2270" s="224" t="e">
        <f>IF(#REF!=#REF!,TRUE,FALSE)</f>
        <v>#REF!</v>
      </c>
      <c r="R2270" s="728">
        <f t="shared" si="1064"/>
        <v>0</v>
      </c>
    </row>
    <row r="2271" spans="1:18" s="84" customFormat="1" ht="33.75" customHeight="1" outlineLevel="2" x14ac:dyDescent="0.35">
      <c r="A2271" s="994"/>
      <c r="B2271" s="386" t="s">
        <v>231</v>
      </c>
      <c r="C2271" s="386"/>
      <c r="D2271" s="348">
        <v>24205.31</v>
      </c>
      <c r="E2271" s="348">
        <v>24205.31</v>
      </c>
      <c r="F2271" s="348">
        <v>1995.25</v>
      </c>
      <c r="G2271" s="519">
        <f t="shared" si="1066"/>
        <v>8.2400000000000001E-2</v>
      </c>
      <c r="H2271" s="348">
        <v>1995.25</v>
      </c>
      <c r="I2271" s="186">
        <f t="shared" si="1067"/>
        <v>8.2000000000000003E-2</v>
      </c>
      <c r="J2271" s="186">
        <f t="shared" si="1068"/>
        <v>1</v>
      </c>
      <c r="K2271" s="104">
        <f>E2271</f>
        <v>24205.31</v>
      </c>
      <c r="L2271" s="104">
        <f t="shared" si="1080"/>
        <v>0</v>
      </c>
      <c r="M2271" s="129">
        <f t="shared" si="1069"/>
        <v>1</v>
      </c>
      <c r="N2271" s="776"/>
      <c r="O2271" s="86"/>
      <c r="P2271" s="86" t="e">
        <f>#REF!=#REF!</f>
        <v>#REF!</v>
      </c>
      <c r="Q2271" s="224" t="e">
        <f>IF(#REF!=#REF!,TRUE,FALSE)</f>
        <v>#REF!</v>
      </c>
      <c r="R2271" s="728">
        <f t="shared" si="1064"/>
        <v>0</v>
      </c>
    </row>
    <row r="2272" spans="1:18" s="84" customFormat="1" ht="97.5" customHeight="1" outlineLevel="2" x14ac:dyDescent="0.35">
      <c r="A2272" s="994"/>
      <c r="B2272" s="386" t="s">
        <v>80</v>
      </c>
      <c r="C2272" s="386"/>
      <c r="D2272" s="348"/>
      <c r="E2272" s="348"/>
      <c r="F2272" s="348"/>
      <c r="G2272" s="518" t="e">
        <f t="shared" si="1066"/>
        <v>#DIV/0!</v>
      </c>
      <c r="H2272" s="348"/>
      <c r="I2272" s="167" t="e">
        <f t="shared" si="1067"/>
        <v>#DIV/0!</v>
      </c>
      <c r="J2272" s="167" t="e">
        <f t="shared" si="1068"/>
        <v>#DIV/0!</v>
      </c>
      <c r="K2272" s="104">
        <f t="shared" si="1079"/>
        <v>0</v>
      </c>
      <c r="L2272" s="104">
        <f t="shared" si="1080"/>
        <v>0</v>
      </c>
      <c r="M2272" s="206" t="e">
        <f t="shared" si="1069"/>
        <v>#DIV/0!</v>
      </c>
      <c r="N2272" s="776"/>
      <c r="O2272" s="86"/>
      <c r="P2272" s="86" t="e">
        <f>#REF!=#REF!</f>
        <v>#REF!</v>
      </c>
      <c r="Q2272" s="224" t="e">
        <f>IF(#REF!=#REF!,TRUE,FALSE)</f>
        <v>#REF!</v>
      </c>
      <c r="R2272" s="728">
        <f t="shared" si="1064"/>
        <v>0</v>
      </c>
    </row>
    <row r="2273" spans="1:18" s="156" customFormat="1" ht="43.5" customHeight="1" x14ac:dyDescent="0.35">
      <c r="A2273" s="993" t="s">
        <v>809</v>
      </c>
      <c r="B2273" s="520" t="s">
        <v>926</v>
      </c>
      <c r="C2273" s="516" t="s">
        <v>285</v>
      </c>
      <c r="D2273" s="505">
        <f>SUM(D2274:D2277)</f>
        <v>1225.5</v>
      </c>
      <c r="E2273" s="505">
        <f>SUM(E2274:E2277)</f>
        <v>1225.5</v>
      </c>
      <c r="F2273" s="505">
        <f>SUM(F2274:F2277)</f>
        <v>0</v>
      </c>
      <c r="G2273" s="347">
        <f t="shared" si="1066"/>
        <v>0</v>
      </c>
      <c r="H2273" s="505">
        <f>SUM(H2274:H2277)</f>
        <v>0</v>
      </c>
      <c r="I2273" s="191">
        <f t="shared" si="1067"/>
        <v>0</v>
      </c>
      <c r="J2273" s="185" t="e">
        <f t="shared" si="1068"/>
        <v>#DIV/0!</v>
      </c>
      <c r="K2273" s="134">
        <f t="shared" si="1079"/>
        <v>1225.5</v>
      </c>
      <c r="L2273" s="134">
        <f t="shared" si="1080"/>
        <v>0</v>
      </c>
      <c r="M2273" s="344">
        <f t="shared" si="1069"/>
        <v>1</v>
      </c>
      <c r="N2273" s="998" t="s">
        <v>1389</v>
      </c>
      <c r="P2273" s="86" t="b">
        <f t="shared" ref="P2273:P2282" si="1081">E2263=D2263</f>
        <v>0</v>
      </c>
      <c r="Q2273" s="224" t="b">
        <f t="shared" ref="Q2273:Q2282" si="1082">IF(F2263=H2263,TRUE,FALSE)</f>
        <v>1</v>
      </c>
      <c r="R2273" s="728">
        <f t="shared" si="1064"/>
        <v>0</v>
      </c>
    </row>
    <row r="2274" spans="1:18" s="156" customFormat="1" ht="30.75" customHeight="1" x14ac:dyDescent="0.35">
      <c r="A2274" s="993"/>
      <c r="B2274" s="581" t="s">
        <v>79</v>
      </c>
      <c r="C2274" s="581"/>
      <c r="D2274" s="104"/>
      <c r="E2274" s="104"/>
      <c r="F2274" s="104"/>
      <c r="G2274" s="167" t="e">
        <f t="shared" si="1066"/>
        <v>#DIV/0!</v>
      </c>
      <c r="H2274" s="104"/>
      <c r="I2274" s="167" t="e">
        <f t="shared" si="1067"/>
        <v>#DIV/0!</v>
      </c>
      <c r="J2274" s="167" t="e">
        <f t="shared" si="1068"/>
        <v>#DIV/0!</v>
      </c>
      <c r="K2274" s="104">
        <f t="shared" si="1079"/>
        <v>0</v>
      </c>
      <c r="L2274" s="104">
        <f t="shared" si="1080"/>
        <v>0</v>
      </c>
      <c r="M2274" s="206" t="e">
        <f t="shared" si="1069"/>
        <v>#DIV/0!</v>
      </c>
      <c r="N2274" s="998"/>
      <c r="P2274" s="86" t="b">
        <f t="shared" si="1081"/>
        <v>1</v>
      </c>
      <c r="Q2274" s="224" t="b">
        <f t="shared" si="1082"/>
        <v>1</v>
      </c>
      <c r="R2274" s="728">
        <f t="shared" si="1064"/>
        <v>0</v>
      </c>
    </row>
    <row r="2275" spans="1:18" s="156" customFormat="1" ht="30" customHeight="1" x14ac:dyDescent="0.35">
      <c r="A2275" s="993"/>
      <c r="B2275" s="581" t="s">
        <v>78</v>
      </c>
      <c r="C2275" s="581"/>
      <c r="D2275" s="348"/>
      <c r="E2275" s="348"/>
      <c r="F2275" s="348"/>
      <c r="G2275" s="167" t="e">
        <f t="shared" si="1066"/>
        <v>#DIV/0!</v>
      </c>
      <c r="H2275" s="348"/>
      <c r="I2275" s="167" t="e">
        <f t="shared" si="1067"/>
        <v>#DIV/0!</v>
      </c>
      <c r="J2275" s="167" t="e">
        <f t="shared" si="1068"/>
        <v>#DIV/0!</v>
      </c>
      <c r="K2275" s="104"/>
      <c r="L2275" s="104">
        <f t="shared" si="1080"/>
        <v>0</v>
      </c>
      <c r="M2275" s="206" t="e">
        <f t="shared" si="1069"/>
        <v>#DIV/0!</v>
      </c>
      <c r="N2275" s="998"/>
      <c r="P2275" s="86" t="b">
        <f t="shared" si="1081"/>
        <v>0</v>
      </c>
      <c r="Q2275" s="224" t="b">
        <f t="shared" si="1082"/>
        <v>1</v>
      </c>
      <c r="R2275" s="728">
        <f t="shared" si="1064"/>
        <v>0</v>
      </c>
    </row>
    <row r="2276" spans="1:18" s="157" customFormat="1" ht="24.75" customHeight="1" x14ac:dyDescent="0.35">
      <c r="A2276" s="993"/>
      <c r="B2276" s="521" t="s">
        <v>231</v>
      </c>
      <c r="C2276" s="521"/>
      <c r="D2276" s="348">
        <v>1225.5</v>
      </c>
      <c r="E2276" s="348">
        <v>1225.5</v>
      </c>
      <c r="F2276" s="348"/>
      <c r="G2276" s="345">
        <f t="shared" si="1066"/>
        <v>0</v>
      </c>
      <c r="H2276" s="348"/>
      <c r="I2276" s="167">
        <f t="shared" si="1067"/>
        <v>0</v>
      </c>
      <c r="J2276" s="167" t="e">
        <f t="shared" si="1068"/>
        <v>#DIV/0!</v>
      </c>
      <c r="K2276" s="104">
        <v>1225.5</v>
      </c>
      <c r="L2276" s="104">
        <f t="shared" si="1080"/>
        <v>0</v>
      </c>
      <c r="M2276" s="129">
        <f t="shared" si="1069"/>
        <v>1</v>
      </c>
      <c r="N2276" s="998"/>
      <c r="P2276" s="86" t="b">
        <f t="shared" si="1081"/>
        <v>1</v>
      </c>
      <c r="Q2276" s="224" t="b">
        <f t="shared" si="1082"/>
        <v>1</v>
      </c>
      <c r="R2276" s="728">
        <f t="shared" si="1064"/>
        <v>0</v>
      </c>
    </row>
    <row r="2277" spans="1:18" s="157" customFormat="1" ht="24" customHeight="1" collapsed="1" x14ac:dyDescent="0.35">
      <c r="A2277" s="993"/>
      <c r="B2277" s="386" t="s">
        <v>80</v>
      </c>
      <c r="C2277" s="386"/>
      <c r="D2277" s="348"/>
      <c r="E2277" s="348"/>
      <c r="F2277" s="348"/>
      <c r="G2277" s="167" t="e">
        <f t="shared" si="1066"/>
        <v>#DIV/0!</v>
      </c>
      <c r="H2277" s="348"/>
      <c r="I2277" s="167" t="e">
        <f t="shared" si="1067"/>
        <v>#DIV/0!</v>
      </c>
      <c r="J2277" s="167" t="e">
        <f t="shared" si="1068"/>
        <v>#DIV/0!</v>
      </c>
      <c r="K2277" s="104">
        <f t="shared" si="1079"/>
        <v>0</v>
      </c>
      <c r="L2277" s="104"/>
      <c r="M2277" s="206" t="e">
        <f>K2277/#REF!</f>
        <v>#REF!</v>
      </c>
      <c r="N2277" s="998"/>
      <c r="P2277" s="86" t="b">
        <f t="shared" si="1081"/>
        <v>1</v>
      </c>
      <c r="Q2277" s="224" t="b">
        <f t="shared" si="1082"/>
        <v>1</v>
      </c>
      <c r="R2277" s="728">
        <f t="shared" si="1064"/>
        <v>0</v>
      </c>
    </row>
    <row r="2278" spans="1:18" s="160" customFormat="1" ht="161.25" customHeight="1" x14ac:dyDescent="0.35">
      <c r="A2278" s="993" t="s">
        <v>810</v>
      </c>
      <c r="B2278" s="520" t="s">
        <v>286</v>
      </c>
      <c r="C2278" s="516" t="s">
        <v>285</v>
      </c>
      <c r="D2278" s="348">
        <f>D2281</f>
        <v>104620.7</v>
      </c>
      <c r="E2278" s="348">
        <f t="shared" ref="E2278:H2278" si="1083">E2281</f>
        <v>104620.7</v>
      </c>
      <c r="F2278" s="348">
        <f t="shared" si="1083"/>
        <v>16729.79</v>
      </c>
      <c r="G2278" s="345">
        <f t="shared" si="1066"/>
        <v>0.16</v>
      </c>
      <c r="H2278" s="348">
        <f t="shared" si="1083"/>
        <v>16729.79</v>
      </c>
      <c r="I2278" s="186">
        <f t="shared" si="1067"/>
        <v>0.16</v>
      </c>
      <c r="J2278" s="186">
        <f t="shared" si="1068"/>
        <v>1</v>
      </c>
      <c r="K2278" s="104">
        <f t="shared" si="1079"/>
        <v>104620.7</v>
      </c>
      <c r="L2278" s="104">
        <f t="shared" ref="L2278:L2282" si="1084">E2278-K2278</f>
        <v>0</v>
      </c>
      <c r="M2278" s="129">
        <f t="shared" ref="M2278:M2287" si="1085">K2278/E2278</f>
        <v>1</v>
      </c>
      <c r="N2278" s="971"/>
      <c r="P2278" s="86" t="b">
        <f t="shared" si="1081"/>
        <v>1</v>
      </c>
      <c r="Q2278" s="224" t="b">
        <f t="shared" si="1082"/>
        <v>1</v>
      </c>
      <c r="R2278" s="728">
        <f t="shared" si="1064"/>
        <v>0</v>
      </c>
    </row>
    <row r="2279" spans="1:18" s="84" customFormat="1" ht="27.5" outlineLevel="2" x14ac:dyDescent="0.35">
      <c r="A2279" s="993"/>
      <c r="B2279" s="581" t="s">
        <v>79</v>
      </c>
      <c r="C2279" s="581"/>
      <c r="D2279" s="104"/>
      <c r="E2279" s="104"/>
      <c r="F2279" s="104"/>
      <c r="G2279" s="167" t="e">
        <f t="shared" si="1066"/>
        <v>#DIV/0!</v>
      </c>
      <c r="H2279" s="104"/>
      <c r="I2279" s="167" t="e">
        <f t="shared" si="1067"/>
        <v>#DIV/0!</v>
      </c>
      <c r="J2279" s="167" t="e">
        <f t="shared" si="1068"/>
        <v>#DIV/0!</v>
      </c>
      <c r="K2279" s="104">
        <f t="shared" si="1079"/>
        <v>0</v>
      </c>
      <c r="L2279" s="104">
        <f t="shared" si="1084"/>
        <v>0</v>
      </c>
      <c r="M2279" s="206" t="e">
        <f t="shared" si="1085"/>
        <v>#DIV/0!</v>
      </c>
      <c r="N2279" s="971"/>
      <c r="O2279" s="86"/>
      <c r="P2279" s="86" t="b">
        <f t="shared" si="1081"/>
        <v>1</v>
      </c>
      <c r="Q2279" s="224" t="b">
        <f t="shared" si="1082"/>
        <v>1</v>
      </c>
      <c r="R2279" s="728">
        <f t="shared" si="1064"/>
        <v>0</v>
      </c>
    </row>
    <row r="2280" spans="1:18" s="84" customFormat="1" ht="27.5" outlineLevel="2" x14ac:dyDescent="0.35">
      <c r="A2280" s="993"/>
      <c r="B2280" s="581" t="s">
        <v>78</v>
      </c>
      <c r="C2280" s="581"/>
      <c r="D2280" s="104"/>
      <c r="E2280" s="104"/>
      <c r="F2280" s="104"/>
      <c r="G2280" s="167" t="e">
        <f t="shared" si="1066"/>
        <v>#DIV/0!</v>
      </c>
      <c r="H2280" s="104"/>
      <c r="I2280" s="167" t="e">
        <f t="shared" si="1067"/>
        <v>#DIV/0!</v>
      </c>
      <c r="J2280" s="167" t="e">
        <f t="shared" si="1068"/>
        <v>#DIV/0!</v>
      </c>
      <c r="K2280" s="104">
        <f t="shared" si="1079"/>
        <v>0</v>
      </c>
      <c r="L2280" s="104">
        <f t="shared" si="1084"/>
        <v>0</v>
      </c>
      <c r="M2280" s="206" t="e">
        <f t="shared" si="1085"/>
        <v>#DIV/0!</v>
      </c>
      <c r="N2280" s="971"/>
      <c r="O2280" s="86"/>
      <c r="P2280" s="86" t="b">
        <f t="shared" si="1081"/>
        <v>1</v>
      </c>
      <c r="Q2280" s="224" t="b">
        <f t="shared" si="1082"/>
        <v>1</v>
      </c>
      <c r="R2280" s="728">
        <f t="shared" si="1064"/>
        <v>0</v>
      </c>
    </row>
    <row r="2281" spans="1:18" s="161" customFormat="1" ht="27.5" x14ac:dyDescent="0.35">
      <c r="A2281" s="993"/>
      <c r="B2281" s="386" t="s">
        <v>116</v>
      </c>
      <c r="C2281" s="386"/>
      <c r="D2281" s="348">
        <v>104620.7</v>
      </c>
      <c r="E2281" s="348">
        <v>104620.7</v>
      </c>
      <c r="F2281" s="348">
        <v>16729.79</v>
      </c>
      <c r="G2281" s="345">
        <f t="shared" si="1066"/>
        <v>0.16</v>
      </c>
      <c r="H2281" s="348">
        <v>16729.79</v>
      </c>
      <c r="I2281" s="186">
        <f t="shared" si="1067"/>
        <v>0.16</v>
      </c>
      <c r="J2281" s="186">
        <f t="shared" si="1068"/>
        <v>1</v>
      </c>
      <c r="K2281" s="104">
        <f t="shared" si="1079"/>
        <v>104620.7</v>
      </c>
      <c r="L2281" s="104">
        <f t="shared" si="1084"/>
        <v>0</v>
      </c>
      <c r="M2281" s="129">
        <f t="shared" si="1085"/>
        <v>1</v>
      </c>
      <c r="N2281" s="971"/>
      <c r="P2281" s="86" t="b">
        <f t="shared" si="1081"/>
        <v>1</v>
      </c>
      <c r="Q2281" s="224" t="b">
        <f t="shared" si="1082"/>
        <v>1</v>
      </c>
      <c r="R2281" s="728">
        <f t="shared" si="1064"/>
        <v>0</v>
      </c>
    </row>
    <row r="2282" spans="1:18" s="161" customFormat="1" ht="27.5" collapsed="1" x14ac:dyDescent="0.35">
      <c r="A2282" s="993"/>
      <c r="B2282" s="386" t="s">
        <v>80</v>
      </c>
      <c r="C2282" s="386"/>
      <c r="D2282" s="348"/>
      <c r="E2282" s="348"/>
      <c r="F2282" s="348"/>
      <c r="G2282" s="167" t="e">
        <f t="shared" si="1066"/>
        <v>#DIV/0!</v>
      </c>
      <c r="H2282" s="348"/>
      <c r="I2282" s="167" t="e">
        <f t="shared" si="1067"/>
        <v>#DIV/0!</v>
      </c>
      <c r="J2282" s="167" t="e">
        <f t="shared" si="1068"/>
        <v>#DIV/0!</v>
      </c>
      <c r="K2282" s="104">
        <f t="shared" si="1079"/>
        <v>0</v>
      </c>
      <c r="L2282" s="104">
        <f t="shared" si="1084"/>
        <v>0</v>
      </c>
      <c r="M2282" s="206" t="e">
        <f t="shared" si="1085"/>
        <v>#DIV/0!</v>
      </c>
      <c r="N2282" s="971"/>
      <c r="P2282" s="86" t="b">
        <f t="shared" si="1081"/>
        <v>1</v>
      </c>
      <c r="Q2282" s="224" t="b">
        <f t="shared" si="1082"/>
        <v>1</v>
      </c>
      <c r="R2282" s="728">
        <f t="shared" si="1064"/>
        <v>0</v>
      </c>
    </row>
    <row r="2283" spans="1:18" s="160" customFormat="1" ht="90" customHeight="1" x14ac:dyDescent="0.35">
      <c r="A2283" s="992" t="s">
        <v>811</v>
      </c>
      <c r="B2283" s="96" t="s">
        <v>303</v>
      </c>
      <c r="C2283" s="117" t="s">
        <v>650</v>
      </c>
      <c r="D2283" s="134">
        <f>SUM(D2284:D2287)</f>
        <v>620276.54</v>
      </c>
      <c r="E2283" s="134">
        <f t="shared" ref="E2283:F2283" si="1086">SUM(E2284:E2287)</f>
        <v>681876.54</v>
      </c>
      <c r="F2283" s="134">
        <f t="shared" si="1086"/>
        <v>7807.27</v>
      </c>
      <c r="G2283" s="191">
        <f t="shared" si="1066"/>
        <v>1.0999999999999999E-2</v>
      </c>
      <c r="H2283" s="134">
        <f t="shared" ref="H2283" si="1087">SUM(H2284:H2287)</f>
        <v>7807.27</v>
      </c>
      <c r="I2283" s="186">
        <f t="shared" si="1067"/>
        <v>1.0999999999999999E-2</v>
      </c>
      <c r="J2283" s="191">
        <f t="shared" si="1068"/>
        <v>1</v>
      </c>
      <c r="K2283" s="134">
        <f>SUM(K2284:K2287)</f>
        <v>615997</v>
      </c>
      <c r="L2283" s="134">
        <f>SUM(L2284:L2287)</f>
        <v>65879.539999999994</v>
      </c>
      <c r="M2283" s="457">
        <f t="shared" si="1085"/>
        <v>0.90300000000000002</v>
      </c>
      <c r="N2283" s="1010" t="s">
        <v>1594</v>
      </c>
      <c r="P2283" s="86" t="b">
        <f t="shared" ref="P2283:P2284" si="1088">E2273=D2273</f>
        <v>1</v>
      </c>
      <c r="Q2283" s="224" t="b">
        <f t="shared" ref="Q2283:Q2287" si="1089">IF(F2273=H2273,TRUE,FALSE)</f>
        <v>1</v>
      </c>
      <c r="R2283" s="728">
        <f t="shared" si="1064"/>
        <v>0</v>
      </c>
    </row>
    <row r="2284" spans="1:18" s="84" customFormat="1" ht="82.5" customHeight="1" outlineLevel="2" x14ac:dyDescent="0.35">
      <c r="A2284" s="992"/>
      <c r="B2284" s="624" t="s">
        <v>79</v>
      </c>
      <c r="C2284" s="117"/>
      <c r="D2284" s="104"/>
      <c r="E2284" s="104"/>
      <c r="F2284" s="104"/>
      <c r="G2284" s="167" t="e">
        <f t="shared" si="1066"/>
        <v>#DIV/0!</v>
      </c>
      <c r="H2284" s="622"/>
      <c r="I2284" s="167" t="e">
        <f t="shared" si="1067"/>
        <v>#DIV/0!</v>
      </c>
      <c r="J2284" s="167" t="e">
        <f t="shared" si="1068"/>
        <v>#DIV/0!</v>
      </c>
      <c r="K2284" s="104">
        <f>E2284</f>
        <v>0</v>
      </c>
      <c r="L2284" s="104">
        <f t="shared" ref="L2284:L2287" si="1090">E2284-K2284</f>
        <v>0</v>
      </c>
      <c r="M2284" s="206" t="e">
        <f t="shared" si="1085"/>
        <v>#DIV/0!</v>
      </c>
      <c r="N2284" s="1011"/>
      <c r="O2284" s="86"/>
      <c r="P2284" s="86" t="b">
        <f t="shared" si="1088"/>
        <v>1</v>
      </c>
      <c r="Q2284" s="224" t="b">
        <f t="shared" si="1089"/>
        <v>1</v>
      </c>
      <c r="R2284" s="728">
        <f t="shared" si="1064"/>
        <v>0</v>
      </c>
    </row>
    <row r="2285" spans="1:18" s="84" customFormat="1" ht="69" customHeight="1" outlineLevel="2" x14ac:dyDescent="0.35">
      <c r="A2285" s="992"/>
      <c r="B2285" s="624" t="s">
        <v>78</v>
      </c>
      <c r="C2285" s="623"/>
      <c r="D2285" s="104">
        <v>554397</v>
      </c>
      <c r="E2285" s="104">
        <v>615997</v>
      </c>
      <c r="F2285" s="104">
        <v>7807.27</v>
      </c>
      <c r="G2285" s="186">
        <f t="shared" si="1066"/>
        <v>1.2999999999999999E-2</v>
      </c>
      <c r="H2285" s="575">
        <v>7807.27</v>
      </c>
      <c r="I2285" s="186">
        <f t="shared" si="1067"/>
        <v>1.2999999999999999E-2</v>
      </c>
      <c r="J2285" s="186">
        <f t="shared" si="1068"/>
        <v>1</v>
      </c>
      <c r="K2285" s="104">
        <v>615997</v>
      </c>
      <c r="L2285" s="104">
        <f t="shared" si="1090"/>
        <v>0</v>
      </c>
      <c r="M2285" s="129">
        <f t="shared" si="1085"/>
        <v>1</v>
      </c>
      <c r="N2285" s="1011"/>
      <c r="O2285" s="86"/>
      <c r="P2285" s="86" t="b">
        <f>E2277=D2275</f>
        <v>1</v>
      </c>
      <c r="Q2285" s="224" t="b">
        <f t="shared" si="1089"/>
        <v>1</v>
      </c>
      <c r="R2285" s="728">
        <f t="shared" si="1064"/>
        <v>0</v>
      </c>
    </row>
    <row r="2286" spans="1:18" s="161" customFormat="1" ht="81" customHeight="1" x14ac:dyDescent="0.35">
      <c r="A2286" s="992"/>
      <c r="B2286" s="624" t="s">
        <v>116</v>
      </c>
      <c r="C2286" s="623"/>
      <c r="D2286" s="104">
        <v>65879.539999999994</v>
      </c>
      <c r="E2286" s="104">
        <v>65879.539999999994</v>
      </c>
      <c r="F2286" s="104"/>
      <c r="G2286" s="186">
        <f t="shared" si="1066"/>
        <v>0</v>
      </c>
      <c r="H2286" s="104"/>
      <c r="I2286" s="186">
        <f t="shared" si="1067"/>
        <v>0</v>
      </c>
      <c r="J2286" s="167" t="e">
        <f t="shared" si="1068"/>
        <v>#DIV/0!</v>
      </c>
      <c r="K2286" s="104"/>
      <c r="L2286" s="104">
        <f t="shared" si="1090"/>
        <v>65879.539999999994</v>
      </c>
      <c r="M2286" s="129">
        <f t="shared" si="1085"/>
        <v>0</v>
      </c>
      <c r="N2286" s="1011"/>
      <c r="P2286" s="86" t="b">
        <f t="shared" ref="P2286" si="1091">E2276=D2276</f>
        <v>1</v>
      </c>
      <c r="Q2286" s="224" t="b">
        <f t="shared" si="1089"/>
        <v>1</v>
      </c>
      <c r="R2286" s="728">
        <f t="shared" si="1064"/>
        <v>0</v>
      </c>
    </row>
    <row r="2287" spans="1:18" s="161" customFormat="1" ht="292.5" customHeight="1" collapsed="1" x14ac:dyDescent="0.35">
      <c r="A2287" s="992"/>
      <c r="B2287" s="624" t="s">
        <v>80</v>
      </c>
      <c r="C2287" s="623"/>
      <c r="D2287" s="104">
        <v>0</v>
      </c>
      <c r="E2287" s="104">
        <v>0</v>
      </c>
      <c r="F2287" s="104">
        <v>0</v>
      </c>
      <c r="G2287" s="167" t="e">
        <f t="shared" si="1066"/>
        <v>#DIV/0!</v>
      </c>
      <c r="H2287" s="458"/>
      <c r="I2287" s="167" t="e">
        <f t="shared" si="1067"/>
        <v>#DIV/0!</v>
      </c>
      <c r="J2287" s="167" t="e">
        <f t="shared" si="1068"/>
        <v>#DIV/0!</v>
      </c>
      <c r="K2287" s="104">
        <f t="shared" ref="K2287" si="1092">E2287</f>
        <v>0</v>
      </c>
      <c r="L2287" s="104">
        <f t="shared" si="1090"/>
        <v>0</v>
      </c>
      <c r="M2287" s="206" t="e">
        <f t="shared" si="1085"/>
        <v>#DIV/0!</v>
      </c>
      <c r="N2287" s="1012"/>
      <c r="P2287" s="86" t="e">
        <f>#REF!=D2277</f>
        <v>#REF!</v>
      </c>
      <c r="Q2287" s="224" t="b">
        <f t="shared" si="1089"/>
        <v>1</v>
      </c>
      <c r="R2287" s="728">
        <f t="shared" si="1064"/>
        <v>0</v>
      </c>
    </row>
    <row r="2288" spans="1:18" s="161" customFormat="1" ht="75.75" customHeight="1" x14ac:dyDescent="0.35">
      <c r="A2288" s="1078" t="s">
        <v>646</v>
      </c>
      <c r="B2288" s="369" t="s">
        <v>911</v>
      </c>
      <c r="C2288" s="591" t="s">
        <v>227</v>
      </c>
      <c r="D2288" s="111">
        <f>SUM(D2289:D2292)</f>
        <v>8083.4</v>
      </c>
      <c r="E2288" s="111">
        <f>SUM(E2289:E2292)</f>
        <v>8083.4</v>
      </c>
      <c r="F2288" s="111">
        <f>SUM(F2289:F2292)</f>
        <v>229.99</v>
      </c>
      <c r="G2288" s="187">
        <f>F2288/E2288</f>
        <v>2.8000000000000001E-2</v>
      </c>
      <c r="H2288" s="111">
        <f>H2290+H2291</f>
        <v>229.99</v>
      </c>
      <c r="I2288" s="187">
        <f t="shared" ref="I2288:I2302" si="1093">H2288/E2288</f>
        <v>2.8000000000000001E-2</v>
      </c>
      <c r="J2288" s="187">
        <f t="shared" ref="J2288:J2292" si="1094">H2288/F2288</f>
        <v>1</v>
      </c>
      <c r="K2288" s="111">
        <f>SUM(K2289:K2292)</f>
        <v>8083.4</v>
      </c>
      <c r="L2288" s="111">
        <f>SUM(L2289:L2292)</f>
        <v>0</v>
      </c>
      <c r="M2288" s="112">
        <f t="shared" ref="M2288:M2326" si="1095">K2288/E2288</f>
        <v>1</v>
      </c>
      <c r="N2288" s="971"/>
      <c r="P2288" s="86"/>
      <c r="Q2288" s="224"/>
      <c r="R2288" s="728">
        <f t="shared" si="1064"/>
        <v>0</v>
      </c>
    </row>
    <row r="2289" spans="1:18" s="161" customFormat="1" ht="22.5" customHeight="1" x14ac:dyDescent="0.35">
      <c r="A2289" s="1078"/>
      <c r="B2289" s="115" t="s">
        <v>79</v>
      </c>
      <c r="C2289" s="568"/>
      <c r="D2289" s="384">
        <f>D2299+D2294</f>
        <v>0</v>
      </c>
      <c r="E2289" s="384">
        <f t="shared" ref="E2289:H2289" si="1096">E2299+E2294</f>
        <v>0</v>
      </c>
      <c r="F2289" s="384">
        <f t="shared" si="1096"/>
        <v>0</v>
      </c>
      <c r="G2289" s="198" t="e">
        <f t="shared" si="1096"/>
        <v>#DIV/0!</v>
      </c>
      <c r="H2289" s="384">
        <f t="shared" si="1096"/>
        <v>0</v>
      </c>
      <c r="I2289" s="189" t="e">
        <f t="shared" si="1093"/>
        <v>#DIV/0!</v>
      </c>
      <c r="J2289" s="188" t="e">
        <f t="shared" si="1094"/>
        <v>#DIV/0!</v>
      </c>
      <c r="K2289" s="384">
        <f>K2299+K2294</f>
        <v>0</v>
      </c>
      <c r="L2289" s="384">
        <f>L2299+L2294</f>
        <v>0</v>
      </c>
      <c r="M2289" s="203" t="e">
        <f t="shared" si="1095"/>
        <v>#DIV/0!</v>
      </c>
      <c r="N2289" s="971"/>
      <c r="P2289" s="86"/>
      <c r="Q2289" s="224"/>
      <c r="R2289" s="728">
        <f t="shared" si="1064"/>
        <v>0</v>
      </c>
    </row>
    <row r="2290" spans="1:18" s="161" customFormat="1" ht="22.5" customHeight="1" x14ac:dyDescent="0.35">
      <c r="A2290" s="1078"/>
      <c r="B2290" s="115" t="s">
        <v>78</v>
      </c>
      <c r="C2290" s="568"/>
      <c r="D2290" s="384">
        <f t="shared" ref="D2290:F2292" si="1097">D2300+D2295</f>
        <v>8057</v>
      </c>
      <c r="E2290" s="384">
        <f t="shared" si="1097"/>
        <v>8057</v>
      </c>
      <c r="F2290" s="384">
        <f t="shared" si="1097"/>
        <v>229.99</v>
      </c>
      <c r="G2290" s="567">
        <f t="shared" ref="G2290:G2291" si="1098">F2290/E2290</f>
        <v>2.9000000000000001E-2</v>
      </c>
      <c r="H2290" s="384">
        <f t="shared" ref="H2290" si="1099">H2300+H2295</f>
        <v>229.99</v>
      </c>
      <c r="I2290" s="190">
        <f t="shared" si="1093"/>
        <v>2.9000000000000001E-2</v>
      </c>
      <c r="J2290" s="190">
        <f t="shared" si="1094"/>
        <v>1</v>
      </c>
      <c r="K2290" s="384">
        <f t="shared" ref="K2290:L2292" si="1100">K2300+K2295</f>
        <v>8057</v>
      </c>
      <c r="L2290" s="384">
        <f t="shared" si="1100"/>
        <v>0</v>
      </c>
      <c r="M2290" s="202">
        <f t="shared" si="1095"/>
        <v>1</v>
      </c>
      <c r="N2290" s="971"/>
      <c r="P2290" s="86"/>
      <c r="Q2290" s="224"/>
      <c r="R2290" s="728">
        <f t="shared" si="1064"/>
        <v>0</v>
      </c>
    </row>
    <row r="2291" spans="1:18" s="161" customFormat="1" ht="22.5" customHeight="1" x14ac:dyDescent="0.35">
      <c r="A2291" s="1078"/>
      <c r="B2291" s="566" t="s">
        <v>116</v>
      </c>
      <c r="C2291" s="569"/>
      <c r="D2291" s="384">
        <f t="shared" si="1097"/>
        <v>26.4</v>
      </c>
      <c r="E2291" s="384">
        <f t="shared" si="1097"/>
        <v>26.4</v>
      </c>
      <c r="F2291" s="384">
        <f t="shared" si="1097"/>
        <v>0</v>
      </c>
      <c r="G2291" s="189">
        <f t="shared" si="1098"/>
        <v>0</v>
      </c>
      <c r="H2291" s="384">
        <f t="shared" ref="H2291" si="1101">H2301+H2296</f>
        <v>0</v>
      </c>
      <c r="I2291" s="189">
        <f t="shared" si="1093"/>
        <v>0</v>
      </c>
      <c r="J2291" s="188" t="e">
        <f t="shared" si="1094"/>
        <v>#DIV/0!</v>
      </c>
      <c r="K2291" s="384">
        <f t="shared" si="1100"/>
        <v>26.4</v>
      </c>
      <c r="L2291" s="384">
        <f t="shared" si="1100"/>
        <v>0</v>
      </c>
      <c r="M2291" s="203">
        <f t="shared" si="1095"/>
        <v>1</v>
      </c>
      <c r="N2291" s="971"/>
      <c r="P2291" s="86"/>
      <c r="Q2291" s="224"/>
      <c r="R2291" s="728">
        <f t="shared" si="1064"/>
        <v>0</v>
      </c>
    </row>
    <row r="2292" spans="1:18" s="161" customFormat="1" ht="27.5" x14ac:dyDescent="0.35">
      <c r="A2292" s="1078"/>
      <c r="B2292" s="566" t="s">
        <v>80</v>
      </c>
      <c r="C2292" s="569"/>
      <c r="D2292" s="384">
        <f t="shared" si="1097"/>
        <v>0</v>
      </c>
      <c r="E2292" s="384">
        <f t="shared" si="1097"/>
        <v>0</v>
      </c>
      <c r="F2292" s="384">
        <f t="shared" si="1097"/>
        <v>0</v>
      </c>
      <c r="G2292" s="189" t="e">
        <f>F2292/E2292</f>
        <v>#DIV/0!</v>
      </c>
      <c r="H2292" s="384">
        <f t="shared" ref="H2292" si="1102">H2302+H2297</f>
        <v>0</v>
      </c>
      <c r="I2292" s="189" t="e">
        <f t="shared" si="1093"/>
        <v>#DIV/0!</v>
      </c>
      <c r="J2292" s="188" t="e">
        <f t="shared" si="1094"/>
        <v>#DIV/0!</v>
      </c>
      <c r="K2292" s="384">
        <f t="shared" si="1100"/>
        <v>0</v>
      </c>
      <c r="L2292" s="384">
        <f t="shared" si="1100"/>
        <v>0</v>
      </c>
      <c r="M2292" s="203" t="e">
        <f t="shared" si="1095"/>
        <v>#DIV/0!</v>
      </c>
      <c r="N2292" s="971"/>
      <c r="P2292" s="86"/>
      <c r="Q2292" s="224"/>
      <c r="R2292" s="728">
        <f t="shared" si="1064"/>
        <v>0</v>
      </c>
    </row>
    <row r="2293" spans="1:18" s="349" customFormat="1" ht="69" customHeight="1" x14ac:dyDescent="0.35">
      <c r="A2293" s="1067" t="s">
        <v>812</v>
      </c>
      <c r="B2293" s="520" t="s">
        <v>630</v>
      </c>
      <c r="C2293" s="523" t="s">
        <v>285</v>
      </c>
      <c r="D2293" s="134">
        <f t="shared" ref="D2293:E2293" si="1103">SUM(D2294:D2297)</f>
        <v>26.4</v>
      </c>
      <c r="E2293" s="134">
        <f t="shared" si="1103"/>
        <v>26.4</v>
      </c>
      <c r="F2293" s="508">
        <f t="shared" ref="F2293:J2293" si="1104">F2297</f>
        <v>0</v>
      </c>
      <c r="G2293" s="522">
        <f t="shared" si="1104"/>
        <v>0</v>
      </c>
      <c r="H2293" s="508">
        <f t="shared" si="1104"/>
        <v>0</v>
      </c>
      <c r="I2293" s="167">
        <f t="shared" si="1093"/>
        <v>0</v>
      </c>
      <c r="J2293" s="522">
        <f t="shared" si="1104"/>
        <v>0</v>
      </c>
      <c r="K2293" s="104">
        <f>SUM(K2294:K2297)</f>
        <v>26.4</v>
      </c>
      <c r="L2293" s="104">
        <f>SUM(L2294:L2297)</f>
        <v>0</v>
      </c>
      <c r="M2293" s="129">
        <f t="shared" si="1095"/>
        <v>1</v>
      </c>
      <c r="N2293" s="793" t="s">
        <v>1390</v>
      </c>
      <c r="P2293" s="350" t="e">
        <f>#REF!=#REF!</f>
        <v>#REF!</v>
      </c>
      <c r="Q2293" s="351" t="e">
        <f>IF(#REF!=#REF!,TRUE,FALSE)</f>
        <v>#REF!</v>
      </c>
      <c r="R2293" s="728">
        <f t="shared" si="1064"/>
        <v>0</v>
      </c>
    </row>
    <row r="2294" spans="1:18" s="352" customFormat="1" ht="27.5" outlineLevel="2" x14ac:dyDescent="0.35">
      <c r="A2294" s="1067"/>
      <c r="B2294" s="615" t="s">
        <v>79</v>
      </c>
      <c r="C2294" s="382"/>
      <c r="D2294" s="104"/>
      <c r="E2294" s="104"/>
      <c r="F2294" s="104"/>
      <c r="G2294" s="183"/>
      <c r="H2294" s="104"/>
      <c r="I2294" s="167" t="e">
        <f t="shared" si="1093"/>
        <v>#DIV/0!</v>
      </c>
      <c r="J2294" s="186"/>
      <c r="K2294" s="104">
        <f>E2294</f>
        <v>0</v>
      </c>
      <c r="L2294" s="104"/>
      <c r="M2294" s="206" t="e">
        <f t="shared" si="1095"/>
        <v>#DIV/0!</v>
      </c>
      <c r="N2294" s="794"/>
      <c r="O2294" s="350"/>
      <c r="P2294" s="350" t="e">
        <f>#REF!=#REF!</f>
        <v>#REF!</v>
      </c>
      <c r="Q2294" s="351" t="e">
        <f>IF(#REF!=#REF!,TRUE,FALSE)</f>
        <v>#REF!</v>
      </c>
      <c r="R2294" s="728">
        <f t="shared" si="1064"/>
        <v>0</v>
      </c>
    </row>
    <row r="2295" spans="1:18" s="352" customFormat="1" ht="27.5" outlineLevel="2" x14ac:dyDescent="0.35">
      <c r="A2295" s="1067"/>
      <c r="B2295" s="615" t="s">
        <v>78</v>
      </c>
      <c r="C2295" s="382"/>
      <c r="D2295" s="348"/>
      <c r="E2295" s="348"/>
      <c r="F2295" s="104"/>
      <c r="G2295" s="183"/>
      <c r="H2295" s="104"/>
      <c r="I2295" s="167" t="e">
        <f t="shared" si="1093"/>
        <v>#DIV/0!</v>
      </c>
      <c r="J2295" s="186"/>
      <c r="K2295" s="104"/>
      <c r="L2295" s="348"/>
      <c r="M2295" s="206" t="e">
        <f t="shared" si="1095"/>
        <v>#DIV/0!</v>
      </c>
      <c r="N2295" s="794"/>
      <c r="O2295" s="350"/>
      <c r="P2295" s="350" t="e">
        <f>#REF!=#REF!</f>
        <v>#REF!</v>
      </c>
      <c r="Q2295" s="351" t="e">
        <f>IF(#REF!=#REF!,TRUE,FALSE)</f>
        <v>#REF!</v>
      </c>
      <c r="R2295" s="728">
        <f t="shared" si="1064"/>
        <v>0</v>
      </c>
    </row>
    <row r="2296" spans="1:18" s="353" customFormat="1" ht="27.5" x14ac:dyDescent="0.35">
      <c r="A2296" s="1067"/>
      <c r="B2296" s="386" t="s">
        <v>231</v>
      </c>
      <c r="C2296" s="524"/>
      <c r="D2296" s="348">
        <v>26.4</v>
      </c>
      <c r="E2296" s="348">
        <v>26.4</v>
      </c>
      <c r="F2296" s="348"/>
      <c r="G2296" s="522"/>
      <c r="H2296" s="348"/>
      <c r="I2296" s="167">
        <f t="shared" si="1093"/>
        <v>0</v>
      </c>
      <c r="J2296" s="522"/>
      <c r="K2296" s="104">
        <f t="shared" ref="K2296:K2302" si="1105">E2296</f>
        <v>26.4</v>
      </c>
      <c r="L2296" s="104"/>
      <c r="M2296" s="206">
        <f t="shared" si="1095"/>
        <v>1</v>
      </c>
      <c r="N2296" s="794"/>
      <c r="P2296" s="350" t="e">
        <f>#REF!=#REF!</f>
        <v>#REF!</v>
      </c>
      <c r="Q2296" s="351" t="e">
        <f>IF(#REF!=#REF!,TRUE,FALSE)</f>
        <v>#REF!</v>
      </c>
      <c r="R2296" s="728">
        <f t="shared" si="1064"/>
        <v>0</v>
      </c>
    </row>
    <row r="2297" spans="1:18" s="353" customFormat="1" ht="81.75" customHeight="1" collapsed="1" x14ac:dyDescent="0.35">
      <c r="A2297" s="1067"/>
      <c r="B2297" s="386" t="s">
        <v>80</v>
      </c>
      <c r="C2297" s="524"/>
      <c r="D2297" s="348"/>
      <c r="E2297" s="348"/>
      <c r="F2297" s="348">
        <v>0</v>
      </c>
      <c r="G2297" s="418">
        <f>F2297</f>
        <v>0</v>
      </c>
      <c r="H2297" s="348">
        <v>0</v>
      </c>
      <c r="I2297" s="167" t="e">
        <f t="shared" si="1093"/>
        <v>#DIV/0!</v>
      </c>
      <c r="J2297" s="418"/>
      <c r="K2297" s="104">
        <f t="shared" si="1105"/>
        <v>0</v>
      </c>
      <c r="L2297" s="104"/>
      <c r="M2297" s="206" t="e">
        <f t="shared" si="1095"/>
        <v>#DIV/0!</v>
      </c>
      <c r="N2297" s="795"/>
      <c r="P2297" s="350" t="e">
        <f>#REF!=#REF!</f>
        <v>#REF!</v>
      </c>
      <c r="Q2297" s="351" t="e">
        <f>IF(#REF!=#REF!,TRUE,FALSE)</f>
        <v>#REF!</v>
      </c>
      <c r="R2297" s="728">
        <f t="shared" si="1064"/>
        <v>0</v>
      </c>
    </row>
    <row r="2298" spans="1:18" s="349" customFormat="1" ht="57.75" customHeight="1" x14ac:dyDescent="0.35">
      <c r="A2298" s="1067" t="s">
        <v>813</v>
      </c>
      <c r="B2298" s="520" t="s">
        <v>631</v>
      </c>
      <c r="C2298" s="523" t="s">
        <v>285</v>
      </c>
      <c r="D2298" s="505">
        <f>SUM(D2299:D2302)</f>
        <v>8057</v>
      </c>
      <c r="E2298" s="505">
        <f t="shared" ref="E2298:H2298" si="1106">SUM(E2299:E2302)</f>
        <v>8057</v>
      </c>
      <c r="F2298" s="505">
        <f t="shared" si="1106"/>
        <v>229.99</v>
      </c>
      <c r="G2298" s="525">
        <f>F2298/E2298</f>
        <v>2.9000000000000001E-2</v>
      </c>
      <c r="H2298" s="348">
        <f t="shared" si="1106"/>
        <v>229.99</v>
      </c>
      <c r="I2298" s="186">
        <f t="shared" si="1093"/>
        <v>2.9000000000000001E-2</v>
      </c>
      <c r="J2298" s="186">
        <f t="shared" ref="J2298" si="1107">H2298/F2298</f>
        <v>1</v>
      </c>
      <c r="K2298" s="104">
        <f>E2298</f>
        <v>8057</v>
      </c>
      <c r="L2298" s="104"/>
      <c r="M2298" s="129">
        <f t="shared" si="1095"/>
        <v>1</v>
      </c>
      <c r="N2298" s="796" t="s">
        <v>1595</v>
      </c>
      <c r="P2298" s="350" t="b">
        <f t="shared" ref="P2298:P2342" si="1108">E2293=D2293</f>
        <v>1</v>
      </c>
      <c r="Q2298" s="351" t="b">
        <f t="shared" ref="Q2298:Q2351" si="1109">IF(F2293=H2293,TRUE,FALSE)</f>
        <v>1</v>
      </c>
      <c r="R2298" s="728">
        <f t="shared" si="1064"/>
        <v>0</v>
      </c>
    </row>
    <row r="2299" spans="1:18" s="352" customFormat="1" ht="37.5" customHeight="1" outlineLevel="2" x14ac:dyDescent="0.35">
      <c r="A2299" s="1067"/>
      <c r="B2299" s="615" t="s">
        <v>79</v>
      </c>
      <c r="C2299" s="382"/>
      <c r="D2299" s="104"/>
      <c r="E2299" s="104"/>
      <c r="F2299" s="104"/>
      <c r="G2299" s="184" t="e">
        <f t="shared" ref="G2299:G2301" si="1110">F2299/E2299</f>
        <v>#DIV/0!</v>
      </c>
      <c r="H2299" s="104"/>
      <c r="I2299" s="167" t="e">
        <f t="shared" si="1093"/>
        <v>#DIV/0!</v>
      </c>
      <c r="J2299" s="167"/>
      <c r="K2299" s="104">
        <f t="shared" si="1105"/>
        <v>0</v>
      </c>
      <c r="L2299" s="104"/>
      <c r="M2299" s="206" t="e">
        <f t="shared" si="1095"/>
        <v>#DIV/0!</v>
      </c>
      <c r="N2299" s="796"/>
      <c r="O2299" s="350"/>
      <c r="P2299" s="350" t="b">
        <f t="shared" si="1108"/>
        <v>1</v>
      </c>
      <c r="Q2299" s="351" t="b">
        <f t="shared" si="1109"/>
        <v>1</v>
      </c>
      <c r="R2299" s="728">
        <f t="shared" si="1064"/>
        <v>0</v>
      </c>
    </row>
    <row r="2300" spans="1:18" s="352" customFormat="1" ht="32.25" customHeight="1" outlineLevel="2" x14ac:dyDescent="0.35">
      <c r="A2300" s="1067"/>
      <c r="B2300" s="615" t="s">
        <v>78</v>
      </c>
      <c r="C2300" s="382"/>
      <c r="D2300" s="348">
        <v>8057</v>
      </c>
      <c r="E2300" s="348">
        <f>D2300</f>
        <v>8057</v>
      </c>
      <c r="F2300" s="104">
        <v>229.99</v>
      </c>
      <c r="G2300" s="418">
        <f t="shared" si="1110"/>
        <v>2.9000000000000001E-2</v>
      </c>
      <c r="H2300" s="104">
        <v>229.99</v>
      </c>
      <c r="I2300" s="186">
        <f t="shared" si="1093"/>
        <v>2.9000000000000001E-2</v>
      </c>
      <c r="J2300" s="186">
        <f t="shared" ref="J2300" si="1111">H2300/F2300</f>
        <v>1</v>
      </c>
      <c r="K2300" s="104">
        <f t="shared" si="1105"/>
        <v>8057</v>
      </c>
      <c r="L2300" s="104"/>
      <c r="M2300" s="129">
        <f t="shared" si="1095"/>
        <v>1</v>
      </c>
      <c r="N2300" s="796"/>
      <c r="O2300" s="350"/>
      <c r="P2300" s="350" t="b">
        <f t="shared" si="1108"/>
        <v>1</v>
      </c>
      <c r="Q2300" s="351" t="b">
        <f t="shared" si="1109"/>
        <v>1</v>
      </c>
      <c r="R2300" s="728">
        <f t="shared" si="1064"/>
        <v>0</v>
      </c>
    </row>
    <row r="2301" spans="1:18" s="353" customFormat="1" ht="30.75" customHeight="1" x14ac:dyDescent="0.35">
      <c r="A2301" s="1067"/>
      <c r="B2301" s="386" t="s">
        <v>231</v>
      </c>
      <c r="C2301" s="524"/>
      <c r="D2301" s="348"/>
      <c r="E2301" s="508"/>
      <c r="F2301" s="348"/>
      <c r="G2301" s="184" t="e">
        <f t="shared" si="1110"/>
        <v>#DIV/0!</v>
      </c>
      <c r="H2301" s="348"/>
      <c r="I2301" s="167" t="e">
        <f t="shared" si="1093"/>
        <v>#DIV/0!</v>
      </c>
      <c r="J2301" s="522"/>
      <c r="K2301" s="104">
        <f t="shared" si="1105"/>
        <v>0</v>
      </c>
      <c r="L2301" s="104"/>
      <c r="M2301" s="206" t="e">
        <f t="shared" si="1095"/>
        <v>#DIV/0!</v>
      </c>
      <c r="N2301" s="796"/>
      <c r="P2301" s="350" t="b">
        <f t="shared" si="1108"/>
        <v>1</v>
      </c>
      <c r="Q2301" s="351" t="b">
        <f t="shared" si="1109"/>
        <v>1</v>
      </c>
      <c r="R2301" s="728">
        <f t="shared" si="1064"/>
        <v>0</v>
      </c>
    </row>
    <row r="2302" spans="1:18" s="353" customFormat="1" ht="220.5" customHeight="1" collapsed="1" x14ac:dyDescent="0.35">
      <c r="A2302" s="1067"/>
      <c r="B2302" s="386" t="s">
        <v>80</v>
      </c>
      <c r="C2302" s="524"/>
      <c r="D2302" s="348"/>
      <c r="E2302" s="348"/>
      <c r="F2302" s="348">
        <v>0</v>
      </c>
      <c r="G2302" s="418">
        <f>F2302</f>
        <v>0</v>
      </c>
      <c r="H2302" s="348">
        <v>0</v>
      </c>
      <c r="I2302" s="167" t="e">
        <f t="shared" si="1093"/>
        <v>#DIV/0!</v>
      </c>
      <c r="J2302" s="418">
        <v>0</v>
      </c>
      <c r="K2302" s="104">
        <f t="shared" si="1105"/>
        <v>0</v>
      </c>
      <c r="L2302" s="104"/>
      <c r="M2302" s="206" t="e">
        <f t="shared" si="1095"/>
        <v>#DIV/0!</v>
      </c>
      <c r="N2302" s="797"/>
      <c r="P2302" s="350" t="b">
        <f t="shared" si="1108"/>
        <v>1</v>
      </c>
      <c r="Q2302" s="351" t="b">
        <f t="shared" si="1109"/>
        <v>1</v>
      </c>
      <c r="R2302" s="728">
        <f t="shared" si="1064"/>
        <v>0</v>
      </c>
    </row>
    <row r="2303" spans="1:18" s="349" customFormat="1" ht="96" customHeight="1" x14ac:dyDescent="0.35">
      <c r="A2303" s="1079" t="s">
        <v>789</v>
      </c>
      <c r="B2303" s="564" t="s">
        <v>912</v>
      </c>
      <c r="C2303" s="565" t="s">
        <v>227</v>
      </c>
      <c r="D2303" s="111">
        <f>SUM(D2304:D2307)</f>
        <v>150796.73000000001</v>
      </c>
      <c r="E2303" s="111">
        <f>SUM(E2304:E2307)</f>
        <v>150796.73000000001</v>
      </c>
      <c r="F2303" s="111">
        <f t="shared" ref="F2303" si="1112">SUM(F2304:F2307)</f>
        <v>10453.09</v>
      </c>
      <c r="G2303" s="435">
        <f>F2303/E2303</f>
        <v>6.93E-2</v>
      </c>
      <c r="H2303" s="111">
        <f>SUM(H2304:H2307)</f>
        <v>10453.09</v>
      </c>
      <c r="I2303" s="435">
        <f t="shared" ref="I2303:I2366" si="1113">H2303/E2303</f>
        <v>6.93E-2</v>
      </c>
      <c r="J2303" s="187">
        <f>H2303/F2303</f>
        <v>1</v>
      </c>
      <c r="K2303" s="111">
        <f>SUM(K2304:K2307)</f>
        <v>150796.73000000001</v>
      </c>
      <c r="L2303" s="111">
        <f>SUM(L2304:L2307)</f>
        <v>0</v>
      </c>
      <c r="M2303" s="112">
        <f t="shared" si="1095"/>
        <v>1</v>
      </c>
      <c r="N2303" s="786"/>
      <c r="P2303" s="350" t="e">
        <f>#REF!=#REF!</f>
        <v>#REF!</v>
      </c>
      <c r="Q2303" s="351" t="e">
        <f>IF(#REF!=#REF!,TRUE,FALSE)</f>
        <v>#REF!</v>
      </c>
      <c r="R2303" s="728">
        <f t="shared" si="1064"/>
        <v>0</v>
      </c>
    </row>
    <row r="2304" spans="1:18" s="352" customFormat="1" ht="27.5" outlineLevel="2" x14ac:dyDescent="0.35">
      <c r="A2304" s="1080"/>
      <c r="B2304" s="115" t="s">
        <v>79</v>
      </c>
      <c r="C2304" s="565"/>
      <c r="D2304" s="384">
        <f t="shared" ref="D2304:H2305" si="1114">D2309+D2324+D2329+D2334+D2369+D2409+D2374+D2379+D2394+D2399+D2404+D2414</f>
        <v>0</v>
      </c>
      <c r="E2304" s="384">
        <f t="shared" si="1114"/>
        <v>0</v>
      </c>
      <c r="F2304" s="384">
        <f t="shared" si="1114"/>
        <v>0</v>
      </c>
      <c r="G2304" s="189" t="e">
        <f t="shared" ref="G2304:G2366" si="1115">F2304/E2304</f>
        <v>#DIV/0!</v>
      </c>
      <c r="H2304" s="384">
        <f t="shared" si="1114"/>
        <v>0</v>
      </c>
      <c r="I2304" s="189" t="e">
        <f t="shared" si="1113"/>
        <v>#DIV/0!</v>
      </c>
      <c r="J2304" s="189" t="e">
        <f t="shared" ref="J2304:J2357" si="1116">H2304/F2304</f>
        <v>#DIV/0!</v>
      </c>
      <c r="K2304" s="384">
        <f t="shared" ref="K2304:L2305" si="1117">K2309+K2324+K2329+K2334+K2369+K2409+K2374+K2379+K2394+K2399+K2404+K2414</f>
        <v>0</v>
      </c>
      <c r="L2304" s="384">
        <f t="shared" si="1117"/>
        <v>0</v>
      </c>
      <c r="M2304" s="203" t="e">
        <f t="shared" si="1095"/>
        <v>#DIV/0!</v>
      </c>
      <c r="N2304" s="787"/>
      <c r="O2304" s="350"/>
      <c r="P2304" s="350" t="e">
        <f>#REF!=#REF!</f>
        <v>#REF!</v>
      </c>
      <c r="Q2304" s="351" t="e">
        <f>IF(#REF!=#REF!,TRUE,FALSE)</f>
        <v>#REF!</v>
      </c>
      <c r="R2304" s="728">
        <f t="shared" si="1064"/>
        <v>0</v>
      </c>
    </row>
    <row r="2305" spans="1:18" s="352" customFormat="1" ht="27.5" outlineLevel="2" x14ac:dyDescent="0.35">
      <c r="A2305" s="1080"/>
      <c r="B2305" s="115" t="s">
        <v>78</v>
      </c>
      <c r="C2305" s="565"/>
      <c r="D2305" s="384">
        <f t="shared" ref="D2305" si="1118">D2310+D2325+D2330+D2335+D2370+D2410+D2375+D2380+D2395+D2400+D2405+D2415</f>
        <v>0</v>
      </c>
      <c r="E2305" s="384">
        <f>SUM(E2310,E2325,E2330,E2335,E2370,E2375,E2380,E2395,E2405,E2410)</f>
        <v>0</v>
      </c>
      <c r="F2305" s="384">
        <f t="shared" ref="F2305" si="1119">F2310+F2325+F2330+F2335+F2370+F2410+F2375+F2380+F2395+F2400+F2405+F2415</f>
        <v>0</v>
      </c>
      <c r="G2305" s="189" t="e">
        <f t="shared" si="1115"/>
        <v>#DIV/0!</v>
      </c>
      <c r="H2305" s="384">
        <f t="shared" si="1114"/>
        <v>0</v>
      </c>
      <c r="I2305" s="189" t="e">
        <f t="shared" si="1113"/>
        <v>#DIV/0!</v>
      </c>
      <c r="J2305" s="189" t="e">
        <f t="shared" si="1116"/>
        <v>#DIV/0!</v>
      </c>
      <c r="K2305" s="384">
        <f t="shared" si="1117"/>
        <v>0</v>
      </c>
      <c r="L2305" s="384">
        <f t="shared" ref="L2305" si="1120">L2310+L2325+L2330+L2335+L2370+L2410+L2375+L2380+L2395+L2400+L2405+L2415</f>
        <v>0</v>
      </c>
      <c r="M2305" s="203" t="e">
        <f t="shared" si="1095"/>
        <v>#DIV/0!</v>
      </c>
      <c r="N2305" s="787"/>
      <c r="O2305" s="350"/>
      <c r="P2305" s="350" t="e">
        <f>#REF!=#REF!</f>
        <v>#REF!</v>
      </c>
      <c r="Q2305" s="351" t="e">
        <f>IF(#REF!=#REF!,TRUE,FALSE)</f>
        <v>#REF!</v>
      </c>
      <c r="R2305" s="728">
        <f t="shared" si="1064"/>
        <v>0</v>
      </c>
    </row>
    <row r="2306" spans="1:18" s="353" customFormat="1" ht="27.5" x14ac:dyDescent="0.35">
      <c r="A2306" s="1080"/>
      <c r="B2306" s="566" t="s">
        <v>231</v>
      </c>
      <c r="C2306" s="565"/>
      <c r="D2306" s="384">
        <f>D2311+D2326+D2331+D2336+D2371+D2411+D2376+D2381+D2396+D2401+D2406+D2426+D2416+D2421</f>
        <v>150796.73000000001</v>
      </c>
      <c r="E2306" s="384">
        <f>E2311+E2326+E2331+E2336+E2371+E2411+E2376+E2381+E2396+E2401+E2406+E2426+E2416+E2421</f>
        <v>150796.73000000001</v>
      </c>
      <c r="F2306" s="384">
        <f t="shared" ref="F2306" si="1121">F2311+F2326+F2331+F2336+F2371+F2411+F2376+F2381+F2396+F2401+F2406+F2416</f>
        <v>10453.09</v>
      </c>
      <c r="G2306" s="666">
        <f t="shared" si="1115"/>
        <v>6.93E-2</v>
      </c>
      <c r="H2306" s="384">
        <f>H2311+H2326+H2331+H2336+H2371+H2411+H2376+H2381+H2396+H2401+H2406+H2416</f>
        <v>10453.09</v>
      </c>
      <c r="I2306" s="666">
        <f t="shared" si="1113"/>
        <v>6.93E-2</v>
      </c>
      <c r="J2306" s="567">
        <f t="shared" si="1116"/>
        <v>1</v>
      </c>
      <c r="K2306" s="384">
        <f>K2311+K2326+K2331+K2336+K2371+K2411+K2376+K2381+K2396+K2401+K2406+K2416+K2421</f>
        <v>150796.73000000001</v>
      </c>
      <c r="L2306" s="384">
        <f t="shared" ref="L2306" si="1122">L2311+L2326+L2331+L2336+L2371+L2411+L2376+L2381+L2396+L2401+L2406+L2416</f>
        <v>0</v>
      </c>
      <c r="M2306" s="202">
        <f>K2306/E2306</f>
        <v>1</v>
      </c>
      <c r="N2306" s="787"/>
      <c r="P2306" s="350" t="e">
        <f>#REF!=#REF!</f>
        <v>#REF!</v>
      </c>
      <c r="Q2306" s="351" t="e">
        <f>IF(#REF!=#REF!,TRUE,FALSE)</f>
        <v>#REF!</v>
      </c>
      <c r="R2306" s="728">
        <f t="shared" si="1064"/>
        <v>0</v>
      </c>
    </row>
    <row r="2307" spans="1:18" s="353" customFormat="1" ht="27.5" x14ac:dyDescent="0.35">
      <c r="A2307" s="1081"/>
      <c r="B2307" s="566" t="s">
        <v>80</v>
      </c>
      <c r="C2307" s="565"/>
      <c r="D2307" s="384"/>
      <c r="E2307" s="384"/>
      <c r="F2307" s="384"/>
      <c r="G2307" s="729" t="e">
        <f t="shared" si="1115"/>
        <v>#DIV/0!</v>
      </c>
      <c r="H2307" s="384"/>
      <c r="I2307" s="729" t="e">
        <f t="shared" si="1113"/>
        <v>#DIV/0!</v>
      </c>
      <c r="J2307" s="189" t="e">
        <f t="shared" si="1116"/>
        <v>#DIV/0!</v>
      </c>
      <c r="K2307" s="384"/>
      <c r="L2307" s="384">
        <f t="shared" ref="L2307" si="1123">L2312+L2327+L2332+L2337+L2372+L2412+L2377+L2382+L2397+L2402+L2407+L2417</f>
        <v>0</v>
      </c>
      <c r="M2307" s="203" t="e">
        <f t="shared" si="1095"/>
        <v>#DIV/0!</v>
      </c>
      <c r="N2307" s="788"/>
      <c r="P2307" s="350" t="e">
        <f>#REF!=#REF!</f>
        <v>#REF!</v>
      </c>
      <c r="Q2307" s="351" t="e">
        <f>IF(#REF!=#REF!,TRUE,FALSE)</f>
        <v>#REF!</v>
      </c>
      <c r="R2307" s="728">
        <f t="shared" si="1064"/>
        <v>0</v>
      </c>
    </row>
    <row r="2308" spans="1:18" s="353" customFormat="1" ht="90.75" customHeight="1" x14ac:dyDescent="0.35">
      <c r="A2308" s="988" t="s">
        <v>288</v>
      </c>
      <c r="B2308" s="416" t="s">
        <v>511</v>
      </c>
      <c r="C2308" s="171" t="s">
        <v>285</v>
      </c>
      <c r="D2308" s="505">
        <f t="shared" ref="D2308:F2308" si="1124">SUM(D2309:D2312)</f>
        <v>32615.7</v>
      </c>
      <c r="E2308" s="505">
        <f t="shared" si="1124"/>
        <v>32615.7</v>
      </c>
      <c r="F2308" s="505">
        <f t="shared" si="1124"/>
        <v>8025.6</v>
      </c>
      <c r="G2308" s="525">
        <f t="shared" si="1115"/>
        <v>0.246</v>
      </c>
      <c r="H2308" s="505">
        <f>SUM(H2309:H2312)</f>
        <v>8025.6</v>
      </c>
      <c r="I2308" s="186">
        <f t="shared" si="1113"/>
        <v>0.246</v>
      </c>
      <c r="J2308" s="191">
        <f t="shared" si="1116"/>
        <v>1</v>
      </c>
      <c r="K2308" s="104">
        <f t="shared" ref="K2308:K2367" si="1125">E2308</f>
        <v>32615.7</v>
      </c>
      <c r="L2308" s="104">
        <f t="shared" ref="L2308:L2367" si="1126">E2308-K2308</f>
        <v>0</v>
      </c>
      <c r="M2308" s="129">
        <f t="shared" si="1095"/>
        <v>1</v>
      </c>
      <c r="N2308" s="970"/>
      <c r="P2308" s="350" t="b">
        <f t="shared" si="1108"/>
        <v>1</v>
      </c>
      <c r="Q2308" s="351" t="b">
        <f t="shared" si="1109"/>
        <v>1</v>
      </c>
      <c r="R2308" s="728">
        <f t="shared" si="1064"/>
        <v>0</v>
      </c>
    </row>
    <row r="2309" spans="1:18" s="353" customFormat="1" ht="17.25" customHeight="1" x14ac:dyDescent="0.35">
      <c r="A2309" s="989"/>
      <c r="B2309" s="526" t="s">
        <v>79</v>
      </c>
      <c r="C2309" s="386"/>
      <c r="D2309" s="348"/>
      <c r="E2309" s="348"/>
      <c r="F2309" s="348"/>
      <c r="G2309" s="167" t="e">
        <f t="shared" si="1115"/>
        <v>#DIV/0!</v>
      </c>
      <c r="H2309" s="348"/>
      <c r="I2309" s="167" t="e">
        <f t="shared" si="1113"/>
        <v>#DIV/0!</v>
      </c>
      <c r="J2309" s="167" t="e">
        <f t="shared" si="1116"/>
        <v>#DIV/0!</v>
      </c>
      <c r="K2309" s="104">
        <f t="shared" si="1125"/>
        <v>0</v>
      </c>
      <c r="L2309" s="104">
        <f t="shared" si="1126"/>
        <v>0</v>
      </c>
      <c r="M2309" s="206" t="e">
        <f t="shared" si="1095"/>
        <v>#DIV/0!</v>
      </c>
      <c r="N2309" s="796"/>
      <c r="P2309" s="350" t="b">
        <f t="shared" si="1108"/>
        <v>1</v>
      </c>
      <c r="Q2309" s="351" t="b">
        <f t="shared" si="1109"/>
        <v>1</v>
      </c>
      <c r="R2309" s="728">
        <f t="shared" si="1064"/>
        <v>0</v>
      </c>
    </row>
    <row r="2310" spans="1:18" s="353" customFormat="1" ht="17.25" customHeight="1" x14ac:dyDescent="0.35">
      <c r="A2310" s="989"/>
      <c r="B2310" s="526" t="s">
        <v>78</v>
      </c>
      <c r="C2310" s="386"/>
      <c r="D2310" s="348"/>
      <c r="E2310" s="348"/>
      <c r="F2310" s="348"/>
      <c r="G2310" s="167" t="e">
        <f t="shared" si="1115"/>
        <v>#DIV/0!</v>
      </c>
      <c r="H2310" s="348"/>
      <c r="I2310" s="167" t="e">
        <f t="shared" si="1113"/>
        <v>#DIV/0!</v>
      </c>
      <c r="J2310" s="167" t="e">
        <f t="shared" si="1116"/>
        <v>#DIV/0!</v>
      </c>
      <c r="K2310" s="104">
        <f t="shared" si="1125"/>
        <v>0</v>
      </c>
      <c r="L2310" s="104">
        <f t="shared" si="1126"/>
        <v>0</v>
      </c>
      <c r="M2310" s="206" t="e">
        <f t="shared" si="1095"/>
        <v>#DIV/0!</v>
      </c>
      <c r="N2310" s="796"/>
      <c r="P2310" s="350" t="b">
        <f t="shared" si="1108"/>
        <v>1</v>
      </c>
      <c r="Q2310" s="351" t="b">
        <f t="shared" si="1109"/>
        <v>1</v>
      </c>
      <c r="R2310" s="728">
        <f t="shared" si="1064"/>
        <v>0</v>
      </c>
    </row>
    <row r="2311" spans="1:18" s="353" customFormat="1" ht="17.25" customHeight="1" x14ac:dyDescent="0.35">
      <c r="A2311" s="989"/>
      <c r="B2311" s="526" t="s">
        <v>116</v>
      </c>
      <c r="C2311" s="386"/>
      <c r="D2311" s="104">
        <f>D2316+D2321</f>
        <v>32615.7</v>
      </c>
      <c r="E2311" s="104">
        <f t="shared" ref="E2311:F2311" si="1127">E2316+E2321</f>
        <v>32615.7</v>
      </c>
      <c r="F2311" s="104">
        <f t="shared" si="1127"/>
        <v>8025.6</v>
      </c>
      <c r="G2311" s="418">
        <f t="shared" si="1115"/>
        <v>0.246</v>
      </c>
      <c r="H2311" s="348">
        <f>SUM(H2316,H2321)</f>
        <v>8025.6</v>
      </c>
      <c r="I2311" s="186">
        <f t="shared" si="1113"/>
        <v>0.246</v>
      </c>
      <c r="J2311" s="186">
        <f t="shared" si="1116"/>
        <v>1</v>
      </c>
      <c r="K2311" s="104">
        <f t="shared" si="1125"/>
        <v>32615.7</v>
      </c>
      <c r="L2311" s="104">
        <f t="shared" si="1126"/>
        <v>0</v>
      </c>
      <c r="M2311" s="129">
        <f t="shared" si="1095"/>
        <v>1</v>
      </c>
      <c r="N2311" s="796"/>
      <c r="P2311" s="350" t="b">
        <f t="shared" si="1108"/>
        <v>1</v>
      </c>
      <c r="Q2311" s="351" t="b">
        <f t="shared" si="1109"/>
        <v>1</v>
      </c>
      <c r="R2311" s="728">
        <f t="shared" si="1064"/>
        <v>0</v>
      </c>
    </row>
    <row r="2312" spans="1:18" s="161" customFormat="1" ht="17.25" customHeight="1" x14ac:dyDescent="0.35">
      <c r="A2312" s="990"/>
      <c r="B2312" s="386" t="s">
        <v>80</v>
      </c>
      <c r="C2312" s="386"/>
      <c r="D2312" s="348"/>
      <c r="E2312" s="348"/>
      <c r="F2312" s="348"/>
      <c r="G2312" s="167" t="e">
        <f t="shared" si="1115"/>
        <v>#DIV/0!</v>
      </c>
      <c r="H2312" s="348"/>
      <c r="I2312" s="167" t="e">
        <f t="shared" si="1113"/>
        <v>#DIV/0!</v>
      </c>
      <c r="J2312" s="167" t="e">
        <f t="shared" si="1116"/>
        <v>#DIV/0!</v>
      </c>
      <c r="K2312" s="104">
        <f t="shared" si="1125"/>
        <v>0</v>
      </c>
      <c r="L2312" s="104">
        <f t="shared" si="1126"/>
        <v>0</v>
      </c>
      <c r="M2312" s="206" t="e">
        <f t="shared" si="1095"/>
        <v>#DIV/0!</v>
      </c>
      <c r="N2312" s="797"/>
      <c r="P2312" s="86" t="b">
        <f t="shared" si="1108"/>
        <v>1</v>
      </c>
      <c r="Q2312" s="224" t="b">
        <f t="shared" si="1109"/>
        <v>1</v>
      </c>
      <c r="R2312" s="728">
        <f t="shared" si="1064"/>
        <v>0</v>
      </c>
    </row>
    <row r="2313" spans="1:18" s="161" customFormat="1" ht="108" customHeight="1" x14ac:dyDescent="0.35">
      <c r="A2313" s="988" t="s">
        <v>814</v>
      </c>
      <c r="B2313" s="527" t="s">
        <v>705</v>
      </c>
      <c r="C2313" s="171" t="s">
        <v>285</v>
      </c>
      <c r="D2313" s="505">
        <f>SUM(D2314:D2317)</f>
        <v>32529.599999999999</v>
      </c>
      <c r="E2313" s="505">
        <f t="shared" ref="E2313:F2313" si="1128">SUM(E2314:E2317)</f>
        <v>32529.599999999999</v>
      </c>
      <c r="F2313" s="505">
        <f t="shared" si="1128"/>
        <v>8025.6</v>
      </c>
      <c r="G2313" s="525">
        <f t="shared" si="1115"/>
        <v>0.247</v>
      </c>
      <c r="H2313" s="505">
        <f>SUM(H2314:H2317)</f>
        <v>8025.6</v>
      </c>
      <c r="I2313" s="186">
        <f t="shared" si="1113"/>
        <v>0.247</v>
      </c>
      <c r="J2313" s="191">
        <f t="shared" si="1116"/>
        <v>1</v>
      </c>
      <c r="K2313" s="134">
        <f t="shared" si="1125"/>
        <v>32529.599999999999</v>
      </c>
      <c r="L2313" s="104">
        <f t="shared" si="1126"/>
        <v>0</v>
      </c>
      <c r="M2313" s="344">
        <f t="shared" si="1095"/>
        <v>1</v>
      </c>
      <c r="N2313" s="786" t="s">
        <v>1365</v>
      </c>
      <c r="P2313" s="86" t="b">
        <f t="shared" si="1108"/>
        <v>1</v>
      </c>
      <c r="Q2313" s="224" t="b">
        <f t="shared" si="1109"/>
        <v>1</v>
      </c>
      <c r="R2313" s="728">
        <f t="shared" si="1064"/>
        <v>0</v>
      </c>
    </row>
    <row r="2314" spans="1:18" s="161" customFormat="1" ht="39.75" customHeight="1" x14ac:dyDescent="0.35">
      <c r="A2314" s="989"/>
      <c r="B2314" s="526" t="s">
        <v>79</v>
      </c>
      <c r="C2314" s="386"/>
      <c r="D2314" s="348"/>
      <c r="E2314" s="348"/>
      <c r="F2314" s="348"/>
      <c r="G2314" s="167"/>
      <c r="H2314" s="348"/>
      <c r="I2314" s="167" t="e">
        <f t="shared" si="1113"/>
        <v>#DIV/0!</v>
      </c>
      <c r="J2314" s="167"/>
      <c r="K2314" s="104">
        <f t="shared" si="1125"/>
        <v>0</v>
      </c>
      <c r="L2314" s="104">
        <f t="shared" si="1126"/>
        <v>0</v>
      </c>
      <c r="M2314" s="206" t="e">
        <f t="shared" si="1095"/>
        <v>#DIV/0!</v>
      </c>
      <c r="N2314" s="787"/>
      <c r="P2314" s="86" t="b">
        <f t="shared" si="1108"/>
        <v>1</v>
      </c>
      <c r="Q2314" s="224" t="b">
        <f t="shared" si="1109"/>
        <v>1</v>
      </c>
      <c r="R2314" s="728">
        <f t="shared" si="1064"/>
        <v>0</v>
      </c>
    </row>
    <row r="2315" spans="1:18" s="161" customFormat="1" ht="39.75" customHeight="1" x14ac:dyDescent="0.35">
      <c r="A2315" s="989"/>
      <c r="B2315" s="526" t="s">
        <v>78</v>
      </c>
      <c r="C2315" s="386"/>
      <c r="D2315" s="348"/>
      <c r="E2315" s="348"/>
      <c r="F2315" s="348"/>
      <c r="G2315" s="167"/>
      <c r="H2315" s="348"/>
      <c r="I2315" s="167" t="e">
        <f t="shared" si="1113"/>
        <v>#DIV/0!</v>
      </c>
      <c r="J2315" s="167"/>
      <c r="K2315" s="104">
        <f t="shared" si="1125"/>
        <v>0</v>
      </c>
      <c r="L2315" s="104">
        <f t="shared" si="1126"/>
        <v>0</v>
      </c>
      <c r="M2315" s="206" t="e">
        <f t="shared" si="1095"/>
        <v>#DIV/0!</v>
      </c>
      <c r="N2315" s="787"/>
      <c r="P2315" s="86" t="b">
        <f t="shared" si="1108"/>
        <v>1</v>
      </c>
      <c r="Q2315" s="224" t="b">
        <f t="shared" si="1109"/>
        <v>1</v>
      </c>
      <c r="R2315" s="728">
        <f t="shared" ref="R2315:R2378" si="1129">E2315-K2315-L2315</f>
        <v>0</v>
      </c>
    </row>
    <row r="2316" spans="1:18" s="161" customFormat="1" ht="36.75" customHeight="1" x14ac:dyDescent="0.35">
      <c r="A2316" s="989"/>
      <c r="B2316" s="526" t="s">
        <v>116</v>
      </c>
      <c r="C2316" s="386"/>
      <c r="D2316" s="104">
        <v>32529.599999999999</v>
      </c>
      <c r="E2316" s="104">
        <v>32529.599999999999</v>
      </c>
      <c r="F2316" s="104">
        <v>8025.6</v>
      </c>
      <c r="G2316" s="418">
        <f t="shared" ref="G2316" si="1130">F2316/E2316</f>
        <v>0.247</v>
      </c>
      <c r="H2316" s="104">
        <v>8025.6</v>
      </c>
      <c r="I2316" s="186">
        <f t="shared" si="1113"/>
        <v>0.247</v>
      </c>
      <c r="J2316" s="186">
        <f t="shared" ref="J2316" si="1131">H2316/F2316</f>
        <v>1</v>
      </c>
      <c r="K2316" s="104">
        <f t="shared" si="1125"/>
        <v>32529.599999999999</v>
      </c>
      <c r="L2316" s="104">
        <f t="shared" si="1126"/>
        <v>0</v>
      </c>
      <c r="M2316" s="129">
        <f t="shared" si="1095"/>
        <v>1</v>
      </c>
      <c r="N2316" s="787"/>
      <c r="P2316" s="86" t="b">
        <f t="shared" si="1108"/>
        <v>1</v>
      </c>
      <c r="Q2316" s="224" t="b">
        <f t="shared" si="1109"/>
        <v>1</v>
      </c>
      <c r="R2316" s="728">
        <f t="shared" si="1129"/>
        <v>0</v>
      </c>
    </row>
    <row r="2317" spans="1:18" s="161" customFormat="1" ht="35.25" customHeight="1" x14ac:dyDescent="0.35">
      <c r="A2317" s="990"/>
      <c r="B2317" s="386" t="s">
        <v>80</v>
      </c>
      <c r="C2317" s="386"/>
      <c r="D2317" s="348"/>
      <c r="E2317" s="348"/>
      <c r="F2317" s="348"/>
      <c r="G2317" s="167"/>
      <c r="H2317" s="348"/>
      <c r="I2317" s="167" t="e">
        <f t="shared" si="1113"/>
        <v>#DIV/0!</v>
      </c>
      <c r="J2317" s="167"/>
      <c r="K2317" s="104">
        <f t="shared" si="1125"/>
        <v>0</v>
      </c>
      <c r="L2317" s="104">
        <f t="shared" si="1126"/>
        <v>0</v>
      </c>
      <c r="M2317" s="206" t="e">
        <f t="shared" si="1095"/>
        <v>#DIV/0!</v>
      </c>
      <c r="N2317" s="788"/>
      <c r="P2317" s="86" t="b">
        <f t="shared" si="1108"/>
        <v>1</v>
      </c>
      <c r="Q2317" s="224" t="b">
        <f t="shared" si="1109"/>
        <v>1</v>
      </c>
      <c r="R2317" s="728">
        <f t="shared" si="1129"/>
        <v>0</v>
      </c>
    </row>
    <row r="2318" spans="1:18" s="161" customFormat="1" ht="77.25" customHeight="1" x14ac:dyDescent="0.35">
      <c r="A2318" s="1092" t="s">
        <v>815</v>
      </c>
      <c r="B2318" s="527" t="s">
        <v>706</v>
      </c>
      <c r="C2318" s="171" t="s">
        <v>285</v>
      </c>
      <c r="D2318" s="505">
        <f>SUM(D2319:D2322)</f>
        <v>86.1</v>
      </c>
      <c r="E2318" s="505">
        <f>SUM(E2319:E2322)</f>
        <v>86.1</v>
      </c>
      <c r="F2318" s="505">
        <f>SUM(F2319:F2322)</f>
        <v>0</v>
      </c>
      <c r="G2318" s="525">
        <f t="shared" si="1115"/>
        <v>0</v>
      </c>
      <c r="H2318" s="505">
        <f>SUM(H2319:H2322)</f>
        <v>0</v>
      </c>
      <c r="I2318" s="186">
        <f t="shared" si="1113"/>
        <v>0</v>
      </c>
      <c r="J2318" s="185" t="e">
        <f t="shared" si="1116"/>
        <v>#DIV/0!</v>
      </c>
      <c r="K2318" s="134">
        <f t="shared" si="1125"/>
        <v>86.1</v>
      </c>
      <c r="L2318" s="104">
        <f t="shared" si="1126"/>
        <v>0</v>
      </c>
      <c r="M2318" s="344">
        <f t="shared" si="1095"/>
        <v>1</v>
      </c>
      <c r="N2318" s="970"/>
      <c r="P2318" s="86"/>
      <c r="Q2318" s="224" t="b">
        <f t="shared" si="1109"/>
        <v>1</v>
      </c>
      <c r="R2318" s="728">
        <f t="shared" si="1129"/>
        <v>0</v>
      </c>
    </row>
    <row r="2319" spans="1:18" s="161" customFormat="1" ht="27.5" x14ac:dyDescent="0.35">
      <c r="A2319" s="1093"/>
      <c r="B2319" s="526" t="s">
        <v>79</v>
      </c>
      <c r="C2319" s="386"/>
      <c r="D2319" s="348"/>
      <c r="E2319" s="348"/>
      <c r="F2319" s="348"/>
      <c r="G2319" s="167"/>
      <c r="H2319" s="348"/>
      <c r="I2319" s="167" t="e">
        <f t="shared" si="1113"/>
        <v>#DIV/0!</v>
      </c>
      <c r="J2319" s="167"/>
      <c r="K2319" s="104">
        <f t="shared" si="1125"/>
        <v>0</v>
      </c>
      <c r="L2319" s="104">
        <f t="shared" si="1126"/>
        <v>0</v>
      </c>
      <c r="M2319" s="206" t="e">
        <f t="shared" si="1095"/>
        <v>#DIV/0!</v>
      </c>
      <c r="N2319" s="796"/>
      <c r="P2319" s="86"/>
      <c r="Q2319" s="224" t="b">
        <f t="shared" si="1109"/>
        <v>1</v>
      </c>
      <c r="R2319" s="728">
        <f t="shared" si="1129"/>
        <v>0</v>
      </c>
    </row>
    <row r="2320" spans="1:18" s="161" customFormat="1" ht="27.5" x14ac:dyDescent="0.35">
      <c r="A2320" s="1093"/>
      <c r="B2320" s="526" t="s">
        <v>78</v>
      </c>
      <c r="C2320" s="386"/>
      <c r="D2320" s="348"/>
      <c r="E2320" s="348"/>
      <c r="F2320" s="348"/>
      <c r="G2320" s="167"/>
      <c r="H2320" s="348"/>
      <c r="I2320" s="167" t="e">
        <f t="shared" si="1113"/>
        <v>#DIV/0!</v>
      </c>
      <c r="J2320" s="167"/>
      <c r="K2320" s="104">
        <f t="shared" si="1125"/>
        <v>0</v>
      </c>
      <c r="L2320" s="104">
        <f t="shared" si="1126"/>
        <v>0</v>
      </c>
      <c r="M2320" s="206" t="e">
        <f t="shared" si="1095"/>
        <v>#DIV/0!</v>
      </c>
      <c r="N2320" s="796"/>
      <c r="P2320" s="86"/>
      <c r="Q2320" s="224" t="b">
        <f t="shared" si="1109"/>
        <v>1</v>
      </c>
      <c r="R2320" s="728">
        <f t="shared" si="1129"/>
        <v>0</v>
      </c>
    </row>
    <row r="2321" spans="1:18" s="161" customFormat="1" ht="27.5" x14ac:dyDescent="0.35">
      <c r="A2321" s="1093"/>
      <c r="B2321" s="526" t="s">
        <v>116</v>
      </c>
      <c r="C2321" s="386"/>
      <c r="D2321" s="348">
        <v>86.1</v>
      </c>
      <c r="E2321" s="348">
        <v>86.1</v>
      </c>
      <c r="F2321" s="348"/>
      <c r="G2321" s="418">
        <f t="shared" ref="G2321" si="1132">F2321/E2321</f>
        <v>0</v>
      </c>
      <c r="H2321" s="348"/>
      <c r="I2321" s="186">
        <f t="shared" si="1113"/>
        <v>0</v>
      </c>
      <c r="J2321" s="167" t="e">
        <f t="shared" ref="J2321" si="1133">H2321/F2321</f>
        <v>#DIV/0!</v>
      </c>
      <c r="K2321" s="104">
        <f t="shared" si="1125"/>
        <v>86.1</v>
      </c>
      <c r="L2321" s="104">
        <f t="shared" si="1126"/>
        <v>0</v>
      </c>
      <c r="M2321" s="129">
        <f t="shared" si="1095"/>
        <v>1</v>
      </c>
      <c r="N2321" s="796"/>
      <c r="P2321" s="86"/>
      <c r="Q2321" s="224" t="b">
        <f t="shared" si="1109"/>
        <v>1</v>
      </c>
      <c r="R2321" s="728">
        <f t="shared" si="1129"/>
        <v>0</v>
      </c>
    </row>
    <row r="2322" spans="1:18" s="161" customFormat="1" ht="25.5" customHeight="1" x14ac:dyDescent="0.35">
      <c r="A2322" s="1094"/>
      <c r="B2322" s="386" t="s">
        <v>80</v>
      </c>
      <c r="C2322" s="386"/>
      <c r="D2322" s="348"/>
      <c r="E2322" s="348"/>
      <c r="F2322" s="348"/>
      <c r="G2322" s="167"/>
      <c r="H2322" s="348"/>
      <c r="I2322" s="167" t="e">
        <f t="shared" si="1113"/>
        <v>#DIV/0!</v>
      </c>
      <c r="J2322" s="167"/>
      <c r="K2322" s="104">
        <f t="shared" si="1125"/>
        <v>0</v>
      </c>
      <c r="L2322" s="104">
        <f t="shared" si="1126"/>
        <v>0</v>
      </c>
      <c r="M2322" s="206" t="e">
        <f t="shared" si="1095"/>
        <v>#DIV/0!</v>
      </c>
      <c r="N2322" s="797"/>
      <c r="P2322" s="86"/>
      <c r="Q2322" s="224" t="b">
        <f t="shared" si="1109"/>
        <v>1</v>
      </c>
      <c r="R2322" s="728">
        <f t="shared" si="1129"/>
        <v>0</v>
      </c>
    </row>
    <row r="2323" spans="1:18" s="161" customFormat="1" ht="81.75" customHeight="1" x14ac:dyDescent="0.35">
      <c r="A2323" s="1092" t="s">
        <v>289</v>
      </c>
      <c r="B2323" s="416" t="s">
        <v>512</v>
      </c>
      <c r="C2323" s="171" t="s">
        <v>285</v>
      </c>
      <c r="D2323" s="505">
        <f>SUM(D2324:D2327)</f>
        <v>12080</v>
      </c>
      <c r="E2323" s="505">
        <f>SUM(E2324:E2327)</f>
        <v>12080</v>
      </c>
      <c r="F2323" s="134">
        <f>F2326</f>
        <v>6</v>
      </c>
      <c r="G2323" s="580">
        <f t="shared" si="1115"/>
        <v>5.0000000000000001E-4</v>
      </c>
      <c r="H2323" s="134">
        <f>H2326</f>
        <v>6</v>
      </c>
      <c r="I2323" s="483">
        <f t="shared" si="1113"/>
        <v>5.0000000000000001E-4</v>
      </c>
      <c r="J2323" s="191">
        <f t="shared" si="1116"/>
        <v>1</v>
      </c>
      <c r="K2323" s="134">
        <f t="shared" si="1125"/>
        <v>12080</v>
      </c>
      <c r="L2323" s="134">
        <f t="shared" si="1126"/>
        <v>0</v>
      </c>
      <c r="M2323" s="344">
        <f t="shared" si="1095"/>
        <v>1</v>
      </c>
      <c r="N2323" s="959" t="s">
        <v>918</v>
      </c>
      <c r="P2323" s="86"/>
      <c r="Q2323" s="224" t="b">
        <f t="shared" si="1109"/>
        <v>1</v>
      </c>
      <c r="R2323" s="728">
        <f t="shared" si="1129"/>
        <v>0</v>
      </c>
    </row>
    <row r="2324" spans="1:18" s="161" customFormat="1" ht="20.25" customHeight="1" x14ac:dyDescent="0.35">
      <c r="A2324" s="1093"/>
      <c r="B2324" s="526" t="s">
        <v>79</v>
      </c>
      <c r="C2324" s="419"/>
      <c r="D2324" s="348"/>
      <c r="E2324" s="508"/>
      <c r="F2324" s="348"/>
      <c r="G2324" s="184" t="e">
        <f t="shared" si="1115"/>
        <v>#DIV/0!</v>
      </c>
      <c r="H2324" s="348"/>
      <c r="I2324" s="167" t="e">
        <f t="shared" si="1113"/>
        <v>#DIV/0!</v>
      </c>
      <c r="J2324" s="167" t="e">
        <f t="shared" si="1116"/>
        <v>#DIV/0!</v>
      </c>
      <c r="K2324" s="104">
        <f t="shared" si="1125"/>
        <v>0</v>
      </c>
      <c r="L2324" s="104">
        <f t="shared" si="1126"/>
        <v>0</v>
      </c>
      <c r="M2324" s="206" t="e">
        <f t="shared" si="1095"/>
        <v>#DIV/0!</v>
      </c>
      <c r="N2324" s="960"/>
      <c r="P2324" s="86"/>
      <c r="Q2324" s="224" t="b">
        <f t="shared" si="1109"/>
        <v>1</v>
      </c>
      <c r="R2324" s="728">
        <f t="shared" si="1129"/>
        <v>0</v>
      </c>
    </row>
    <row r="2325" spans="1:18" s="161" customFormat="1" ht="20.25" customHeight="1" x14ac:dyDescent="0.35">
      <c r="A2325" s="1093"/>
      <c r="B2325" s="526" t="s">
        <v>78</v>
      </c>
      <c r="C2325" s="419"/>
      <c r="D2325" s="348"/>
      <c r="E2325" s="508"/>
      <c r="F2325" s="348"/>
      <c r="G2325" s="184" t="e">
        <f t="shared" si="1115"/>
        <v>#DIV/0!</v>
      </c>
      <c r="H2325" s="348"/>
      <c r="I2325" s="167" t="e">
        <f t="shared" si="1113"/>
        <v>#DIV/0!</v>
      </c>
      <c r="J2325" s="167" t="e">
        <f t="shared" si="1116"/>
        <v>#DIV/0!</v>
      </c>
      <c r="K2325" s="104">
        <f t="shared" si="1125"/>
        <v>0</v>
      </c>
      <c r="L2325" s="104">
        <f t="shared" si="1126"/>
        <v>0</v>
      </c>
      <c r="M2325" s="206" t="e">
        <f t="shared" si="1095"/>
        <v>#DIV/0!</v>
      </c>
      <c r="N2325" s="960"/>
      <c r="P2325" s="86"/>
      <c r="Q2325" s="224" t="b">
        <f t="shared" si="1109"/>
        <v>1</v>
      </c>
      <c r="R2325" s="728">
        <f t="shared" si="1129"/>
        <v>0</v>
      </c>
    </row>
    <row r="2326" spans="1:18" s="161" customFormat="1" ht="20.25" customHeight="1" x14ac:dyDescent="0.35">
      <c r="A2326" s="1093"/>
      <c r="B2326" s="526" t="s">
        <v>116</v>
      </c>
      <c r="C2326" s="419"/>
      <c r="D2326" s="348">
        <v>12080</v>
      </c>
      <c r="E2326" s="348">
        <v>12080</v>
      </c>
      <c r="F2326" s="348">
        <v>6</v>
      </c>
      <c r="G2326" s="483">
        <f t="shared" si="1115"/>
        <v>5.0000000000000001E-4</v>
      </c>
      <c r="H2326" s="348">
        <v>6</v>
      </c>
      <c r="I2326" s="483">
        <f t="shared" si="1113"/>
        <v>5.0000000000000001E-4</v>
      </c>
      <c r="J2326" s="186">
        <f t="shared" si="1116"/>
        <v>1</v>
      </c>
      <c r="K2326" s="104">
        <f t="shared" si="1125"/>
        <v>12080</v>
      </c>
      <c r="L2326" s="104">
        <f t="shared" si="1126"/>
        <v>0</v>
      </c>
      <c r="M2326" s="129">
        <f t="shared" si="1095"/>
        <v>1</v>
      </c>
      <c r="N2326" s="960"/>
      <c r="P2326" s="86"/>
      <c r="Q2326" s="224" t="b">
        <f t="shared" si="1109"/>
        <v>1</v>
      </c>
      <c r="R2326" s="728">
        <f t="shared" si="1129"/>
        <v>0</v>
      </c>
    </row>
    <row r="2327" spans="1:18" s="161" customFormat="1" ht="20.25" customHeight="1" x14ac:dyDescent="0.35">
      <c r="A2327" s="1094"/>
      <c r="B2327" s="386" t="s">
        <v>80</v>
      </c>
      <c r="C2327" s="386"/>
      <c r="D2327" s="348"/>
      <c r="E2327" s="508"/>
      <c r="F2327" s="348"/>
      <c r="G2327" s="184" t="e">
        <f t="shared" si="1115"/>
        <v>#DIV/0!</v>
      </c>
      <c r="H2327" s="348"/>
      <c r="I2327" s="167" t="e">
        <f t="shared" si="1113"/>
        <v>#DIV/0!</v>
      </c>
      <c r="J2327" s="167" t="e">
        <f t="shared" si="1116"/>
        <v>#DIV/0!</v>
      </c>
      <c r="K2327" s="104">
        <f t="shared" si="1125"/>
        <v>0</v>
      </c>
      <c r="L2327" s="104">
        <f t="shared" si="1126"/>
        <v>0</v>
      </c>
      <c r="M2327" s="206" t="e">
        <f t="shared" ref="M2327:M2385" si="1134">K2327/E2327</f>
        <v>#DIV/0!</v>
      </c>
      <c r="N2327" s="961"/>
      <c r="P2327" s="86"/>
      <c r="Q2327" s="224" t="b">
        <f t="shared" si="1109"/>
        <v>1</v>
      </c>
      <c r="R2327" s="728">
        <f t="shared" si="1129"/>
        <v>0</v>
      </c>
    </row>
    <row r="2328" spans="1:18" s="161" customFormat="1" ht="65.25" customHeight="1" x14ac:dyDescent="0.35">
      <c r="A2328" s="988" t="s">
        <v>290</v>
      </c>
      <c r="B2328" s="416" t="s">
        <v>513</v>
      </c>
      <c r="C2328" s="171" t="s">
        <v>285</v>
      </c>
      <c r="D2328" s="505">
        <f>SUM(D2329:D2332)</f>
        <v>4860</v>
      </c>
      <c r="E2328" s="134">
        <f>SUM(E2329:E2332)</f>
        <v>4860</v>
      </c>
      <c r="F2328" s="348"/>
      <c r="G2328" s="522">
        <f t="shared" si="1115"/>
        <v>0</v>
      </c>
      <c r="H2328" s="348"/>
      <c r="I2328" s="186">
        <f t="shared" si="1113"/>
        <v>0</v>
      </c>
      <c r="J2328" s="167" t="e">
        <f t="shared" si="1116"/>
        <v>#DIV/0!</v>
      </c>
      <c r="K2328" s="104">
        <f t="shared" si="1125"/>
        <v>4860</v>
      </c>
      <c r="L2328" s="104">
        <f t="shared" si="1126"/>
        <v>0</v>
      </c>
      <c r="M2328" s="129">
        <f t="shared" si="1134"/>
        <v>1</v>
      </c>
      <c r="N2328" s="959" t="s">
        <v>1366</v>
      </c>
      <c r="P2328" s="86" t="b">
        <f t="shared" si="1108"/>
        <v>1</v>
      </c>
      <c r="Q2328" s="224" t="b">
        <f t="shared" si="1109"/>
        <v>1</v>
      </c>
      <c r="R2328" s="728">
        <f t="shared" si="1129"/>
        <v>0</v>
      </c>
    </row>
    <row r="2329" spans="1:18" s="161" customFormat="1" ht="28.5" customHeight="1" x14ac:dyDescent="0.35">
      <c r="A2329" s="989"/>
      <c r="B2329" s="526" t="s">
        <v>79</v>
      </c>
      <c r="C2329" s="419"/>
      <c r="D2329" s="348"/>
      <c r="E2329" s="508"/>
      <c r="F2329" s="348"/>
      <c r="G2329" s="184" t="e">
        <f t="shared" si="1115"/>
        <v>#DIV/0!</v>
      </c>
      <c r="H2329" s="348"/>
      <c r="I2329" s="167" t="e">
        <f t="shared" si="1113"/>
        <v>#DIV/0!</v>
      </c>
      <c r="J2329" s="167" t="e">
        <f t="shared" si="1116"/>
        <v>#DIV/0!</v>
      </c>
      <c r="K2329" s="104">
        <f t="shared" si="1125"/>
        <v>0</v>
      </c>
      <c r="L2329" s="104">
        <f t="shared" si="1126"/>
        <v>0</v>
      </c>
      <c r="M2329" s="206" t="e">
        <f t="shared" si="1134"/>
        <v>#DIV/0!</v>
      </c>
      <c r="N2329" s="960"/>
      <c r="P2329" s="86" t="b">
        <f t="shared" si="1108"/>
        <v>1</v>
      </c>
      <c r="Q2329" s="224" t="b">
        <f t="shared" si="1109"/>
        <v>1</v>
      </c>
      <c r="R2329" s="728">
        <f t="shared" si="1129"/>
        <v>0</v>
      </c>
    </row>
    <row r="2330" spans="1:18" s="161" customFormat="1" ht="41.25" customHeight="1" x14ac:dyDescent="0.35">
      <c r="A2330" s="989"/>
      <c r="B2330" s="526" t="s">
        <v>78</v>
      </c>
      <c r="C2330" s="419"/>
      <c r="D2330" s="348"/>
      <c r="E2330" s="508"/>
      <c r="F2330" s="348"/>
      <c r="G2330" s="184" t="e">
        <f t="shared" si="1115"/>
        <v>#DIV/0!</v>
      </c>
      <c r="H2330" s="348"/>
      <c r="I2330" s="167" t="e">
        <f t="shared" si="1113"/>
        <v>#DIV/0!</v>
      </c>
      <c r="J2330" s="167" t="e">
        <f t="shared" si="1116"/>
        <v>#DIV/0!</v>
      </c>
      <c r="K2330" s="104">
        <f t="shared" si="1125"/>
        <v>0</v>
      </c>
      <c r="L2330" s="104">
        <f t="shared" si="1126"/>
        <v>0</v>
      </c>
      <c r="M2330" s="206" t="e">
        <f t="shared" si="1134"/>
        <v>#DIV/0!</v>
      </c>
      <c r="N2330" s="960"/>
      <c r="P2330" s="86" t="b">
        <f t="shared" si="1108"/>
        <v>1</v>
      </c>
      <c r="Q2330" s="224" t="b">
        <f t="shared" si="1109"/>
        <v>1</v>
      </c>
      <c r="R2330" s="728">
        <f t="shared" si="1129"/>
        <v>0</v>
      </c>
    </row>
    <row r="2331" spans="1:18" s="161" customFormat="1" ht="35.25" customHeight="1" x14ac:dyDescent="0.35">
      <c r="A2331" s="989"/>
      <c r="B2331" s="526" t="s">
        <v>116</v>
      </c>
      <c r="C2331" s="419"/>
      <c r="D2331" s="348">
        <v>4860</v>
      </c>
      <c r="E2331" s="348">
        <v>4860</v>
      </c>
      <c r="F2331" s="348"/>
      <c r="G2331" s="522">
        <f t="shared" si="1115"/>
        <v>0</v>
      </c>
      <c r="H2331" s="348"/>
      <c r="I2331" s="186">
        <f t="shared" si="1113"/>
        <v>0</v>
      </c>
      <c r="J2331" s="167" t="e">
        <f t="shared" si="1116"/>
        <v>#DIV/0!</v>
      </c>
      <c r="K2331" s="104">
        <f t="shared" si="1125"/>
        <v>4860</v>
      </c>
      <c r="L2331" s="104">
        <f t="shared" si="1126"/>
        <v>0</v>
      </c>
      <c r="M2331" s="129">
        <f t="shared" si="1134"/>
        <v>1</v>
      </c>
      <c r="N2331" s="960"/>
      <c r="P2331" s="86" t="b">
        <f t="shared" si="1108"/>
        <v>1</v>
      </c>
      <c r="Q2331" s="224" t="b">
        <f t="shared" si="1109"/>
        <v>1</v>
      </c>
      <c r="R2331" s="728">
        <f t="shared" si="1129"/>
        <v>0</v>
      </c>
    </row>
    <row r="2332" spans="1:18" s="161" customFormat="1" ht="29.25" customHeight="1" x14ac:dyDescent="0.35">
      <c r="A2332" s="990"/>
      <c r="B2332" s="386" t="s">
        <v>80</v>
      </c>
      <c r="C2332" s="386"/>
      <c r="D2332" s="348"/>
      <c r="E2332" s="508"/>
      <c r="F2332" s="348"/>
      <c r="G2332" s="184" t="e">
        <f t="shared" si="1115"/>
        <v>#DIV/0!</v>
      </c>
      <c r="H2332" s="348"/>
      <c r="I2332" s="167" t="e">
        <f t="shared" si="1113"/>
        <v>#DIV/0!</v>
      </c>
      <c r="J2332" s="167" t="e">
        <f t="shared" si="1116"/>
        <v>#DIV/0!</v>
      </c>
      <c r="K2332" s="104">
        <f t="shared" si="1125"/>
        <v>0</v>
      </c>
      <c r="L2332" s="104">
        <f t="shared" si="1126"/>
        <v>0</v>
      </c>
      <c r="M2332" s="206" t="e">
        <f t="shared" si="1134"/>
        <v>#DIV/0!</v>
      </c>
      <c r="N2332" s="961"/>
      <c r="P2332" s="86" t="b">
        <f t="shared" si="1108"/>
        <v>1</v>
      </c>
      <c r="Q2332" s="224" t="b">
        <f t="shared" si="1109"/>
        <v>1</v>
      </c>
      <c r="R2332" s="728">
        <f t="shared" si="1129"/>
        <v>0</v>
      </c>
    </row>
    <row r="2333" spans="1:18" s="161" customFormat="1" ht="90.75" customHeight="1" x14ac:dyDescent="0.35">
      <c r="A2333" s="1074" t="s">
        <v>291</v>
      </c>
      <c r="B2333" s="416" t="s">
        <v>608</v>
      </c>
      <c r="C2333" s="420" t="s">
        <v>285</v>
      </c>
      <c r="D2333" s="134">
        <f>SUM(D2334:D2337)</f>
        <v>558.76</v>
      </c>
      <c r="E2333" s="134">
        <f>SUM(E2334:E2337)</f>
        <v>558.76</v>
      </c>
      <c r="F2333" s="134">
        <f>SUM(F2334:F2337)</f>
        <v>139.08000000000001</v>
      </c>
      <c r="G2333" s="418">
        <f t="shared" si="1115"/>
        <v>0.249</v>
      </c>
      <c r="H2333" s="348">
        <f>SUM(H2334:H2337)</f>
        <v>139.08000000000001</v>
      </c>
      <c r="I2333" s="186">
        <f t="shared" si="1113"/>
        <v>0.249</v>
      </c>
      <c r="J2333" s="186">
        <f t="shared" si="1116"/>
        <v>1</v>
      </c>
      <c r="K2333" s="104">
        <f t="shared" si="1125"/>
        <v>558.76</v>
      </c>
      <c r="L2333" s="104">
        <f t="shared" si="1126"/>
        <v>0</v>
      </c>
      <c r="M2333" s="129">
        <f t="shared" si="1134"/>
        <v>1</v>
      </c>
      <c r="N2333" s="786"/>
      <c r="P2333" s="86" t="b">
        <f t="shared" si="1108"/>
        <v>1</v>
      </c>
      <c r="Q2333" s="224" t="b">
        <f t="shared" si="1109"/>
        <v>1</v>
      </c>
      <c r="R2333" s="728">
        <f t="shared" si="1129"/>
        <v>0</v>
      </c>
    </row>
    <row r="2334" spans="1:18" s="161" customFormat="1" ht="18.75" customHeight="1" x14ac:dyDescent="0.35">
      <c r="A2334" s="1075"/>
      <c r="B2334" s="615" t="s">
        <v>79</v>
      </c>
      <c r="C2334" s="419"/>
      <c r="D2334" s="348">
        <f>D2339+D2344+D2349+D2354+D2359+D2364</f>
        <v>0</v>
      </c>
      <c r="E2334" s="348">
        <f t="shared" ref="E2334:H2337" si="1135">E2339+E2344+E2349+E2354+E2359+E2364</f>
        <v>0</v>
      </c>
      <c r="F2334" s="348">
        <f t="shared" si="1135"/>
        <v>0</v>
      </c>
      <c r="G2334" s="167" t="e">
        <f t="shared" si="1115"/>
        <v>#DIV/0!</v>
      </c>
      <c r="H2334" s="348">
        <f t="shared" si="1135"/>
        <v>0</v>
      </c>
      <c r="I2334" s="167" t="e">
        <f t="shared" si="1113"/>
        <v>#DIV/0!</v>
      </c>
      <c r="J2334" s="167" t="e">
        <f t="shared" si="1116"/>
        <v>#DIV/0!</v>
      </c>
      <c r="K2334" s="104">
        <f t="shared" si="1125"/>
        <v>0</v>
      </c>
      <c r="L2334" s="104">
        <f t="shared" si="1126"/>
        <v>0</v>
      </c>
      <c r="M2334" s="206" t="e">
        <f t="shared" si="1134"/>
        <v>#DIV/0!</v>
      </c>
      <c r="N2334" s="787"/>
      <c r="P2334" s="86" t="b">
        <f t="shared" si="1108"/>
        <v>1</v>
      </c>
      <c r="Q2334" s="224" t="b">
        <f t="shared" si="1109"/>
        <v>1</v>
      </c>
      <c r="R2334" s="728">
        <f t="shared" si="1129"/>
        <v>0</v>
      </c>
    </row>
    <row r="2335" spans="1:18" s="161" customFormat="1" ht="27.5" x14ac:dyDescent="0.35">
      <c r="A2335" s="1075"/>
      <c r="B2335" s="615" t="s">
        <v>78</v>
      </c>
      <c r="C2335" s="419"/>
      <c r="D2335" s="348">
        <f t="shared" ref="D2335:F2337" si="1136">D2340+D2345+D2350+D2355+D2360+D2365</f>
        <v>0</v>
      </c>
      <c r="E2335" s="348">
        <f t="shared" si="1136"/>
        <v>0</v>
      </c>
      <c r="F2335" s="348">
        <f t="shared" si="1136"/>
        <v>0</v>
      </c>
      <c r="G2335" s="167" t="e">
        <f t="shared" si="1115"/>
        <v>#DIV/0!</v>
      </c>
      <c r="H2335" s="348">
        <f t="shared" si="1135"/>
        <v>0</v>
      </c>
      <c r="I2335" s="167" t="e">
        <f t="shared" si="1113"/>
        <v>#DIV/0!</v>
      </c>
      <c r="J2335" s="167" t="e">
        <f t="shared" si="1116"/>
        <v>#DIV/0!</v>
      </c>
      <c r="K2335" s="104">
        <f t="shared" si="1125"/>
        <v>0</v>
      </c>
      <c r="L2335" s="104">
        <f t="shared" si="1126"/>
        <v>0</v>
      </c>
      <c r="M2335" s="206" t="e">
        <f t="shared" si="1134"/>
        <v>#DIV/0!</v>
      </c>
      <c r="N2335" s="787"/>
      <c r="P2335" s="86" t="b">
        <f t="shared" si="1108"/>
        <v>1</v>
      </c>
      <c r="Q2335" s="224" t="b">
        <f t="shared" si="1109"/>
        <v>1</v>
      </c>
      <c r="R2335" s="728">
        <f t="shared" si="1129"/>
        <v>0</v>
      </c>
    </row>
    <row r="2336" spans="1:18" s="161" customFormat="1" ht="27.5" x14ac:dyDescent="0.35">
      <c r="A2336" s="1075"/>
      <c r="B2336" s="386" t="s">
        <v>231</v>
      </c>
      <c r="C2336" s="419"/>
      <c r="D2336" s="348">
        <f>D2341+D2346+D2351+D2356+D2361+D2366</f>
        <v>558.76</v>
      </c>
      <c r="E2336" s="348">
        <f>E2341+E2346+E2351+E2356+E2361+E2366</f>
        <v>558.76</v>
      </c>
      <c r="F2336" s="348">
        <f t="shared" si="1136"/>
        <v>139.08000000000001</v>
      </c>
      <c r="G2336" s="418">
        <f t="shared" si="1115"/>
        <v>0.249</v>
      </c>
      <c r="H2336" s="348">
        <f t="shared" si="1135"/>
        <v>139.08000000000001</v>
      </c>
      <c r="I2336" s="186">
        <f t="shared" si="1113"/>
        <v>0.249</v>
      </c>
      <c r="J2336" s="186">
        <f t="shared" si="1116"/>
        <v>1</v>
      </c>
      <c r="K2336" s="104">
        <f t="shared" si="1125"/>
        <v>558.76</v>
      </c>
      <c r="L2336" s="104">
        <f t="shared" si="1126"/>
        <v>0</v>
      </c>
      <c r="M2336" s="129">
        <f t="shared" si="1134"/>
        <v>1</v>
      </c>
      <c r="N2336" s="787"/>
      <c r="P2336" s="86" t="b">
        <f t="shared" si="1108"/>
        <v>1</v>
      </c>
      <c r="Q2336" s="224" t="b">
        <f t="shared" si="1109"/>
        <v>1</v>
      </c>
      <c r="R2336" s="728">
        <f t="shared" si="1129"/>
        <v>0</v>
      </c>
    </row>
    <row r="2337" spans="1:18" s="161" customFormat="1" ht="24" customHeight="1" x14ac:dyDescent="0.35">
      <c r="A2337" s="1076"/>
      <c r="B2337" s="386" t="s">
        <v>80</v>
      </c>
      <c r="C2337" s="419"/>
      <c r="D2337" s="348">
        <f t="shared" si="1136"/>
        <v>0</v>
      </c>
      <c r="E2337" s="348">
        <f t="shared" si="1136"/>
        <v>0</v>
      </c>
      <c r="F2337" s="348">
        <f t="shared" si="1136"/>
        <v>0</v>
      </c>
      <c r="G2337" s="167" t="e">
        <f t="shared" si="1115"/>
        <v>#DIV/0!</v>
      </c>
      <c r="H2337" s="348">
        <f t="shared" si="1135"/>
        <v>0</v>
      </c>
      <c r="I2337" s="167" t="e">
        <f t="shared" si="1113"/>
        <v>#DIV/0!</v>
      </c>
      <c r="J2337" s="167" t="e">
        <f t="shared" si="1116"/>
        <v>#DIV/0!</v>
      </c>
      <c r="K2337" s="104">
        <f t="shared" si="1125"/>
        <v>0</v>
      </c>
      <c r="L2337" s="104">
        <f t="shared" si="1126"/>
        <v>0</v>
      </c>
      <c r="M2337" s="206" t="e">
        <f t="shared" si="1134"/>
        <v>#DIV/0!</v>
      </c>
      <c r="N2337" s="788"/>
      <c r="P2337" s="86" t="b">
        <f t="shared" si="1108"/>
        <v>1</v>
      </c>
      <c r="Q2337" s="224" t="b">
        <f t="shared" si="1109"/>
        <v>1</v>
      </c>
      <c r="R2337" s="728">
        <f t="shared" si="1129"/>
        <v>0</v>
      </c>
    </row>
    <row r="2338" spans="1:18" s="161" customFormat="1" ht="125.25" customHeight="1" x14ac:dyDescent="0.35">
      <c r="A2338" s="988" t="s">
        <v>816</v>
      </c>
      <c r="B2338" s="527" t="s">
        <v>609</v>
      </c>
      <c r="C2338" s="527" t="s">
        <v>285</v>
      </c>
      <c r="D2338" s="505">
        <f>SUM(D2339:D2342)</f>
        <v>376.76</v>
      </c>
      <c r="E2338" s="505">
        <f t="shared" ref="E2338:F2338" si="1137">SUM(E2339:E2342)</f>
        <v>376.76</v>
      </c>
      <c r="F2338" s="348">
        <f t="shared" si="1137"/>
        <v>133.22999999999999</v>
      </c>
      <c r="G2338" s="186">
        <f t="shared" si="1115"/>
        <v>0.35399999999999998</v>
      </c>
      <c r="H2338" s="348">
        <f>SUM(H2339:H2342)</f>
        <v>133.22999999999999</v>
      </c>
      <c r="I2338" s="186">
        <f t="shared" si="1113"/>
        <v>0.35399999999999998</v>
      </c>
      <c r="J2338" s="186">
        <f t="shared" si="1116"/>
        <v>1</v>
      </c>
      <c r="K2338" s="104">
        <f t="shared" si="1125"/>
        <v>376.76</v>
      </c>
      <c r="L2338" s="104">
        <f t="shared" si="1126"/>
        <v>0</v>
      </c>
      <c r="M2338" s="129">
        <f t="shared" si="1134"/>
        <v>1</v>
      </c>
      <c r="N2338" s="970" t="s">
        <v>1367</v>
      </c>
      <c r="P2338" s="86" t="b">
        <f t="shared" si="1108"/>
        <v>1</v>
      </c>
      <c r="Q2338" s="224" t="b">
        <f t="shared" si="1109"/>
        <v>1</v>
      </c>
      <c r="R2338" s="728">
        <f t="shared" si="1129"/>
        <v>0</v>
      </c>
    </row>
    <row r="2339" spans="1:18" s="161" customFormat="1" ht="27.5" x14ac:dyDescent="0.35">
      <c r="A2339" s="989"/>
      <c r="B2339" s="615" t="s">
        <v>79</v>
      </c>
      <c r="C2339" s="419"/>
      <c r="D2339" s="348"/>
      <c r="E2339" s="348"/>
      <c r="F2339" s="348"/>
      <c r="G2339" s="167" t="e">
        <f t="shared" si="1115"/>
        <v>#DIV/0!</v>
      </c>
      <c r="H2339" s="348"/>
      <c r="I2339" s="167" t="e">
        <f t="shared" si="1113"/>
        <v>#DIV/0!</v>
      </c>
      <c r="J2339" s="167" t="e">
        <f t="shared" si="1116"/>
        <v>#DIV/0!</v>
      </c>
      <c r="K2339" s="104">
        <f t="shared" si="1125"/>
        <v>0</v>
      </c>
      <c r="L2339" s="104">
        <f t="shared" si="1126"/>
        <v>0</v>
      </c>
      <c r="M2339" s="206" t="e">
        <f t="shared" si="1134"/>
        <v>#DIV/0!</v>
      </c>
      <c r="N2339" s="796"/>
      <c r="P2339" s="86" t="b">
        <f t="shared" si="1108"/>
        <v>1</v>
      </c>
      <c r="Q2339" s="224" t="b">
        <f t="shared" si="1109"/>
        <v>1</v>
      </c>
      <c r="R2339" s="728">
        <f t="shared" si="1129"/>
        <v>0</v>
      </c>
    </row>
    <row r="2340" spans="1:18" s="161" customFormat="1" ht="27.5" x14ac:dyDescent="0.35">
      <c r="A2340" s="989"/>
      <c r="B2340" s="615" t="s">
        <v>78</v>
      </c>
      <c r="C2340" s="419"/>
      <c r="D2340" s="348"/>
      <c r="E2340" s="348"/>
      <c r="F2340" s="348"/>
      <c r="G2340" s="167" t="e">
        <f t="shared" si="1115"/>
        <v>#DIV/0!</v>
      </c>
      <c r="H2340" s="348"/>
      <c r="I2340" s="167" t="e">
        <f t="shared" si="1113"/>
        <v>#DIV/0!</v>
      </c>
      <c r="J2340" s="167" t="e">
        <f t="shared" si="1116"/>
        <v>#DIV/0!</v>
      </c>
      <c r="K2340" s="104">
        <f t="shared" si="1125"/>
        <v>0</v>
      </c>
      <c r="L2340" s="104">
        <f t="shared" si="1126"/>
        <v>0</v>
      </c>
      <c r="M2340" s="206" t="e">
        <f t="shared" si="1134"/>
        <v>#DIV/0!</v>
      </c>
      <c r="N2340" s="796"/>
      <c r="P2340" s="86" t="b">
        <f t="shared" si="1108"/>
        <v>1</v>
      </c>
      <c r="Q2340" s="224" t="b">
        <f t="shared" si="1109"/>
        <v>1</v>
      </c>
      <c r="R2340" s="728">
        <f t="shared" si="1129"/>
        <v>0</v>
      </c>
    </row>
    <row r="2341" spans="1:18" s="161" customFormat="1" ht="27.5" x14ac:dyDescent="0.35">
      <c r="A2341" s="989"/>
      <c r="B2341" s="386" t="s">
        <v>231</v>
      </c>
      <c r="C2341" s="419"/>
      <c r="D2341" s="348">
        <v>376.76</v>
      </c>
      <c r="E2341" s="348">
        <v>376.76</v>
      </c>
      <c r="F2341" s="348">
        <v>133.22999999999999</v>
      </c>
      <c r="G2341" s="186">
        <f t="shared" si="1115"/>
        <v>0.35399999999999998</v>
      </c>
      <c r="H2341" s="348">
        <v>133.22999999999999</v>
      </c>
      <c r="I2341" s="186">
        <f t="shared" si="1113"/>
        <v>0.35399999999999998</v>
      </c>
      <c r="J2341" s="186">
        <f t="shared" si="1116"/>
        <v>1</v>
      </c>
      <c r="K2341" s="104">
        <f t="shared" si="1125"/>
        <v>376.76</v>
      </c>
      <c r="L2341" s="104">
        <f t="shared" si="1126"/>
        <v>0</v>
      </c>
      <c r="M2341" s="129">
        <f t="shared" si="1134"/>
        <v>1</v>
      </c>
      <c r="N2341" s="796"/>
      <c r="P2341" s="86" t="b">
        <f t="shared" si="1108"/>
        <v>1</v>
      </c>
      <c r="Q2341" s="224" t="b">
        <f t="shared" si="1109"/>
        <v>1</v>
      </c>
      <c r="R2341" s="728">
        <f t="shared" si="1129"/>
        <v>0</v>
      </c>
    </row>
    <row r="2342" spans="1:18" s="161" customFormat="1" ht="27.5" x14ac:dyDescent="0.35">
      <c r="A2342" s="990"/>
      <c r="B2342" s="386" t="s">
        <v>80</v>
      </c>
      <c r="C2342" s="419"/>
      <c r="D2342" s="348"/>
      <c r="E2342" s="348"/>
      <c r="F2342" s="348"/>
      <c r="G2342" s="167" t="e">
        <f t="shared" si="1115"/>
        <v>#DIV/0!</v>
      </c>
      <c r="H2342" s="348"/>
      <c r="I2342" s="167" t="e">
        <f t="shared" si="1113"/>
        <v>#DIV/0!</v>
      </c>
      <c r="J2342" s="167" t="e">
        <f t="shared" si="1116"/>
        <v>#DIV/0!</v>
      </c>
      <c r="K2342" s="104">
        <f t="shared" si="1125"/>
        <v>0</v>
      </c>
      <c r="L2342" s="104">
        <f t="shared" si="1126"/>
        <v>0</v>
      </c>
      <c r="M2342" s="206" t="e">
        <f t="shared" si="1134"/>
        <v>#DIV/0!</v>
      </c>
      <c r="N2342" s="797"/>
      <c r="P2342" s="86" t="b">
        <f t="shared" si="1108"/>
        <v>1</v>
      </c>
      <c r="Q2342" s="224" t="b">
        <f t="shared" si="1109"/>
        <v>1</v>
      </c>
      <c r="R2342" s="728">
        <f t="shared" si="1129"/>
        <v>0</v>
      </c>
    </row>
    <row r="2343" spans="1:18" s="161" customFormat="1" ht="94.5" customHeight="1" x14ac:dyDescent="0.35">
      <c r="A2343" s="1082" t="s">
        <v>817</v>
      </c>
      <c r="B2343" s="527" t="s">
        <v>610</v>
      </c>
      <c r="C2343" s="527" t="s">
        <v>285</v>
      </c>
      <c r="D2343" s="505">
        <f>SUM(D2344:D2347)</f>
        <v>27.6</v>
      </c>
      <c r="E2343" s="505">
        <f t="shared" ref="E2343:F2343" si="1138">SUM(E2344:E2347)</f>
        <v>27.6</v>
      </c>
      <c r="F2343" s="505">
        <f t="shared" si="1138"/>
        <v>3.45</v>
      </c>
      <c r="G2343" s="191">
        <f t="shared" si="1115"/>
        <v>0.125</v>
      </c>
      <c r="H2343" s="505">
        <f>SUM(H2344:H2347)</f>
        <v>3.45</v>
      </c>
      <c r="I2343" s="191">
        <f t="shared" si="1113"/>
        <v>0.125</v>
      </c>
      <c r="J2343" s="191">
        <f t="shared" si="1116"/>
        <v>1</v>
      </c>
      <c r="K2343" s="134">
        <f t="shared" si="1125"/>
        <v>27.6</v>
      </c>
      <c r="L2343" s="104">
        <f t="shared" si="1126"/>
        <v>0</v>
      </c>
      <c r="M2343" s="129">
        <f t="shared" si="1134"/>
        <v>1</v>
      </c>
      <c r="N2343" s="959" t="s">
        <v>1368</v>
      </c>
      <c r="P2343" s="86"/>
      <c r="Q2343" s="224" t="b">
        <f t="shared" si="1109"/>
        <v>1</v>
      </c>
      <c r="R2343" s="728">
        <f t="shared" si="1129"/>
        <v>0</v>
      </c>
    </row>
    <row r="2344" spans="1:18" s="161" customFormat="1" ht="18.75" customHeight="1" x14ac:dyDescent="0.35">
      <c r="A2344" s="1083"/>
      <c r="B2344" s="615" t="s">
        <v>79</v>
      </c>
      <c r="C2344" s="419"/>
      <c r="D2344" s="348"/>
      <c r="E2344" s="348"/>
      <c r="F2344" s="348"/>
      <c r="G2344" s="167" t="e">
        <f t="shared" si="1115"/>
        <v>#DIV/0!</v>
      </c>
      <c r="H2344" s="348"/>
      <c r="I2344" s="167" t="e">
        <f t="shared" si="1113"/>
        <v>#DIV/0!</v>
      </c>
      <c r="J2344" s="167" t="e">
        <f t="shared" si="1116"/>
        <v>#DIV/0!</v>
      </c>
      <c r="K2344" s="104">
        <f t="shared" si="1125"/>
        <v>0</v>
      </c>
      <c r="L2344" s="104">
        <f t="shared" si="1126"/>
        <v>0</v>
      </c>
      <c r="M2344" s="206" t="e">
        <f t="shared" si="1134"/>
        <v>#DIV/0!</v>
      </c>
      <c r="N2344" s="960"/>
      <c r="P2344" s="86"/>
      <c r="Q2344" s="224" t="b">
        <f t="shared" si="1109"/>
        <v>1</v>
      </c>
      <c r="R2344" s="728">
        <f t="shared" si="1129"/>
        <v>0</v>
      </c>
    </row>
    <row r="2345" spans="1:18" s="161" customFormat="1" ht="27.5" x14ac:dyDescent="0.35">
      <c r="A2345" s="1083"/>
      <c r="B2345" s="615" t="s">
        <v>78</v>
      </c>
      <c r="C2345" s="419"/>
      <c r="D2345" s="348"/>
      <c r="E2345" s="348"/>
      <c r="F2345" s="348"/>
      <c r="G2345" s="167" t="e">
        <f t="shared" si="1115"/>
        <v>#DIV/0!</v>
      </c>
      <c r="H2345" s="348"/>
      <c r="I2345" s="167" t="e">
        <f t="shared" si="1113"/>
        <v>#DIV/0!</v>
      </c>
      <c r="J2345" s="167" t="e">
        <f t="shared" si="1116"/>
        <v>#DIV/0!</v>
      </c>
      <c r="K2345" s="104">
        <f t="shared" si="1125"/>
        <v>0</v>
      </c>
      <c r="L2345" s="104">
        <f t="shared" si="1126"/>
        <v>0</v>
      </c>
      <c r="M2345" s="206" t="e">
        <f t="shared" si="1134"/>
        <v>#DIV/0!</v>
      </c>
      <c r="N2345" s="960"/>
      <c r="P2345" s="86"/>
      <c r="Q2345" s="224" t="b">
        <f t="shared" si="1109"/>
        <v>1</v>
      </c>
      <c r="R2345" s="728">
        <f t="shared" si="1129"/>
        <v>0</v>
      </c>
    </row>
    <row r="2346" spans="1:18" s="161" customFormat="1" ht="27.5" x14ac:dyDescent="0.35">
      <c r="A2346" s="1083"/>
      <c r="B2346" s="386" t="s">
        <v>231</v>
      </c>
      <c r="C2346" s="419"/>
      <c r="D2346" s="166">
        <v>27.6</v>
      </c>
      <c r="E2346" s="166">
        <v>27.6</v>
      </c>
      <c r="F2346" s="348">
        <v>3.45</v>
      </c>
      <c r="G2346" s="186">
        <f t="shared" si="1115"/>
        <v>0.125</v>
      </c>
      <c r="H2346" s="348">
        <v>3.45</v>
      </c>
      <c r="I2346" s="186">
        <f t="shared" si="1113"/>
        <v>0.125</v>
      </c>
      <c r="J2346" s="186">
        <f t="shared" si="1116"/>
        <v>1</v>
      </c>
      <c r="K2346" s="104">
        <f t="shared" si="1125"/>
        <v>27.6</v>
      </c>
      <c r="L2346" s="104">
        <f t="shared" si="1126"/>
        <v>0</v>
      </c>
      <c r="M2346" s="129">
        <f t="shared" si="1134"/>
        <v>1</v>
      </c>
      <c r="N2346" s="960"/>
      <c r="P2346" s="86"/>
      <c r="Q2346" s="224" t="b">
        <f t="shared" si="1109"/>
        <v>1</v>
      </c>
      <c r="R2346" s="728">
        <f t="shared" si="1129"/>
        <v>0</v>
      </c>
    </row>
    <row r="2347" spans="1:18" s="161" customFormat="1" ht="21" customHeight="1" x14ac:dyDescent="0.35">
      <c r="A2347" s="1084"/>
      <c r="B2347" s="386" t="s">
        <v>80</v>
      </c>
      <c r="C2347" s="419"/>
      <c r="D2347" s="348"/>
      <c r="E2347" s="348"/>
      <c r="F2347" s="348"/>
      <c r="G2347" s="167" t="e">
        <f t="shared" si="1115"/>
        <v>#DIV/0!</v>
      </c>
      <c r="H2347" s="348"/>
      <c r="I2347" s="167" t="e">
        <f t="shared" si="1113"/>
        <v>#DIV/0!</v>
      </c>
      <c r="J2347" s="167" t="e">
        <f t="shared" si="1116"/>
        <v>#DIV/0!</v>
      </c>
      <c r="K2347" s="104">
        <f t="shared" si="1125"/>
        <v>0</v>
      </c>
      <c r="L2347" s="104">
        <f t="shared" si="1126"/>
        <v>0</v>
      </c>
      <c r="M2347" s="206" t="e">
        <f t="shared" si="1134"/>
        <v>#DIV/0!</v>
      </c>
      <c r="N2347" s="961"/>
      <c r="P2347" s="86"/>
      <c r="Q2347" s="224" t="b">
        <f t="shared" si="1109"/>
        <v>1</v>
      </c>
      <c r="R2347" s="728">
        <f t="shared" si="1129"/>
        <v>0</v>
      </c>
    </row>
    <row r="2348" spans="1:18" s="161" customFormat="1" ht="75" customHeight="1" x14ac:dyDescent="0.35">
      <c r="A2348" s="988" t="s">
        <v>818</v>
      </c>
      <c r="B2348" s="416" t="s">
        <v>611</v>
      </c>
      <c r="C2348" s="527" t="s">
        <v>285</v>
      </c>
      <c r="D2348" s="505">
        <f>SUM(D2349:D2352)</f>
        <v>9.6</v>
      </c>
      <c r="E2348" s="505">
        <f t="shared" ref="E2348:F2348" si="1139">SUM(E2349:E2352)</f>
        <v>9.6</v>
      </c>
      <c r="F2348" s="505">
        <f t="shared" si="1139"/>
        <v>2.4</v>
      </c>
      <c r="G2348" s="191">
        <f t="shared" si="1115"/>
        <v>0.25</v>
      </c>
      <c r="H2348" s="505">
        <f>SUM(H2349:H2352)</f>
        <v>2.4</v>
      </c>
      <c r="I2348" s="191">
        <f t="shared" si="1113"/>
        <v>0.25</v>
      </c>
      <c r="J2348" s="191">
        <f t="shared" si="1116"/>
        <v>1</v>
      </c>
      <c r="K2348" s="134">
        <f t="shared" si="1125"/>
        <v>9.6</v>
      </c>
      <c r="L2348" s="104">
        <f t="shared" si="1126"/>
        <v>0</v>
      </c>
      <c r="M2348" s="129">
        <f t="shared" si="1134"/>
        <v>1</v>
      </c>
      <c r="N2348" s="959" t="s">
        <v>1369</v>
      </c>
      <c r="P2348" s="86"/>
      <c r="Q2348" s="224" t="b">
        <f t="shared" si="1109"/>
        <v>1</v>
      </c>
      <c r="R2348" s="728">
        <f t="shared" si="1129"/>
        <v>0</v>
      </c>
    </row>
    <row r="2349" spans="1:18" s="161" customFormat="1" ht="18.75" customHeight="1" x14ac:dyDescent="0.35">
      <c r="A2349" s="989"/>
      <c r="B2349" s="615" t="s">
        <v>79</v>
      </c>
      <c r="C2349" s="419"/>
      <c r="D2349" s="348"/>
      <c r="E2349" s="348"/>
      <c r="F2349" s="348"/>
      <c r="G2349" s="167" t="e">
        <f t="shared" si="1115"/>
        <v>#DIV/0!</v>
      </c>
      <c r="H2349" s="348"/>
      <c r="I2349" s="167" t="e">
        <f t="shared" si="1113"/>
        <v>#DIV/0!</v>
      </c>
      <c r="J2349" s="167" t="e">
        <f t="shared" si="1116"/>
        <v>#DIV/0!</v>
      </c>
      <c r="K2349" s="104">
        <f t="shared" si="1125"/>
        <v>0</v>
      </c>
      <c r="L2349" s="104">
        <f t="shared" si="1126"/>
        <v>0</v>
      </c>
      <c r="M2349" s="206" t="e">
        <f t="shared" si="1134"/>
        <v>#DIV/0!</v>
      </c>
      <c r="N2349" s="960"/>
      <c r="P2349" s="86"/>
      <c r="Q2349" s="224" t="b">
        <f t="shared" si="1109"/>
        <v>1</v>
      </c>
      <c r="R2349" s="728">
        <f t="shared" si="1129"/>
        <v>0</v>
      </c>
    </row>
    <row r="2350" spans="1:18" s="161" customFormat="1" ht="27.5" x14ac:dyDescent="0.35">
      <c r="A2350" s="989"/>
      <c r="B2350" s="615" t="s">
        <v>78</v>
      </c>
      <c r="C2350" s="419"/>
      <c r="D2350" s="348"/>
      <c r="E2350" s="348"/>
      <c r="F2350" s="348"/>
      <c r="G2350" s="167" t="e">
        <f t="shared" si="1115"/>
        <v>#DIV/0!</v>
      </c>
      <c r="H2350" s="348"/>
      <c r="I2350" s="167" t="e">
        <f t="shared" si="1113"/>
        <v>#DIV/0!</v>
      </c>
      <c r="J2350" s="167" t="e">
        <f t="shared" si="1116"/>
        <v>#DIV/0!</v>
      </c>
      <c r="K2350" s="104">
        <f t="shared" si="1125"/>
        <v>0</v>
      </c>
      <c r="L2350" s="104">
        <f t="shared" si="1126"/>
        <v>0</v>
      </c>
      <c r="M2350" s="206" t="e">
        <f t="shared" si="1134"/>
        <v>#DIV/0!</v>
      </c>
      <c r="N2350" s="960"/>
      <c r="P2350" s="86"/>
      <c r="Q2350" s="224" t="b">
        <f t="shared" si="1109"/>
        <v>1</v>
      </c>
      <c r="R2350" s="728">
        <f t="shared" si="1129"/>
        <v>0</v>
      </c>
    </row>
    <row r="2351" spans="1:18" s="161" customFormat="1" ht="27.5" x14ac:dyDescent="0.35">
      <c r="A2351" s="989"/>
      <c r="B2351" s="386" t="s">
        <v>231</v>
      </c>
      <c r="C2351" s="419"/>
      <c r="D2351" s="166">
        <v>9.6</v>
      </c>
      <c r="E2351" s="166">
        <v>9.6</v>
      </c>
      <c r="F2351" s="166">
        <v>2.4</v>
      </c>
      <c r="G2351" s="186">
        <f t="shared" si="1115"/>
        <v>0.25</v>
      </c>
      <c r="H2351" s="166">
        <v>2.4</v>
      </c>
      <c r="I2351" s="186">
        <f t="shared" si="1113"/>
        <v>0.25</v>
      </c>
      <c r="J2351" s="186">
        <f t="shared" si="1116"/>
        <v>1</v>
      </c>
      <c r="K2351" s="104">
        <f t="shared" si="1125"/>
        <v>9.6</v>
      </c>
      <c r="L2351" s="104">
        <f t="shared" si="1126"/>
        <v>0</v>
      </c>
      <c r="M2351" s="129">
        <f t="shared" si="1134"/>
        <v>1</v>
      </c>
      <c r="N2351" s="960"/>
      <c r="P2351" s="86"/>
      <c r="Q2351" s="224" t="b">
        <f t="shared" si="1109"/>
        <v>1</v>
      </c>
      <c r="R2351" s="728">
        <f t="shared" si="1129"/>
        <v>0</v>
      </c>
    </row>
    <row r="2352" spans="1:18" s="161" customFormat="1" ht="27.5" x14ac:dyDescent="0.35">
      <c r="A2352" s="990"/>
      <c r="B2352" s="386" t="s">
        <v>80</v>
      </c>
      <c r="C2352" s="419"/>
      <c r="D2352" s="348"/>
      <c r="E2352" s="348"/>
      <c r="F2352" s="348"/>
      <c r="G2352" s="167" t="e">
        <f t="shared" si="1115"/>
        <v>#DIV/0!</v>
      </c>
      <c r="H2352" s="348"/>
      <c r="I2352" s="167" t="e">
        <f t="shared" si="1113"/>
        <v>#DIV/0!</v>
      </c>
      <c r="J2352" s="167" t="e">
        <f t="shared" si="1116"/>
        <v>#DIV/0!</v>
      </c>
      <c r="K2352" s="104">
        <f t="shared" si="1125"/>
        <v>0</v>
      </c>
      <c r="L2352" s="104">
        <f t="shared" si="1126"/>
        <v>0</v>
      </c>
      <c r="M2352" s="206" t="e">
        <f t="shared" si="1134"/>
        <v>#DIV/0!</v>
      </c>
      <c r="N2352" s="961"/>
      <c r="P2352" s="86"/>
      <c r="Q2352" s="224" t="b">
        <f t="shared" ref="Q2352:Q2367" si="1140">IF(F2347=H2347,TRUE,FALSE)</f>
        <v>1</v>
      </c>
      <c r="R2352" s="728">
        <f t="shared" si="1129"/>
        <v>0</v>
      </c>
    </row>
    <row r="2353" spans="1:18" s="161" customFormat="1" ht="180" customHeight="1" x14ac:dyDescent="0.35">
      <c r="A2353" s="988" t="s">
        <v>819</v>
      </c>
      <c r="B2353" s="527" t="s">
        <v>612</v>
      </c>
      <c r="C2353" s="527" t="s">
        <v>285</v>
      </c>
      <c r="D2353" s="505">
        <f>SUM(D2354:D2357)</f>
        <v>50</v>
      </c>
      <c r="E2353" s="505">
        <f t="shared" ref="E2353:F2353" si="1141">SUM(E2354:E2357)</f>
        <v>50</v>
      </c>
      <c r="F2353" s="348">
        <f t="shared" si="1141"/>
        <v>0</v>
      </c>
      <c r="G2353" s="167">
        <f t="shared" si="1115"/>
        <v>0</v>
      </c>
      <c r="H2353" s="348">
        <f>SUM(H2354:H2357)</f>
        <v>0</v>
      </c>
      <c r="I2353" s="186">
        <f t="shared" si="1113"/>
        <v>0</v>
      </c>
      <c r="J2353" s="167" t="e">
        <f t="shared" si="1116"/>
        <v>#DIV/0!</v>
      </c>
      <c r="K2353" s="104">
        <f t="shared" si="1125"/>
        <v>50</v>
      </c>
      <c r="L2353" s="104">
        <f t="shared" si="1126"/>
        <v>0</v>
      </c>
      <c r="M2353" s="129">
        <f t="shared" si="1134"/>
        <v>1</v>
      </c>
      <c r="N2353" s="970" t="s">
        <v>919</v>
      </c>
      <c r="P2353" s="86"/>
      <c r="Q2353" s="224" t="b">
        <f t="shared" si="1140"/>
        <v>1</v>
      </c>
      <c r="R2353" s="728">
        <f t="shared" si="1129"/>
        <v>0</v>
      </c>
    </row>
    <row r="2354" spans="1:18" s="161" customFormat="1" ht="18.75" customHeight="1" x14ac:dyDescent="0.35">
      <c r="A2354" s="989"/>
      <c r="B2354" s="615" t="s">
        <v>79</v>
      </c>
      <c r="C2354" s="419"/>
      <c r="D2354" s="348"/>
      <c r="E2354" s="348"/>
      <c r="F2354" s="348"/>
      <c r="G2354" s="167" t="e">
        <f t="shared" si="1115"/>
        <v>#DIV/0!</v>
      </c>
      <c r="H2354" s="348"/>
      <c r="I2354" s="167" t="e">
        <f t="shared" si="1113"/>
        <v>#DIV/0!</v>
      </c>
      <c r="J2354" s="167" t="e">
        <f t="shared" si="1116"/>
        <v>#DIV/0!</v>
      </c>
      <c r="K2354" s="104">
        <f t="shared" si="1125"/>
        <v>0</v>
      </c>
      <c r="L2354" s="104">
        <f t="shared" si="1126"/>
        <v>0</v>
      </c>
      <c r="M2354" s="206" t="e">
        <f t="shared" si="1134"/>
        <v>#DIV/0!</v>
      </c>
      <c r="N2354" s="796"/>
      <c r="P2354" s="86"/>
      <c r="Q2354" s="224" t="b">
        <f t="shared" si="1140"/>
        <v>1</v>
      </c>
      <c r="R2354" s="728">
        <f t="shared" si="1129"/>
        <v>0</v>
      </c>
    </row>
    <row r="2355" spans="1:18" s="161" customFormat="1" ht="27.5" x14ac:dyDescent="0.35">
      <c r="A2355" s="989"/>
      <c r="B2355" s="615" t="s">
        <v>78</v>
      </c>
      <c r="C2355" s="419"/>
      <c r="D2355" s="348"/>
      <c r="E2355" s="348"/>
      <c r="F2355" s="348"/>
      <c r="G2355" s="167" t="e">
        <f t="shared" si="1115"/>
        <v>#DIV/0!</v>
      </c>
      <c r="H2355" s="348"/>
      <c r="I2355" s="167" t="e">
        <f t="shared" si="1113"/>
        <v>#DIV/0!</v>
      </c>
      <c r="J2355" s="167" t="e">
        <f t="shared" si="1116"/>
        <v>#DIV/0!</v>
      </c>
      <c r="K2355" s="104">
        <f t="shared" si="1125"/>
        <v>0</v>
      </c>
      <c r="L2355" s="104">
        <f t="shared" si="1126"/>
        <v>0</v>
      </c>
      <c r="M2355" s="206" t="e">
        <f t="shared" si="1134"/>
        <v>#DIV/0!</v>
      </c>
      <c r="N2355" s="796"/>
      <c r="P2355" s="86"/>
      <c r="Q2355" s="224" t="b">
        <f t="shared" si="1140"/>
        <v>1</v>
      </c>
      <c r="R2355" s="728">
        <f t="shared" si="1129"/>
        <v>0</v>
      </c>
    </row>
    <row r="2356" spans="1:18" s="161" customFormat="1" ht="27.5" x14ac:dyDescent="0.35">
      <c r="A2356" s="989"/>
      <c r="B2356" s="386" t="s">
        <v>231</v>
      </c>
      <c r="C2356" s="419"/>
      <c r="D2356" s="348">
        <v>50</v>
      </c>
      <c r="E2356" s="348">
        <v>50</v>
      </c>
      <c r="F2356" s="348"/>
      <c r="G2356" s="167">
        <f t="shared" si="1115"/>
        <v>0</v>
      </c>
      <c r="H2356" s="348"/>
      <c r="I2356" s="186">
        <f t="shared" si="1113"/>
        <v>0</v>
      </c>
      <c r="J2356" s="167" t="e">
        <f t="shared" si="1116"/>
        <v>#DIV/0!</v>
      </c>
      <c r="K2356" s="104">
        <f t="shared" si="1125"/>
        <v>50</v>
      </c>
      <c r="L2356" s="104">
        <f t="shared" si="1126"/>
        <v>0</v>
      </c>
      <c r="M2356" s="129">
        <f t="shared" si="1134"/>
        <v>1</v>
      </c>
      <c r="N2356" s="796"/>
      <c r="P2356" s="86"/>
      <c r="Q2356" s="224" t="b">
        <f t="shared" si="1140"/>
        <v>1</v>
      </c>
      <c r="R2356" s="728">
        <f t="shared" si="1129"/>
        <v>0</v>
      </c>
    </row>
    <row r="2357" spans="1:18" s="161" customFormat="1" ht="27.5" x14ac:dyDescent="0.35">
      <c r="A2357" s="990"/>
      <c r="B2357" s="386" t="s">
        <v>80</v>
      </c>
      <c r="C2357" s="419"/>
      <c r="D2357" s="348"/>
      <c r="E2357" s="348"/>
      <c r="F2357" s="348"/>
      <c r="G2357" s="167" t="e">
        <f t="shared" si="1115"/>
        <v>#DIV/0!</v>
      </c>
      <c r="H2357" s="348"/>
      <c r="I2357" s="167" t="e">
        <f t="shared" si="1113"/>
        <v>#DIV/0!</v>
      </c>
      <c r="J2357" s="167" t="e">
        <f t="shared" si="1116"/>
        <v>#DIV/0!</v>
      </c>
      <c r="K2357" s="104">
        <f t="shared" si="1125"/>
        <v>0</v>
      </c>
      <c r="L2357" s="104">
        <f t="shared" si="1126"/>
        <v>0</v>
      </c>
      <c r="M2357" s="206" t="e">
        <f t="shared" si="1134"/>
        <v>#DIV/0!</v>
      </c>
      <c r="N2357" s="797"/>
      <c r="P2357" s="86"/>
      <c r="Q2357" s="224" t="b">
        <f t="shared" si="1140"/>
        <v>1</v>
      </c>
      <c r="R2357" s="728">
        <f t="shared" si="1129"/>
        <v>0</v>
      </c>
    </row>
    <row r="2358" spans="1:18" s="161" customFormat="1" ht="170.25" customHeight="1" x14ac:dyDescent="0.35">
      <c r="A2358" s="988" t="s">
        <v>820</v>
      </c>
      <c r="B2358" s="527" t="s">
        <v>613</v>
      </c>
      <c r="C2358" s="527" t="s">
        <v>285</v>
      </c>
      <c r="D2358" s="505">
        <f>SUM(D2359:D2362)</f>
        <v>30</v>
      </c>
      <c r="E2358" s="505">
        <f t="shared" ref="E2358:F2358" si="1142">SUM(E2359:E2362)</f>
        <v>30</v>
      </c>
      <c r="F2358" s="348">
        <f t="shared" si="1142"/>
        <v>0</v>
      </c>
      <c r="G2358" s="167">
        <f t="shared" si="1115"/>
        <v>0</v>
      </c>
      <c r="H2358" s="348">
        <f>SUM(H2359:H2362)</f>
        <v>0</v>
      </c>
      <c r="I2358" s="186">
        <f t="shared" si="1113"/>
        <v>0</v>
      </c>
      <c r="J2358" s="167"/>
      <c r="K2358" s="104">
        <f t="shared" si="1125"/>
        <v>30</v>
      </c>
      <c r="L2358" s="104">
        <f t="shared" si="1126"/>
        <v>0</v>
      </c>
      <c r="M2358" s="129">
        <f t="shared" si="1134"/>
        <v>1</v>
      </c>
      <c r="N2358" s="970" t="s">
        <v>919</v>
      </c>
      <c r="P2358" s="86"/>
      <c r="Q2358" s="224" t="b">
        <f t="shared" si="1140"/>
        <v>1</v>
      </c>
      <c r="R2358" s="728">
        <f t="shared" si="1129"/>
        <v>0</v>
      </c>
    </row>
    <row r="2359" spans="1:18" s="161" customFormat="1" ht="18.75" customHeight="1" x14ac:dyDescent="0.35">
      <c r="A2359" s="989"/>
      <c r="B2359" s="615" t="s">
        <v>79</v>
      </c>
      <c r="C2359" s="419"/>
      <c r="D2359" s="348"/>
      <c r="E2359" s="348"/>
      <c r="F2359" s="348"/>
      <c r="G2359" s="167"/>
      <c r="H2359" s="348"/>
      <c r="I2359" s="167"/>
      <c r="J2359" s="167"/>
      <c r="K2359" s="104">
        <f t="shared" si="1125"/>
        <v>0</v>
      </c>
      <c r="L2359" s="104">
        <f t="shared" si="1126"/>
        <v>0</v>
      </c>
      <c r="M2359" s="206" t="e">
        <f t="shared" si="1134"/>
        <v>#DIV/0!</v>
      </c>
      <c r="N2359" s="796"/>
      <c r="P2359" s="86"/>
      <c r="Q2359" s="224" t="b">
        <f t="shared" si="1140"/>
        <v>1</v>
      </c>
      <c r="R2359" s="728">
        <f t="shared" si="1129"/>
        <v>0</v>
      </c>
    </row>
    <row r="2360" spans="1:18" s="161" customFormat="1" ht="27.5" x14ac:dyDescent="0.35">
      <c r="A2360" s="989"/>
      <c r="B2360" s="615" t="s">
        <v>78</v>
      </c>
      <c r="C2360" s="419"/>
      <c r="D2360" s="348"/>
      <c r="E2360" s="348"/>
      <c r="F2360" s="348"/>
      <c r="G2360" s="167"/>
      <c r="H2360" s="348"/>
      <c r="I2360" s="167"/>
      <c r="J2360" s="167"/>
      <c r="K2360" s="104">
        <f t="shared" si="1125"/>
        <v>0</v>
      </c>
      <c r="L2360" s="104">
        <f t="shared" si="1126"/>
        <v>0</v>
      </c>
      <c r="M2360" s="206" t="e">
        <f t="shared" si="1134"/>
        <v>#DIV/0!</v>
      </c>
      <c r="N2360" s="796"/>
      <c r="P2360" s="86"/>
      <c r="Q2360" s="224" t="b">
        <f t="shared" si="1140"/>
        <v>1</v>
      </c>
      <c r="R2360" s="728">
        <f t="shared" si="1129"/>
        <v>0</v>
      </c>
    </row>
    <row r="2361" spans="1:18" s="161" customFormat="1" ht="27.5" x14ac:dyDescent="0.35">
      <c r="A2361" s="989"/>
      <c r="B2361" s="386" t="s">
        <v>231</v>
      </c>
      <c r="C2361" s="419"/>
      <c r="D2361" s="348">
        <v>30</v>
      </c>
      <c r="E2361" s="348">
        <v>30</v>
      </c>
      <c r="F2361" s="348"/>
      <c r="G2361" s="167"/>
      <c r="H2361" s="348"/>
      <c r="I2361" s="186"/>
      <c r="J2361" s="167"/>
      <c r="K2361" s="104">
        <f t="shared" si="1125"/>
        <v>30</v>
      </c>
      <c r="L2361" s="104">
        <f t="shared" si="1126"/>
        <v>0</v>
      </c>
      <c r="M2361" s="129">
        <f t="shared" si="1134"/>
        <v>1</v>
      </c>
      <c r="N2361" s="796"/>
      <c r="P2361" s="86"/>
      <c r="Q2361" s="224" t="b">
        <f t="shared" si="1140"/>
        <v>1</v>
      </c>
      <c r="R2361" s="728">
        <f t="shared" si="1129"/>
        <v>0</v>
      </c>
    </row>
    <row r="2362" spans="1:18" s="161" customFormat="1" ht="27.5" x14ac:dyDescent="0.35">
      <c r="A2362" s="990"/>
      <c r="B2362" s="386" t="s">
        <v>80</v>
      </c>
      <c r="C2362" s="419"/>
      <c r="D2362" s="348"/>
      <c r="E2362" s="348"/>
      <c r="F2362" s="348"/>
      <c r="G2362" s="167"/>
      <c r="H2362" s="348"/>
      <c r="I2362" s="167"/>
      <c r="J2362" s="167"/>
      <c r="K2362" s="104">
        <f t="shared" si="1125"/>
        <v>0</v>
      </c>
      <c r="L2362" s="104">
        <f t="shared" si="1126"/>
        <v>0</v>
      </c>
      <c r="M2362" s="206" t="e">
        <f t="shared" si="1134"/>
        <v>#DIV/0!</v>
      </c>
      <c r="N2362" s="797"/>
      <c r="P2362" s="86"/>
      <c r="Q2362" s="224" t="b">
        <f t="shared" si="1140"/>
        <v>1</v>
      </c>
      <c r="R2362" s="728">
        <f t="shared" si="1129"/>
        <v>0</v>
      </c>
    </row>
    <row r="2363" spans="1:18" s="161" customFormat="1" ht="54" x14ac:dyDescent="0.35">
      <c r="A2363" s="988" t="s">
        <v>821</v>
      </c>
      <c r="B2363" s="527" t="s">
        <v>614</v>
      </c>
      <c r="C2363" s="527" t="s">
        <v>285</v>
      </c>
      <c r="D2363" s="505">
        <f>SUM(D2364:D2367)</f>
        <v>64.8</v>
      </c>
      <c r="E2363" s="505">
        <f t="shared" ref="E2363:F2363" si="1143">SUM(E2364:E2367)</f>
        <v>64.8</v>
      </c>
      <c r="F2363" s="348">
        <f t="shared" si="1143"/>
        <v>0</v>
      </c>
      <c r="G2363" s="167">
        <f t="shared" si="1115"/>
        <v>0</v>
      </c>
      <c r="H2363" s="348">
        <f>SUM(H2364:H2367)</f>
        <v>0</v>
      </c>
      <c r="I2363" s="186">
        <f t="shared" si="1113"/>
        <v>0</v>
      </c>
      <c r="J2363" s="167"/>
      <c r="K2363" s="104">
        <f t="shared" si="1125"/>
        <v>64.8</v>
      </c>
      <c r="L2363" s="104">
        <f t="shared" si="1126"/>
        <v>0</v>
      </c>
      <c r="M2363" s="129">
        <f t="shared" si="1134"/>
        <v>1</v>
      </c>
      <c r="N2363" s="970" t="s">
        <v>920</v>
      </c>
      <c r="P2363" s="86"/>
      <c r="Q2363" s="224" t="b">
        <f t="shared" si="1140"/>
        <v>1</v>
      </c>
      <c r="R2363" s="728">
        <f t="shared" si="1129"/>
        <v>0</v>
      </c>
    </row>
    <row r="2364" spans="1:18" s="161" customFormat="1" ht="18.75" customHeight="1" x14ac:dyDescent="0.35">
      <c r="A2364" s="989"/>
      <c r="B2364" s="615" t="s">
        <v>79</v>
      </c>
      <c r="C2364" s="419"/>
      <c r="D2364" s="348"/>
      <c r="E2364" s="348"/>
      <c r="F2364" s="348"/>
      <c r="G2364" s="167"/>
      <c r="H2364" s="348"/>
      <c r="I2364" s="167"/>
      <c r="J2364" s="167"/>
      <c r="K2364" s="104">
        <f t="shared" si="1125"/>
        <v>0</v>
      </c>
      <c r="L2364" s="104">
        <f t="shared" si="1126"/>
        <v>0</v>
      </c>
      <c r="M2364" s="206" t="e">
        <f t="shared" si="1134"/>
        <v>#DIV/0!</v>
      </c>
      <c r="N2364" s="796"/>
      <c r="P2364" s="86"/>
      <c r="Q2364" s="224" t="b">
        <f t="shared" si="1140"/>
        <v>1</v>
      </c>
      <c r="R2364" s="728">
        <f t="shared" si="1129"/>
        <v>0</v>
      </c>
    </row>
    <row r="2365" spans="1:18" s="161" customFormat="1" ht="27.5" x14ac:dyDescent="0.35">
      <c r="A2365" s="989"/>
      <c r="B2365" s="615" t="s">
        <v>78</v>
      </c>
      <c r="C2365" s="419"/>
      <c r="D2365" s="348"/>
      <c r="E2365" s="348"/>
      <c r="F2365" s="348"/>
      <c r="G2365" s="167"/>
      <c r="H2365" s="348"/>
      <c r="I2365" s="167"/>
      <c r="J2365" s="167"/>
      <c r="K2365" s="104">
        <f t="shared" si="1125"/>
        <v>0</v>
      </c>
      <c r="L2365" s="104">
        <f t="shared" si="1126"/>
        <v>0</v>
      </c>
      <c r="M2365" s="206" t="e">
        <f t="shared" si="1134"/>
        <v>#DIV/0!</v>
      </c>
      <c r="N2365" s="796"/>
      <c r="P2365" s="86"/>
      <c r="Q2365" s="224" t="b">
        <f t="shared" si="1140"/>
        <v>1</v>
      </c>
      <c r="R2365" s="728">
        <f t="shared" si="1129"/>
        <v>0</v>
      </c>
    </row>
    <row r="2366" spans="1:18" s="161" customFormat="1" ht="27.5" x14ac:dyDescent="0.35">
      <c r="A2366" s="989"/>
      <c r="B2366" s="386" t="s">
        <v>231</v>
      </c>
      <c r="C2366" s="419"/>
      <c r="D2366" s="348">
        <v>64.8</v>
      </c>
      <c r="E2366" s="348">
        <v>64.8</v>
      </c>
      <c r="F2366" s="348"/>
      <c r="G2366" s="167">
        <f t="shared" si="1115"/>
        <v>0</v>
      </c>
      <c r="H2366" s="348"/>
      <c r="I2366" s="186">
        <f t="shared" si="1113"/>
        <v>0</v>
      </c>
      <c r="J2366" s="167"/>
      <c r="K2366" s="104">
        <f t="shared" si="1125"/>
        <v>64.8</v>
      </c>
      <c r="L2366" s="104">
        <f t="shared" si="1126"/>
        <v>0</v>
      </c>
      <c r="M2366" s="129">
        <f t="shared" si="1134"/>
        <v>1</v>
      </c>
      <c r="N2366" s="796"/>
      <c r="P2366" s="86"/>
      <c r="Q2366" s="224" t="b">
        <f t="shared" si="1140"/>
        <v>1</v>
      </c>
      <c r="R2366" s="728">
        <f t="shared" si="1129"/>
        <v>0</v>
      </c>
    </row>
    <row r="2367" spans="1:18" s="161" customFormat="1" ht="27.5" x14ac:dyDescent="0.35">
      <c r="A2367" s="990"/>
      <c r="B2367" s="386" t="s">
        <v>80</v>
      </c>
      <c r="C2367" s="419"/>
      <c r="D2367" s="348"/>
      <c r="E2367" s="348"/>
      <c r="F2367" s="348"/>
      <c r="G2367" s="167"/>
      <c r="H2367" s="348"/>
      <c r="I2367" s="167"/>
      <c r="J2367" s="167"/>
      <c r="K2367" s="104">
        <f t="shared" si="1125"/>
        <v>0</v>
      </c>
      <c r="L2367" s="104">
        <f t="shared" si="1126"/>
        <v>0</v>
      </c>
      <c r="M2367" s="206" t="e">
        <f t="shared" si="1134"/>
        <v>#DIV/0!</v>
      </c>
      <c r="N2367" s="797"/>
      <c r="P2367" s="86"/>
      <c r="Q2367" s="224" t="b">
        <f t="shared" si="1140"/>
        <v>1</v>
      </c>
      <c r="R2367" s="728">
        <f t="shared" si="1129"/>
        <v>0</v>
      </c>
    </row>
    <row r="2368" spans="1:18" s="161" customFormat="1" ht="135" customHeight="1" x14ac:dyDescent="0.35">
      <c r="A2368" s="1074" t="s">
        <v>822</v>
      </c>
      <c r="B2368" s="416" t="s">
        <v>795</v>
      </c>
      <c r="C2368" s="420" t="s">
        <v>285</v>
      </c>
      <c r="D2368" s="134">
        <f>SUM(D2369:D2372)</f>
        <v>115.6</v>
      </c>
      <c r="E2368" s="134">
        <f t="shared" ref="E2368:H2368" si="1144">SUM(E2369:E2372)</f>
        <v>115.6</v>
      </c>
      <c r="F2368" s="134">
        <f t="shared" si="1144"/>
        <v>0</v>
      </c>
      <c r="G2368" s="191">
        <f t="shared" ref="G2368:G2373" si="1145">F2368/E2368</f>
        <v>0</v>
      </c>
      <c r="H2368" s="134">
        <f t="shared" si="1144"/>
        <v>0</v>
      </c>
      <c r="I2368" s="186">
        <f t="shared" ref="I2368:I2417" si="1146">H2368/E2368</f>
        <v>0</v>
      </c>
      <c r="J2368" s="191"/>
      <c r="K2368" s="104">
        <f t="shared" ref="K2368:K2412" si="1147">E2368</f>
        <v>115.6</v>
      </c>
      <c r="L2368" s="104">
        <f t="shared" ref="L2368:L2412" si="1148">E2368-K2368</f>
        <v>0</v>
      </c>
      <c r="M2368" s="129">
        <f t="shared" si="1134"/>
        <v>1</v>
      </c>
      <c r="N2368" s="980" t="s">
        <v>920</v>
      </c>
      <c r="P2368" s="86" t="e">
        <f>#REF!=#REF!</f>
        <v>#REF!</v>
      </c>
      <c r="Q2368" s="224" t="e">
        <f>IF(#REF!=#REF!,TRUE,FALSE)</f>
        <v>#REF!</v>
      </c>
      <c r="R2368" s="728">
        <f t="shared" si="1129"/>
        <v>0</v>
      </c>
    </row>
    <row r="2369" spans="1:18" s="161" customFormat="1" ht="27.5" x14ac:dyDescent="0.35">
      <c r="A2369" s="1075"/>
      <c r="B2369" s="615" t="s">
        <v>79</v>
      </c>
      <c r="C2369" s="528"/>
      <c r="D2369" s="104"/>
      <c r="E2369" s="104"/>
      <c r="F2369" s="104"/>
      <c r="G2369" s="186"/>
      <c r="H2369" s="104"/>
      <c r="I2369" s="186"/>
      <c r="J2369" s="186"/>
      <c r="K2369" s="104">
        <f t="shared" si="1147"/>
        <v>0</v>
      </c>
      <c r="L2369" s="104">
        <f t="shared" si="1148"/>
        <v>0</v>
      </c>
      <c r="M2369" s="206" t="e">
        <f t="shared" si="1134"/>
        <v>#DIV/0!</v>
      </c>
      <c r="N2369" s="981"/>
      <c r="P2369" s="86" t="e">
        <f>#REF!=#REF!</f>
        <v>#REF!</v>
      </c>
      <c r="Q2369" s="224" t="e">
        <f>IF(#REF!=#REF!,TRUE,FALSE)</f>
        <v>#REF!</v>
      </c>
      <c r="R2369" s="728">
        <f t="shared" si="1129"/>
        <v>0</v>
      </c>
    </row>
    <row r="2370" spans="1:18" s="161" customFormat="1" ht="27.5" x14ac:dyDescent="0.35">
      <c r="A2370" s="1075"/>
      <c r="B2370" s="615" t="s">
        <v>78</v>
      </c>
      <c r="C2370" s="528"/>
      <c r="D2370" s="104"/>
      <c r="E2370" s="104"/>
      <c r="F2370" s="104"/>
      <c r="G2370" s="186"/>
      <c r="H2370" s="104"/>
      <c r="I2370" s="186"/>
      <c r="J2370" s="186"/>
      <c r="K2370" s="104">
        <f t="shared" si="1147"/>
        <v>0</v>
      </c>
      <c r="L2370" s="104">
        <f t="shared" si="1148"/>
        <v>0</v>
      </c>
      <c r="M2370" s="206" t="e">
        <f t="shared" si="1134"/>
        <v>#DIV/0!</v>
      </c>
      <c r="N2370" s="981"/>
      <c r="P2370" s="86" t="e">
        <f>#REF!=#REF!</f>
        <v>#REF!</v>
      </c>
      <c r="Q2370" s="224" t="e">
        <f>IF(#REF!=#REF!,TRUE,FALSE)</f>
        <v>#REF!</v>
      </c>
      <c r="R2370" s="728">
        <f t="shared" si="1129"/>
        <v>0</v>
      </c>
    </row>
    <row r="2371" spans="1:18" s="161" customFormat="1" ht="20.25" customHeight="1" x14ac:dyDescent="0.35">
      <c r="A2371" s="1075"/>
      <c r="B2371" s="365" t="s">
        <v>231</v>
      </c>
      <c r="C2371" s="528"/>
      <c r="D2371" s="104">
        <v>115.6</v>
      </c>
      <c r="E2371" s="104">
        <v>115.6</v>
      </c>
      <c r="F2371" s="371">
        <v>0</v>
      </c>
      <c r="G2371" s="167">
        <f t="shared" si="1145"/>
        <v>0</v>
      </c>
      <c r="H2371" s="116">
        <v>0</v>
      </c>
      <c r="I2371" s="186">
        <f t="shared" si="1146"/>
        <v>0</v>
      </c>
      <c r="J2371" s="167"/>
      <c r="K2371" s="104">
        <f t="shared" si="1147"/>
        <v>115.6</v>
      </c>
      <c r="L2371" s="104">
        <f t="shared" si="1148"/>
        <v>0</v>
      </c>
      <c r="M2371" s="129">
        <f t="shared" si="1134"/>
        <v>1</v>
      </c>
      <c r="N2371" s="981"/>
      <c r="P2371" s="86" t="e">
        <f>#REF!=#REF!</f>
        <v>#REF!</v>
      </c>
      <c r="Q2371" s="224" t="e">
        <f>IF(#REF!=#REF!,TRUE,FALSE)</f>
        <v>#REF!</v>
      </c>
      <c r="R2371" s="728">
        <f t="shared" si="1129"/>
        <v>0</v>
      </c>
    </row>
    <row r="2372" spans="1:18" s="161" customFormat="1" ht="24" customHeight="1" x14ac:dyDescent="0.35">
      <c r="A2372" s="1076"/>
      <c r="B2372" s="365" t="s">
        <v>80</v>
      </c>
      <c r="C2372" s="529"/>
      <c r="D2372" s="104"/>
      <c r="E2372" s="104"/>
      <c r="F2372" s="371"/>
      <c r="G2372" s="184"/>
      <c r="H2372" s="116"/>
      <c r="I2372" s="167"/>
      <c r="J2372" s="167"/>
      <c r="K2372" s="104">
        <f t="shared" si="1147"/>
        <v>0</v>
      </c>
      <c r="L2372" s="104">
        <f t="shared" si="1148"/>
        <v>0</v>
      </c>
      <c r="M2372" s="206" t="e">
        <f t="shared" si="1134"/>
        <v>#DIV/0!</v>
      </c>
      <c r="N2372" s="982"/>
      <c r="P2372" s="86" t="e">
        <f>#REF!=#REF!</f>
        <v>#REF!</v>
      </c>
      <c r="Q2372" s="224" t="e">
        <f>IF(#REF!=#REF!,TRUE,FALSE)</f>
        <v>#REF!</v>
      </c>
      <c r="R2372" s="728">
        <f t="shared" si="1129"/>
        <v>0</v>
      </c>
    </row>
    <row r="2373" spans="1:18" s="161" customFormat="1" ht="172.5" customHeight="1" x14ac:dyDescent="0.35">
      <c r="A2373" s="988" t="s">
        <v>823</v>
      </c>
      <c r="B2373" s="416" t="s">
        <v>707</v>
      </c>
      <c r="C2373" s="171" t="s">
        <v>285</v>
      </c>
      <c r="D2373" s="134">
        <f>SUM(D2374:D2377)</f>
        <v>500</v>
      </c>
      <c r="E2373" s="134">
        <f t="shared" ref="E2373:F2373" si="1149">SUM(E2374:E2377)</f>
        <v>500</v>
      </c>
      <c r="F2373" s="134">
        <f t="shared" si="1149"/>
        <v>0</v>
      </c>
      <c r="G2373" s="191">
        <f t="shared" si="1145"/>
        <v>0</v>
      </c>
      <c r="H2373" s="134">
        <f t="shared" ref="H2373" si="1150">SUM(H2374:H2377)</f>
        <v>0</v>
      </c>
      <c r="I2373" s="186">
        <f t="shared" si="1146"/>
        <v>0</v>
      </c>
      <c r="J2373" s="153" t="e">
        <f t="shared" ref="J2373:J2402" si="1151">H2373/F2373</f>
        <v>#DIV/0!</v>
      </c>
      <c r="K2373" s="134">
        <f t="shared" si="1147"/>
        <v>500</v>
      </c>
      <c r="L2373" s="104">
        <f t="shared" si="1148"/>
        <v>0</v>
      </c>
      <c r="M2373" s="344">
        <f t="shared" si="1134"/>
        <v>1</v>
      </c>
      <c r="N2373" s="980" t="s">
        <v>620</v>
      </c>
      <c r="P2373" s="86" t="e">
        <f>#REF!=#REF!</f>
        <v>#REF!</v>
      </c>
      <c r="Q2373" s="224" t="e">
        <f>IF(#REF!=#REF!,TRUE,FALSE)</f>
        <v>#REF!</v>
      </c>
      <c r="R2373" s="728">
        <f t="shared" si="1129"/>
        <v>0</v>
      </c>
    </row>
    <row r="2374" spans="1:18" s="161" customFormat="1" ht="27.5" x14ac:dyDescent="0.35">
      <c r="A2374" s="989"/>
      <c r="B2374" s="615" t="s">
        <v>79</v>
      </c>
      <c r="C2374" s="171"/>
      <c r="D2374" s="104"/>
      <c r="E2374" s="104"/>
      <c r="F2374" s="104"/>
      <c r="G2374" s="183"/>
      <c r="H2374" s="104"/>
      <c r="I2374" s="167"/>
      <c r="J2374" s="153"/>
      <c r="K2374" s="104">
        <f t="shared" si="1147"/>
        <v>0</v>
      </c>
      <c r="L2374" s="104">
        <f t="shared" si="1148"/>
        <v>0</v>
      </c>
      <c r="M2374" s="206" t="e">
        <f t="shared" si="1134"/>
        <v>#DIV/0!</v>
      </c>
      <c r="N2374" s="981"/>
      <c r="P2374" s="86" t="e">
        <f>#REF!=#REF!</f>
        <v>#REF!</v>
      </c>
      <c r="Q2374" s="224" t="e">
        <f>IF(#REF!=#REF!,TRUE,FALSE)</f>
        <v>#REF!</v>
      </c>
      <c r="R2374" s="728">
        <f t="shared" si="1129"/>
        <v>0</v>
      </c>
    </row>
    <row r="2375" spans="1:18" s="161" customFormat="1" ht="27.5" x14ac:dyDescent="0.35">
      <c r="A2375" s="989"/>
      <c r="B2375" s="615" t="s">
        <v>78</v>
      </c>
      <c r="C2375" s="171"/>
      <c r="D2375" s="104"/>
      <c r="E2375" s="104"/>
      <c r="F2375" s="104"/>
      <c r="G2375" s="183"/>
      <c r="H2375" s="104"/>
      <c r="I2375" s="167"/>
      <c r="J2375" s="153"/>
      <c r="K2375" s="104">
        <f t="shared" si="1147"/>
        <v>0</v>
      </c>
      <c r="L2375" s="104">
        <f t="shared" si="1148"/>
        <v>0</v>
      </c>
      <c r="M2375" s="206" t="e">
        <f t="shared" si="1134"/>
        <v>#DIV/0!</v>
      </c>
      <c r="N2375" s="981"/>
      <c r="P2375" s="86" t="e">
        <f>#REF!=#REF!</f>
        <v>#REF!</v>
      </c>
      <c r="Q2375" s="224" t="e">
        <f>IF(#REF!=#REF!,TRUE,FALSE)</f>
        <v>#REF!</v>
      </c>
      <c r="R2375" s="728">
        <f t="shared" si="1129"/>
        <v>0</v>
      </c>
    </row>
    <row r="2376" spans="1:18" s="161" customFormat="1" ht="20.25" customHeight="1" x14ac:dyDescent="0.35">
      <c r="A2376" s="989"/>
      <c r="B2376" s="365" t="s">
        <v>231</v>
      </c>
      <c r="C2376" s="171"/>
      <c r="D2376" s="104">
        <f>500000/1000</f>
        <v>500</v>
      </c>
      <c r="E2376" s="104">
        <f>D2376</f>
        <v>500</v>
      </c>
      <c r="F2376" s="104"/>
      <c r="G2376" s="530">
        <f>F2376/E2376</f>
        <v>0</v>
      </c>
      <c r="H2376" s="104"/>
      <c r="I2376" s="186">
        <f t="shared" si="1146"/>
        <v>0</v>
      </c>
      <c r="J2376" s="153" t="e">
        <f t="shared" ref="J2376" si="1152">H2376/F2376</f>
        <v>#DIV/0!</v>
      </c>
      <c r="K2376" s="104">
        <f t="shared" si="1147"/>
        <v>500</v>
      </c>
      <c r="L2376" s="104">
        <f t="shared" si="1148"/>
        <v>0</v>
      </c>
      <c r="M2376" s="129">
        <f t="shared" si="1134"/>
        <v>1</v>
      </c>
      <c r="N2376" s="981"/>
      <c r="P2376" s="86" t="e">
        <f>#REF!=#REF!</f>
        <v>#REF!</v>
      </c>
      <c r="Q2376" s="224" t="e">
        <f>IF(#REF!=#REF!,TRUE,FALSE)</f>
        <v>#REF!</v>
      </c>
      <c r="R2376" s="728">
        <f t="shared" si="1129"/>
        <v>0</v>
      </c>
    </row>
    <row r="2377" spans="1:18" s="161" customFormat="1" ht="24" customHeight="1" x14ac:dyDescent="0.35">
      <c r="A2377" s="990"/>
      <c r="B2377" s="365" t="s">
        <v>80</v>
      </c>
      <c r="C2377" s="171"/>
      <c r="D2377" s="104"/>
      <c r="E2377" s="104"/>
      <c r="F2377" s="104"/>
      <c r="G2377" s="183"/>
      <c r="H2377" s="104"/>
      <c r="I2377" s="167"/>
      <c r="J2377" s="167"/>
      <c r="K2377" s="104">
        <f t="shared" si="1147"/>
        <v>0</v>
      </c>
      <c r="L2377" s="104">
        <f t="shared" si="1148"/>
        <v>0</v>
      </c>
      <c r="M2377" s="206" t="e">
        <f t="shared" si="1134"/>
        <v>#DIV/0!</v>
      </c>
      <c r="N2377" s="982"/>
      <c r="P2377" s="86" t="e">
        <f>#REF!=#REF!</f>
        <v>#REF!</v>
      </c>
      <c r="Q2377" s="224" t="e">
        <f>IF(#REF!=#REF!,TRUE,FALSE)</f>
        <v>#REF!</v>
      </c>
      <c r="R2377" s="728">
        <f t="shared" si="1129"/>
        <v>0</v>
      </c>
    </row>
    <row r="2378" spans="1:18" s="161" customFormat="1" ht="116.25" customHeight="1" x14ac:dyDescent="0.35">
      <c r="A2378" s="988" t="s">
        <v>824</v>
      </c>
      <c r="B2378" s="416" t="s">
        <v>514</v>
      </c>
      <c r="C2378" s="171" t="s">
        <v>285</v>
      </c>
      <c r="D2378" s="134">
        <f>SUM(D2379:D2382)</f>
        <v>184.4</v>
      </c>
      <c r="E2378" s="134">
        <f>SUM(E2379:E2382)</f>
        <v>184.4</v>
      </c>
      <c r="F2378" s="134">
        <f>SUM(F2379:F2382)</f>
        <v>35.46</v>
      </c>
      <c r="G2378" s="191">
        <f t="shared" ref="G2378" si="1153">F2378/E2378</f>
        <v>0.192</v>
      </c>
      <c r="H2378" s="134">
        <f>SUM(H2379:H2382)</f>
        <v>35.46</v>
      </c>
      <c r="I2378" s="186">
        <f t="shared" si="1146"/>
        <v>0.192</v>
      </c>
      <c r="J2378" s="186">
        <f t="shared" si="1151"/>
        <v>1</v>
      </c>
      <c r="K2378" s="134">
        <f t="shared" si="1147"/>
        <v>184.4</v>
      </c>
      <c r="L2378" s="104">
        <f t="shared" si="1148"/>
        <v>0</v>
      </c>
      <c r="M2378" s="344">
        <f t="shared" si="1134"/>
        <v>1</v>
      </c>
      <c r="N2378" s="980"/>
      <c r="P2378" s="86"/>
      <c r="Q2378" s="224" t="b">
        <f t="shared" ref="Q2378:Q2417" si="1154">IF(F2373=H2373,TRUE,FALSE)</f>
        <v>1</v>
      </c>
      <c r="R2378" s="728">
        <f t="shared" si="1129"/>
        <v>0</v>
      </c>
    </row>
    <row r="2379" spans="1:18" s="161" customFormat="1" ht="22.5" customHeight="1" x14ac:dyDescent="0.35">
      <c r="A2379" s="989"/>
      <c r="B2379" s="615" t="s">
        <v>79</v>
      </c>
      <c r="C2379" s="171"/>
      <c r="D2379" s="104"/>
      <c r="E2379" s="104"/>
      <c r="F2379" s="104"/>
      <c r="G2379" s="186"/>
      <c r="H2379" s="104"/>
      <c r="I2379" s="167"/>
      <c r="J2379" s="167"/>
      <c r="K2379" s="104">
        <f t="shared" si="1147"/>
        <v>0</v>
      </c>
      <c r="L2379" s="104">
        <f t="shared" si="1148"/>
        <v>0</v>
      </c>
      <c r="M2379" s="206" t="e">
        <f t="shared" si="1134"/>
        <v>#DIV/0!</v>
      </c>
      <c r="N2379" s="981"/>
      <c r="P2379" s="86"/>
      <c r="Q2379" s="224" t="b">
        <f t="shared" si="1154"/>
        <v>1</v>
      </c>
      <c r="R2379" s="728">
        <f t="shared" ref="R2379:R2442" si="1155">E2379-K2379-L2379</f>
        <v>0</v>
      </c>
    </row>
    <row r="2380" spans="1:18" s="161" customFormat="1" ht="22.5" customHeight="1" x14ac:dyDescent="0.35">
      <c r="A2380" s="989"/>
      <c r="B2380" s="615" t="s">
        <v>78</v>
      </c>
      <c r="C2380" s="171"/>
      <c r="D2380" s="104"/>
      <c r="E2380" s="104"/>
      <c r="F2380" s="104"/>
      <c r="G2380" s="186"/>
      <c r="H2380" s="104"/>
      <c r="I2380" s="167"/>
      <c r="J2380" s="167"/>
      <c r="K2380" s="104">
        <f t="shared" si="1147"/>
        <v>0</v>
      </c>
      <c r="L2380" s="104">
        <f t="shared" si="1148"/>
        <v>0</v>
      </c>
      <c r="M2380" s="206" t="e">
        <f t="shared" si="1134"/>
        <v>#DIV/0!</v>
      </c>
      <c r="N2380" s="981"/>
      <c r="P2380" s="86"/>
      <c r="Q2380" s="224" t="b">
        <f t="shared" si="1154"/>
        <v>1</v>
      </c>
      <c r="R2380" s="728">
        <f t="shared" si="1155"/>
        <v>0</v>
      </c>
    </row>
    <row r="2381" spans="1:18" s="161" customFormat="1" ht="17.25" customHeight="1" x14ac:dyDescent="0.35">
      <c r="A2381" s="989"/>
      <c r="B2381" s="365" t="s">
        <v>231</v>
      </c>
      <c r="C2381" s="171"/>
      <c r="D2381" s="104">
        <f>SUM(D2386,D2391)</f>
        <v>184.4</v>
      </c>
      <c r="E2381" s="104">
        <f>SUM(E2386,E2391)</f>
        <v>184.4</v>
      </c>
      <c r="F2381" s="104">
        <f>F2386+F2391</f>
        <v>35.46</v>
      </c>
      <c r="G2381" s="186">
        <f t="shared" ref="G2381" si="1156">F2381/E2381</f>
        <v>0.192</v>
      </c>
      <c r="H2381" s="104">
        <f>H2386+H2391</f>
        <v>35.46</v>
      </c>
      <c r="I2381" s="186">
        <f t="shared" si="1146"/>
        <v>0.192</v>
      </c>
      <c r="J2381" s="186">
        <f t="shared" si="1151"/>
        <v>1</v>
      </c>
      <c r="K2381" s="104">
        <f>K2386+K2391</f>
        <v>184.4</v>
      </c>
      <c r="L2381" s="104">
        <f t="shared" si="1148"/>
        <v>0</v>
      </c>
      <c r="M2381" s="129">
        <f t="shared" si="1134"/>
        <v>1</v>
      </c>
      <c r="N2381" s="981"/>
      <c r="P2381" s="86"/>
      <c r="Q2381" s="224" t="b">
        <f t="shared" si="1154"/>
        <v>1</v>
      </c>
      <c r="R2381" s="728">
        <f t="shared" si="1155"/>
        <v>0</v>
      </c>
    </row>
    <row r="2382" spans="1:18" s="161" customFormat="1" ht="21" customHeight="1" x14ac:dyDescent="0.35">
      <c r="A2382" s="990"/>
      <c r="B2382" s="365" t="s">
        <v>80</v>
      </c>
      <c r="C2382" s="171"/>
      <c r="D2382" s="104"/>
      <c r="E2382" s="104"/>
      <c r="F2382" s="104"/>
      <c r="G2382" s="186"/>
      <c r="H2382" s="104"/>
      <c r="I2382" s="167"/>
      <c r="J2382" s="167"/>
      <c r="K2382" s="104">
        <f t="shared" si="1147"/>
        <v>0</v>
      </c>
      <c r="L2382" s="104">
        <f t="shared" si="1148"/>
        <v>0</v>
      </c>
      <c r="M2382" s="206" t="e">
        <f t="shared" si="1134"/>
        <v>#DIV/0!</v>
      </c>
      <c r="N2382" s="982"/>
      <c r="P2382" s="86"/>
      <c r="Q2382" s="224" t="b">
        <f t="shared" si="1154"/>
        <v>1</v>
      </c>
      <c r="R2382" s="728">
        <f t="shared" si="1155"/>
        <v>0</v>
      </c>
    </row>
    <row r="2383" spans="1:18" s="161" customFormat="1" ht="101.25" customHeight="1" x14ac:dyDescent="0.35">
      <c r="A2383" s="988" t="s">
        <v>825</v>
      </c>
      <c r="B2383" s="416" t="s">
        <v>514</v>
      </c>
      <c r="C2383" s="171" t="s">
        <v>285</v>
      </c>
      <c r="D2383" s="134">
        <f>SUM(D2384:D2387)</f>
        <v>173.96</v>
      </c>
      <c r="E2383" s="134">
        <f>SUM(E2384:E2387)</f>
        <v>173.96</v>
      </c>
      <c r="F2383" s="134">
        <f>SUM(F2384:F2387)</f>
        <v>33.450000000000003</v>
      </c>
      <c r="G2383" s="191">
        <f t="shared" ref="G2383" si="1157">F2383/E2383</f>
        <v>0.192</v>
      </c>
      <c r="H2383" s="134">
        <f>SUM(H2384:H2387)</f>
        <v>33.450000000000003</v>
      </c>
      <c r="I2383" s="186">
        <f t="shared" ref="I2383:I2387" si="1158">H2383/E2383</f>
        <v>0.192</v>
      </c>
      <c r="J2383" s="186">
        <f t="shared" ref="J2383:J2387" si="1159">H2383/F2383</f>
        <v>1</v>
      </c>
      <c r="K2383" s="134">
        <f t="shared" si="1147"/>
        <v>173.96</v>
      </c>
      <c r="L2383" s="104">
        <f t="shared" si="1148"/>
        <v>0</v>
      </c>
      <c r="M2383" s="344">
        <f t="shared" si="1134"/>
        <v>1</v>
      </c>
      <c r="N2383" s="959" t="s">
        <v>1370</v>
      </c>
      <c r="P2383" s="86"/>
      <c r="Q2383" s="224" t="b">
        <f t="shared" si="1154"/>
        <v>1</v>
      </c>
      <c r="R2383" s="728">
        <f t="shared" si="1155"/>
        <v>0</v>
      </c>
    </row>
    <row r="2384" spans="1:18" s="161" customFormat="1" ht="21" customHeight="1" x14ac:dyDescent="0.35">
      <c r="A2384" s="989"/>
      <c r="B2384" s="615" t="s">
        <v>79</v>
      </c>
      <c r="C2384" s="171"/>
      <c r="D2384" s="371"/>
      <c r="E2384" s="371"/>
      <c r="F2384" s="371"/>
      <c r="G2384" s="514"/>
      <c r="H2384" s="371"/>
      <c r="I2384" s="167" t="e">
        <f t="shared" si="1158"/>
        <v>#DIV/0!</v>
      </c>
      <c r="J2384" s="167" t="e">
        <f t="shared" si="1159"/>
        <v>#DIV/0!</v>
      </c>
      <c r="K2384" s="104">
        <f t="shared" si="1147"/>
        <v>0</v>
      </c>
      <c r="L2384" s="104">
        <f t="shared" si="1148"/>
        <v>0</v>
      </c>
      <c r="M2384" s="206" t="e">
        <f t="shared" si="1134"/>
        <v>#DIV/0!</v>
      </c>
      <c r="N2384" s="960"/>
      <c r="P2384" s="86"/>
      <c r="Q2384" s="224" t="b">
        <f t="shared" si="1154"/>
        <v>1</v>
      </c>
      <c r="R2384" s="728">
        <f t="shared" si="1155"/>
        <v>0</v>
      </c>
    </row>
    <row r="2385" spans="1:18" s="161" customFormat="1" ht="21" customHeight="1" x14ac:dyDescent="0.35">
      <c r="A2385" s="989"/>
      <c r="B2385" s="615" t="s">
        <v>78</v>
      </c>
      <c r="C2385" s="171"/>
      <c r="D2385" s="104"/>
      <c r="E2385" s="104"/>
      <c r="F2385" s="104"/>
      <c r="G2385" s="183"/>
      <c r="H2385" s="104"/>
      <c r="I2385" s="167" t="e">
        <f t="shared" si="1158"/>
        <v>#DIV/0!</v>
      </c>
      <c r="J2385" s="167" t="e">
        <f t="shared" si="1159"/>
        <v>#DIV/0!</v>
      </c>
      <c r="K2385" s="104">
        <f t="shared" si="1147"/>
        <v>0</v>
      </c>
      <c r="L2385" s="104">
        <f t="shared" si="1148"/>
        <v>0</v>
      </c>
      <c r="M2385" s="206" t="e">
        <f t="shared" si="1134"/>
        <v>#DIV/0!</v>
      </c>
      <c r="N2385" s="960"/>
      <c r="P2385" s="86"/>
      <c r="Q2385" s="224" t="b">
        <f t="shared" si="1154"/>
        <v>1</v>
      </c>
      <c r="R2385" s="728">
        <f t="shared" si="1155"/>
        <v>0</v>
      </c>
    </row>
    <row r="2386" spans="1:18" s="161" customFormat="1" ht="21" customHeight="1" x14ac:dyDescent="0.35">
      <c r="A2386" s="989"/>
      <c r="B2386" s="365" t="s">
        <v>231</v>
      </c>
      <c r="C2386" s="171"/>
      <c r="D2386" s="104">
        <v>173.96</v>
      </c>
      <c r="E2386" s="104">
        <v>173.96</v>
      </c>
      <c r="F2386" s="104">
        <v>33.450000000000003</v>
      </c>
      <c r="G2386" s="186">
        <f t="shared" ref="G2386" si="1160">F2386/E2386</f>
        <v>0.192</v>
      </c>
      <c r="H2386" s="104">
        <v>33.450000000000003</v>
      </c>
      <c r="I2386" s="186">
        <f t="shared" si="1158"/>
        <v>0.192</v>
      </c>
      <c r="J2386" s="186">
        <f t="shared" si="1159"/>
        <v>1</v>
      </c>
      <c r="K2386" s="104">
        <f t="shared" si="1147"/>
        <v>173.96</v>
      </c>
      <c r="L2386" s="104">
        <f t="shared" si="1148"/>
        <v>0</v>
      </c>
      <c r="M2386" s="129">
        <f t="shared" ref="M2386:M2418" si="1161">K2386/E2386</f>
        <v>1</v>
      </c>
      <c r="N2386" s="960"/>
      <c r="P2386" s="86"/>
      <c r="Q2386" s="224" t="b">
        <f t="shared" si="1154"/>
        <v>1</v>
      </c>
      <c r="R2386" s="728">
        <f t="shared" si="1155"/>
        <v>0</v>
      </c>
    </row>
    <row r="2387" spans="1:18" s="161" customFormat="1" ht="21" customHeight="1" x14ac:dyDescent="0.35">
      <c r="A2387" s="990"/>
      <c r="B2387" s="365" t="s">
        <v>80</v>
      </c>
      <c r="C2387" s="171"/>
      <c r="D2387" s="104"/>
      <c r="E2387" s="104"/>
      <c r="F2387" s="104"/>
      <c r="G2387" s="186"/>
      <c r="H2387" s="104"/>
      <c r="I2387" s="167" t="e">
        <f t="shared" si="1158"/>
        <v>#DIV/0!</v>
      </c>
      <c r="J2387" s="167" t="e">
        <f t="shared" si="1159"/>
        <v>#DIV/0!</v>
      </c>
      <c r="K2387" s="104">
        <f t="shared" si="1147"/>
        <v>0</v>
      </c>
      <c r="L2387" s="104">
        <f t="shared" si="1148"/>
        <v>0</v>
      </c>
      <c r="M2387" s="206" t="e">
        <f t="shared" si="1161"/>
        <v>#DIV/0!</v>
      </c>
      <c r="N2387" s="961"/>
      <c r="P2387" s="86"/>
      <c r="Q2387" s="224" t="b">
        <f t="shared" si="1154"/>
        <v>1</v>
      </c>
      <c r="R2387" s="728">
        <f t="shared" si="1155"/>
        <v>0</v>
      </c>
    </row>
    <row r="2388" spans="1:18" s="161" customFormat="1" ht="94.5" customHeight="1" x14ac:dyDescent="0.35">
      <c r="A2388" s="988" t="s">
        <v>826</v>
      </c>
      <c r="B2388" s="416" t="s">
        <v>708</v>
      </c>
      <c r="C2388" s="171" t="s">
        <v>285</v>
      </c>
      <c r="D2388" s="134">
        <f>SUM(D2389:D2392)</f>
        <v>10.44</v>
      </c>
      <c r="E2388" s="134">
        <f>SUM(E2389:E2392)</f>
        <v>10.44</v>
      </c>
      <c r="F2388" s="134">
        <f>SUM(F2389:F2392)</f>
        <v>2.0099999999999998</v>
      </c>
      <c r="G2388" s="191">
        <f t="shared" ref="G2388" si="1162">F2388/E2388</f>
        <v>0.193</v>
      </c>
      <c r="H2388" s="134">
        <f>SUM(H2389:H2392)</f>
        <v>2.0099999999999998</v>
      </c>
      <c r="I2388" s="186">
        <f t="shared" si="1146"/>
        <v>0.193</v>
      </c>
      <c r="J2388" s="186">
        <f t="shared" si="1151"/>
        <v>1</v>
      </c>
      <c r="K2388" s="134">
        <f t="shared" si="1147"/>
        <v>10.44</v>
      </c>
      <c r="L2388" s="104">
        <f t="shared" si="1148"/>
        <v>0</v>
      </c>
      <c r="M2388" s="344">
        <f t="shared" si="1161"/>
        <v>1</v>
      </c>
      <c r="N2388" s="959" t="s">
        <v>1371</v>
      </c>
      <c r="P2388" s="86"/>
      <c r="Q2388" s="224" t="b">
        <f t="shared" si="1154"/>
        <v>1</v>
      </c>
      <c r="R2388" s="728">
        <f t="shared" si="1155"/>
        <v>0</v>
      </c>
    </row>
    <row r="2389" spans="1:18" s="161" customFormat="1" ht="21" customHeight="1" x14ac:dyDescent="0.35">
      <c r="A2389" s="989"/>
      <c r="B2389" s="615" t="s">
        <v>79</v>
      </c>
      <c r="C2389" s="171"/>
      <c r="D2389" s="104"/>
      <c r="E2389" s="104"/>
      <c r="F2389" s="104"/>
      <c r="G2389" s="186"/>
      <c r="H2389" s="104"/>
      <c r="I2389" s="167" t="e">
        <f t="shared" si="1146"/>
        <v>#DIV/0!</v>
      </c>
      <c r="J2389" s="167" t="e">
        <f t="shared" si="1151"/>
        <v>#DIV/0!</v>
      </c>
      <c r="K2389" s="104">
        <f t="shared" si="1147"/>
        <v>0</v>
      </c>
      <c r="L2389" s="104">
        <f t="shared" si="1148"/>
        <v>0</v>
      </c>
      <c r="M2389" s="206" t="e">
        <f t="shared" si="1161"/>
        <v>#DIV/0!</v>
      </c>
      <c r="N2389" s="960"/>
      <c r="P2389" s="86"/>
      <c r="Q2389" s="224" t="b">
        <f t="shared" si="1154"/>
        <v>1</v>
      </c>
      <c r="R2389" s="728">
        <f t="shared" si="1155"/>
        <v>0</v>
      </c>
    </row>
    <row r="2390" spans="1:18" s="161" customFormat="1" ht="21" customHeight="1" x14ac:dyDescent="0.35">
      <c r="A2390" s="989"/>
      <c r="B2390" s="615" t="s">
        <v>78</v>
      </c>
      <c r="C2390" s="171"/>
      <c r="D2390" s="104"/>
      <c r="E2390" s="104"/>
      <c r="F2390" s="104"/>
      <c r="G2390" s="186"/>
      <c r="H2390" s="104"/>
      <c r="I2390" s="167" t="e">
        <f t="shared" si="1146"/>
        <v>#DIV/0!</v>
      </c>
      <c r="J2390" s="167" t="e">
        <f t="shared" si="1151"/>
        <v>#DIV/0!</v>
      </c>
      <c r="K2390" s="104">
        <f t="shared" si="1147"/>
        <v>0</v>
      </c>
      <c r="L2390" s="104">
        <f t="shared" si="1148"/>
        <v>0</v>
      </c>
      <c r="M2390" s="206" t="e">
        <f t="shared" si="1161"/>
        <v>#DIV/0!</v>
      </c>
      <c r="N2390" s="960"/>
      <c r="P2390" s="86"/>
      <c r="Q2390" s="224" t="b">
        <f t="shared" si="1154"/>
        <v>1</v>
      </c>
      <c r="R2390" s="728">
        <f t="shared" si="1155"/>
        <v>0</v>
      </c>
    </row>
    <row r="2391" spans="1:18" s="161" customFormat="1" ht="21" customHeight="1" x14ac:dyDescent="0.35">
      <c r="A2391" s="989"/>
      <c r="B2391" s="365" t="s">
        <v>231</v>
      </c>
      <c r="C2391" s="171"/>
      <c r="D2391" s="104">
        <v>10.44</v>
      </c>
      <c r="E2391" s="104">
        <v>10.44</v>
      </c>
      <c r="F2391" s="104">
        <v>2.0099999999999998</v>
      </c>
      <c r="G2391" s="186">
        <f t="shared" ref="G2391" si="1163">F2391/E2391</f>
        <v>0.193</v>
      </c>
      <c r="H2391" s="104">
        <v>2.0099999999999998</v>
      </c>
      <c r="I2391" s="186">
        <f t="shared" si="1146"/>
        <v>0.193</v>
      </c>
      <c r="J2391" s="186">
        <f t="shared" si="1151"/>
        <v>1</v>
      </c>
      <c r="K2391" s="104">
        <f t="shared" si="1147"/>
        <v>10.44</v>
      </c>
      <c r="L2391" s="104">
        <f t="shared" si="1148"/>
        <v>0</v>
      </c>
      <c r="M2391" s="129">
        <f t="shared" si="1161"/>
        <v>1</v>
      </c>
      <c r="N2391" s="960"/>
      <c r="P2391" s="86"/>
      <c r="Q2391" s="224" t="b">
        <f t="shared" si="1154"/>
        <v>1</v>
      </c>
      <c r="R2391" s="728">
        <f t="shared" si="1155"/>
        <v>0</v>
      </c>
    </row>
    <row r="2392" spans="1:18" s="161" customFormat="1" ht="21" customHeight="1" x14ac:dyDescent="0.35">
      <c r="A2392" s="990"/>
      <c r="B2392" s="365" t="s">
        <v>80</v>
      </c>
      <c r="C2392" s="171"/>
      <c r="D2392" s="371"/>
      <c r="E2392" s="371"/>
      <c r="F2392" s="371"/>
      <c r="G2392" s="514"/>
      <c r="H2392" s="371"/>
      <c r="I2392" s="167" t="e">
        <f t="shared" si="1146"/>
        <v>#DIV/0!</v>
      </c>
      <c r="J2392" s="167" t="e">
        <f t="shared" si="1151"/>
        <v>#DIV/0!</v>
      </c>
      <c r="K2392" s="104">
        <f t="shared" si="1147"/>
        <v>0</v>
      </c>
      <c r="L2392" s="104">
        <f t="shared" si="1148"/>
        <v>0</v>
      </c>
      <c r="M2392" s="206" t="e">
        <f t="shared" si="1161"/>
        <v>#DIV/0!</v>
      </c>
      <c r="N2392" s="961"/>
      <c r="P2392" s="86"/>
      <c r="Q2392" s="224" t="b">
        <f t="shared" si="1154"/>
        <v>1</v>
      </c>
      <c r="R2392" s="728">
        <f t="shared" si="1155"/>
        <v>0</v>
      </c>
    </row>
    <row r="2393" spans="1:18" s="161" customFormat="1" ht="92.25" customHeight="1" x14ac:dyDescent="0.35">
      <c r="A2393" s="988" t="s">
        <v>827</v>
      </c>
      <c r="B2393" s="416" t="s">
        <v>709</v>
      </c>
      <c r="C2393" s="171" t="s">
        <v>285</v>
      </c>
      <c r="D2393" s="134">
        <f>SUM(D2394:D2397)</f>
        <v>800.02</v>
      </c>
      <c r="E2393" s="134">
        <f>SUM(E2394:E2397)</f>
        <v>800.02</v>
      </c>
      <c r="F2393" s="438">
        <f>SUM(F2394:F2397)</f>
        <v>0</v>
      </c>
      <c r="G2393" s="531">
        <f t="shared" ref="G2393" si="1164">F2393/E2393</f>
        <v>0</v>
      </c>
      <c r="H2393" s="438">
        <f>SUM(H2394:H2397)</f>
        <v>0</v>
      </c>
      <c r="I2393" s="186">
        <f t="shared" si="1146"/>
        <v>0</v>
      </c>
      <c r="J2393" s="167" t="e">
        <f t="shared" si="1151"/>
        <v>#DIV/0!</v>
      </c>
      <c r="K2393" s="134">
        <f t="shared" si="1147"/>
        <v>800.02</v>
      </c>
      <c r="L2393" s="104">
        <f t="shared" si="1148"/>
        <v>0</v>
      </c>
      <c r="M2393" s="344">
        <f t="shared" si="1161"/>
        <v>1</v>
      </c>
      <c r="N2393" s="980" t="s">
        <v>1372</v>
      </c>
      <c r="P2393" s="86"/>
      <c r="Q2393" s="224" t="b">
        <f t="shared" si="1154"/>
        <v>1</v>
      </c>
      <c r="R2393" s="728">
        <f t="shared" si="1155"/>
        <v>0</v>
      </c>
    </row>
    <row r="2394" spans="1:18" s="161" customFormat="1" ht="21" customHeight="1" x14ac:dyDescent="0.35">
      <c r="A2394" s="989"/>
      <c r="B2394" s="615" t="s">
        <v>79</v>
      </c>
      <c r="C2394" s="171"/>
      <c r="D2394" s="104"/>
      <c r="E2394" s="104"/>
      <c r="F2394" s="371"/>
      <c r="G2394" s="514"/>
      <c r="H2394" s="371"/>
      <c r="I2394" s="167" t="e">
        <f t="shared" si="1146"/>
        <v>#DIV/0!</v>
      </c>
      <c r="J2394" s="167" t="e">
        <f t="shared" si="1151"/>
        <v>#DIV/0!</v>
      </c>
      <c r="K2394" s="104">
        <f t="shared" si="1147"/>
        <v>0</v>
      </c>
      <c r="L2394" s="104">
        <f t="shared" si="1148"/>
        <v>0</v>
      </c>
      <c r="M2394" s="206" t="e">
        <f t="shared" si="1161"/>
        <v>#DIV/0!</v>
      </c>
      <c r="N2394" s="981"/>
      <c r="P2394" s="86"/>
      <c r="Q2394" s="224" t="b">
        <f t="shared" si="1154"/>
        <v>1</v>
      </c>
      <c r="R2394" s="728">
        <f t="shared" si="1155"/>
        <v>0</v>
      </c>
    </row>
    <row r="2395" spans="1:18" s="161" customFormat="1" ht="21" customHeight="1" x14ac:dyDescent="0.35">
      <c r="A2395" s="989"/>
      <c r="B2395" s="615" t="s">
        <v>78</v>
      </c>
      <c r="C2395" s="171"/>
      <c r="D2395" s="104"/>
      <c r="E2395" s="104"/>
      <c r="F2395" s="371"/>
      <c r="G2395" s="514"/>
      <c r="H2395" s="371"/>
      <c r="I2395" s="167" t="e">
        <f t="shared" si="1146"/>
        <v>#DIV/0!</v>
      </c>
      <c r="J2395" s="167" t="e">
        <f t="shared" si="1151"/>
        <v>#DIV/0!</v>
      </c>
      <c r="K2395" s="104">
        <f t="shared" si="1147"/>
        <v>0</v>
      </c>
      <c r="L2395" s="104">
        <f t="shared" si="1148"/>
        <v>0</v>
      </c>
      <c r="M2395" s="206" t="e">
        <f t="shared" si="1161"/>
        <v>#DIV/0!</v>
      </c>
      <c r="N2395" s="981"/>
      <c r="P2395" s="86"/>
      <c r="Q2395" s="224" t="b">
        <f t="shared" si="1154"/>
        <v>1</v>
      </c>
      <c r="R2395" s="728">
        <f t="shared" si="1155"/>
        <v>0</v>
      </c>
    </row>
    <row r="2396" spans="1:18" s="161" customFormat="1" ht="21" customHeight="1" x14ac:dyDescent="0.35">
      <c r="A2396" s="989"/>
      <c r="B2396" s="365" t="s">
        <v>231</v>
      </c>
      <c r="C2396" s="171"/>
      <c r="D2396" s="104">
        <v>800.02</v>
      </c>
      <c r="E2396" s="104">
        <v>800.02</v>
      </c>
      <c r="F2396" s="371">
        <v>0</v>
      </c>
      <c r="G2396" s="514"/>
      <c r="H2396" s="371">
        <v>0</v>
      </c>
      <c r="I2396" s="186">
        <f t="shared" si="1146"/>
        <v>0</v>
      </c>
      <c r="J2396" s="167" t="e">
        <f t="shared" si="1151"/>
        <v>#DIV/0!</v>
      </c>
      <c r="K2396" s="104">
        <f t="shared" si="1147"/>
        <v>800.02</v>
      </c>
      <c r="L2396" s="104">
        <f t="shared" si="1148"/>
        <v>0</v>
      </c>
      <c r="M2396" s="129">
        <f t="shared" si="1161"/>
        <v>1</v>
      </c>
      <c r="N2396" s="981"/>
      <c r="P2396" s="86"/>
      <c r="Q2396" s="224" t="b">
        <f t="shared" si="1154"/>
        <v>1</v>
      </c>
      <c r="R2396" s="728">
        <f t="shared" si="1155"/>
        <v>0</v>
      </c>
    </row>
    <row r="2397" spans="1:18" s="161" customFormat="1" ht="21" customHeight="1" x14ac:dyDescent="0.35">
      <c r="A2397" s="990"/>
      <c r="B2397" s="365" t="s">
        <v>80</v>
      </c>
      <c r="C2397" s="171"/>
      <c r="D2397" s="371"/>
      <c r="E2397" s="371"/>
      <c r="F2397" s="371"/>
      <c r="G2397" s="514"/>
      <c r="H2397" s="371"/>
      <c r="I2397" s="167" t="e">
        <f t="shared" si="1146"/>
        <v>#DIV/0!</v>
      </c>
      <c r="J2397" s="167" t="e">
        <f t="shared" si="1151"/>
        <v>#DIV/0!</v>
      </c>
      <c r="K2397" s="104">
        <f t="shared" si="1147"/>
        <v>0</v>
      </c>
      <c r="L2397" s="104">
        <f t="shared" si="1148"/>
        <v>0</v>
      </c>
      <c r="M2397" s="206" t="e">
        <f t="shared" si="1161"/>
        <v>#DIV/0!</v>
      </c>
      <c r="N2397" s="982"/>
      <c r="P2397" s="86"/>
      <c r="Q2397" s="224" t="b">
        <f t="shared" si="1154"/>
        <v>1</v>
      </c>
      <c r="R2397" s="728">
        <f t="shared" si="1155"/>
        <v>0</v>
      </c>
    </row>
    <row r="2398" spans="1:18" s="161" customFormat="1" ht="125.25" customHeight="1" x14ac:dyDescent="0.35">
      <c r="A2398" s="984" t="s">
        <v>828</v>
      </c>
      <c r="B2398" s="592" t="s">
        <v>710</v>
      </c>
      <c r="C2398" s="147" t="s">
        <v>285</v>
      </c>
      <c r="D2398" s="99">
        <f>SUM(D2399:D2402)</f>
        <v>6000</v>
      </c>
      <c r="E2398" s="99">
        <f>SUM(E2399:E2402)</f>
        <v>6000</v>
      </c>
      <c r="F2398" s="99">
        <f>SUM(F2399:F2402)</f>
        <v>0</v>
      </c>
      <c r="G2398" s="180">
        <f t="shared" ref="G2398:G2402" si="1165">F2398/E2398</f>
        <v>0</v>
      </c>
      <c r="H2398" s="220">
        <f>SUM(H2399:H2402)</f>
        <v>0</v>
      </c>
      <c r="I2398" s="148">
        <f t="shared" si="1146"/>
        <v>0</v>
      </c>
      <c r="J2398" s="451" t="e">
        <f t="shared" si="1151"/>
        <v>#DIV/0!</v>
      </c>
      <c r="K2398" s="99">
        <f>SUM(K2399:K2402)</f>
        <v>6000</v>
      </c>
      <c r="L2398" s="99">
        <f>SUM(L2399:L2402)</f>
        <v>0</v>
      </c>
      <c r="M2398" s="135">
        <f t="shared" si="1161"/>
        <v>1</v>
      </c>
      <c r="N2398" s="972" t="s">
        <v>1373</v>
      </c>
      <c r="P2398" s="86"/>
      <c r="Q2398" s="224" t="b">
        <f t="shared" si="1154"/>
        <v>1</v>
      </c>
      <c r="R2398" s="728">
        <f t="shared" si="1155"/>
        <v>0</v>
      </c>
    </row>
    <row r="2399" spans="1:18" s="161" customFormat="1" ht="21" customHeight="1" x14ac:dyDescent="0.35">
      <c r="A2399" s="985"/>
      <c r="B2399" s="145" t="s">
        <v>79</v>
      </c>
      <c r="C2399" s="593"/>
      <c r="D2399" s="119"/>
      <c r="E2399" s="119"/>
      <c r="F2399" s="594"/>
      <c r="G2399" s="179" t="e">
        <f t="shared" si="1165"/>
        <v>#DIV/0!</v>
      </c>
      <c r="H2399" s="101"/>
      <c r="I2399" s="153" t="e">
        <f t="shared" si="1146"/>
        <v>#DIV/0!</v>
      </c>
      <c r="J2399" s="153" t="e">
        <f t="shared" si="1151"/>
        <v>#DIV/0!</v>
      </c>
      <c r="K2399" s="119">
        <f t="shared" si="1147"/>
        <v>0</v>
      </c>
      <c r="L2399" s="119">
        <f t="shared" si="1148"/>
        <v>0</v>
      </c>
      <c r="M2399" s="109" t="e">
        <f t="shared" si="1161"/>
        <v>#DIV/0!</v>
      </c>
      <c r="N2399" s="973"/>
      <c r="P2399" s="86"/>
      <c r="Q2399" s="224" t="b">
        <f t="shared" si="1154"/>
        <v>1</v>
      </c>
      <c r="R2399" s="728">
        <f t="shared" si="1155"/>
        <v>0</v>
      </c>
    </row>
    <row r="2400" spans="1:18" s="161" customFormat="1" ht="21" customHeight="1" x14ac:dyDescent="0.35">
      <c r="A2400" s="985"/>
      <c r="B2400" s="145" t="s">
        <v>78</v>
      </c>
      <c r="C2400" s="593"/>
      <c r="D2400" s="119"/>
      <c r="E2400" s="119"/>
      <c r="F2400" s="594"/>
      <c r="G2400" s="179" t="e">
        <f t="shared" si="1165"/>
        <v>#DIV/0!</v>
      </c>
      <c r="H2400" s="101"/>
      <c r="I2400" s="153" t="e">
        <f t="shared" si="1146"/>
        <v>#DIV/0!</v>
      </c>
      <c r="J2400" s="153" t="e">
        <f t="shared" si="1151"/>
        <v>#DIV/0!</v>
      </c>
      <c r="K2400" s="119">
        <f t="shared" si="1147"/>
        <v>0</v>
      </c>
      <c r="L2400" s="119">
        <f t="shared" si="1148"/>
        <v>0</v>
      </c>
      <c r="M2400" s="109" t="e">
        <f t="shared" si="1161"/>
        <v>#DIV/0!</v>
      </c>
      <c r="N2400" s="973"/>
      <c r="P2400" s="86"/>
      <c r="Q2400" s="224" t="b">
        <f t="shared" si="1154"/>
        <v>1</v>
      </c>
      <c r="R2400" s="728">
        <f t="shared" si="1155"/>
        <v>0</v>
      </c>
    </row>
    <row r="2401" spans="1:18" s="161" customFormat="1" ht="21" customHeight="1" x14ac:dyDescent="0.35">
      <c r="A2401" s="985"/>
      <c r="B2401" s="145" t="s">
        <v>116</v>
      </c>
      <c r="C2401" s="593"/>
      <c r="D2401" s="119">
        <v>6000</v>
      </c>
      <c r="E2401" s="119">
        <v>6000</v>
      </c>
      <c r="F2401" s="110"/>
      <c r="G2401" s="181">
        <f t="shared" si="1165"/>
        <v>0</v>
      </c>
      <c r="H2401" s="110"/>
      <c r="I2401" s="148">
        <f t="shared" si="1146"/>
        <v>0</v>
      </c>
      <c r="J2401" s="153" t="e">
        <f t="shared" si="1151"/>
        <v>#DIV/0!</v>
      </c>
      <c r="K2401" s="119">
        <v>6000</v>
      </c>
      <c r="L2401" s="119">
        <f t="shared" si="1148"/>
        <v>0</v>
      </c>
      <c r="M2401" s="108">
        <f t="shared" si="1161"/>
        <v>1</v>
      </c>
      <c r="N2401" s="973"/>
      <c r="P2401" s="86"/>
      <c r="Q2401" s="224" t="b">
        <f t="shared" si="1154"/>
        <v>1</v>
      </c>
      <c r="R2401" s="728">
        <f t="shared" si="1155"/>
        <v>0</v>
      </c>
    </row>
    <row r="2402" spans="1:18" s="161" customFormat="1" ht="21" customHeight="1" x14ac:dyDescent="0.35">
      <c r="A2402" s="986"/>
      <c r="B2402" s="595" t="s">
        <v>80</v>
      </c>
      <c r="C2402" s="593"/>
      <c r="D2402" s="594"/>
      <c r="E2402" s="594"/>
      <c r="F2402" s="594"/>
      <c r="G2402" s="179" t="e">
        <f t="shared" si="1165"/>
        <v>#DIV/0!</v>
      </c>
      <c r="H2402" s="101"/>
      <c r="I2402" s="153" t="e">
        <f t="shared" si="1146"/>
        <v>#DIV/0!</v>
      </c>
      <c r="J2402" s="153" t="e">
        <f t="shared" si="1151"/>
        <v>#DIV/0!</v>
      </c>
      <c r="K2402" s="119">
        <f t="shared" si="1147"/>
        <v>0</v>
      </c>
      <c r="L2402" s="119">
        <f t="shared" si="1148"/>
        <v>0</v>
      </c>
      <c r="M2402" s="109" t="e">
        <f t="shared" si="1161"/>
        <v>#DIV/0!</v>
      </c>
      <c r="N2402" s="974"/>
      <c r="P2402" s="86"/>
      <c r="Q2402" s="224" t="b">
        <f t="shared" si="1154"/>
        <v>1</v>
      </c>
      <c r="R2402" s="728">
        <f t="shared" si="1155"/>
        <v>0</v>
      </c>
    </row>
    <row r="2403" spans="1:18" s="161" customFormat="1" ht="96" customHeight="1" x14ac:dyDescent="0.35">
      <c r="A2403" s="988" t="s">
        <v>829</v>
      </c>
      <c r="B2403" s="596" t="s">
        <v>711</v>
      </c>
      <c r="C2403" s="147" t="s">
        <v>285</v>
      </c>
      <c r="D2403" s="597">
        <f>SUM(D2404:D2407)</f>
        <v>100</v>
      </c>
      <c r="E2403" s="597">
        <f>SUM(E2404:E2407)</f>
        <v>100</v>
      </c>
      <c r="F2403" s="597">
        <f>SUM(F2404:F2407)</f>
        <v>0</v>
      </c>
      <c r="G2403" s="439"/>
      <c r="H2403" s="598"/>
      <c r="I2403" s="148">
        <f t="shared" si="1146"/>
        <v>0</v>
      </c>
      <c r="J2403" s="451"/>
      <c r="K2403" s="99">
        <f t="shared" si="1147"/>
        <v>100</v>
      </c>
      <c r="L2403" s="119">
        <f t="shared" si="1148"/>
        <v>0</v>
      </c>
      <c r="M2403" s="135">
        <f t="shared" si="1161"/>
        <v>1</v>
      </c>
      <c r="N2403" s="970" t="s">
        <v>921</v>
      </c>
      <c r="P2403" s="86"/>
      <c r="Q2403" s="224" t="b">
        <f t="shared" si="1154"/>
        <v>1</v>
      </c>
      <c r="R2403" s="728">
        <f t="shared" si="1155"/>
        <v>0</v>
      </c>
    </row>
    <row r="2404" spans="1:18" s="161" customFormat="1" ht="21" customHeight="1" x14ac:dyDescent="0.35">
      <c r="A2404" s="989"/>
      <c r="B2404" s="526" t="s">
        <v>79</v>
      </c>
      <c r="C2404" s="419"/>
      <c r="D2404" s="348"/>
      <c r="E2404" s="348"/>
      <c r="F2404" s="348"/>
      <c r="G2404" s="184"/>
      <c r="H2404" s="116"/>
      <c r="I2404" s="167" t="e">
        <f t="shared" si="1146"/>
        <v>#DIV/0!</v>
      </c>
      <c r="J2404" s="167"/>
      <c r="K2404" s="104">
        <f t="shared" si="1147"/>
        <v>0</v>
      </c>
      <c r="L2404" s="104">
        <f t="shared" si="1148"/>
        <v>0</v>
      </c>
      <c r="M2404" s="206" t="e">
        <f t="shared" si="1161"/>
        <v>#DIV/0!</v>
      </c>
      <c r="N2404" s="796"/>
      <c r="P2404" s="86"/>
      <c r="Q2404" s="224" t="b">
        <f t="shared" si="1154"/>
        <v>1</v>
      </c>
      <c r="R2404" s="728">
        <f t="shared" si="1155"/>
        <v>0</v>
      </c>
    </row>
    <row r="2405" spans="1:18" s="161" customFormat="1" ht="21" customHeight="1" x14ac:dyDescent="0.35">
      <c r="A2405" s="989"/>
      <c r="B2405" s="526" t="s">
        <v>78</v>
      </c>
      <c r="C2405" s="419"/>
      <c r="D2405" s="348"/>
      <c r="E2405" s="348"/>
      <c r="F2405" s="348"/>
      <c r="G2405" s="184"/>
      <c r="H2405" s="116"/>
      <c r="I2405" s="167" t="e">
        <f t="shared" si="1146"/>
        <v>#DIV/0!</v>
      </c>
      <c r="J2405" s="167"/>
      <c r="K2405" s="104">
        <f t="shared" si="1147"/>
        <v>0</v>
      </c>
      <c r="L2405" s="104">
        <f t="shared" si="1148"/>
        <v>0</v>
      </c>
      <c r="M2405" s="206" t="e">
        <f t="shared" si="1161"/>
        <v>#DIV/0!</v>
      </c>
      <c r="N2405" s="796"/>
      <c r="P2405" s="86"/>
      <c r="Q2405" s="224" t="b">
        <f t="shared" si="1154"/>
        <v>1</v>
      </c>
      <c r="R2405" s="728">
        <f t="shared" si="1155"/>
        <v>0</v>
      </c>
    </row>
    <row r="2406" spans="1:18" s="161" customFormat="1" ht="21" customHeight="1" x14ac:dyDescent="0.35">
      <c r="A2406" s="989"/>
      <c r="B2406" s="526" t="s">
        <v>116</v>
      </c>
      <c r="C2406" s="419"/>
      <c r="D2406" s="348">
        <v>100</v>
      </c>
      <c r="E2406" s="348">
        <v>100</v>
      </c>
      <c r="F2406" s="348"/>
      <c r="G2406" s="184"/>
      <c r="H2406" s="116"/>
      <c r="I2406" s="186">
        <f t="shared" si="1146"/>
        <v>0</v>
      </c>
      <c r="J2406" s="167"/>
      <c r="K2406" s="104">
        <f t="shared" si="1147"/>
        <v>100</v>
      </c>
      <c r="L2406" s="104">
        <f t="shared" si="1148"/>
        <v>0</v>
      </c>
      <c r="M2406" s="129">
        <f t="shared" si="1161"/>
        <v>1</v>
      </c>
      <c r="N2406" s="796"/>
      <c r="P2406" s="86"/>
      <c r="Q2406" s="224" t="b">
        <f t="shared" si="1154"/>
        <v>1</v>
      </c>
      <c r="R2406" s="728">
        <f t="shared" si="1155"/>
        <v>0</v>
      </c>
    </row>
    <row r="2407" spans="1:18" s="161" customFormat="1" ht="27.5" x14ac:dyDescent="0.35">
      <c r="A2407" s="990"/>
      <c r="B2407" s="386" t="s">
        <v>80</v>
      </c>
      <c r="C2407" s="419"/>
      <c r="D2407" s="348"/>
      <c r="E2407" s="348"/>
      <c r="F2407" s="348"/>
      <c r="G2407" s="184"/>
      <c r="H2407" s="116"/>
      <c r="I2407" s="167" t="e">
        <f t="shared" si="1146"/>
        <v>#DIV/0!</v>
      </c>
      <c r="J2407" s="167"/>
      <c r="K2407" s="104">
        <f t="shared" si="1147"/>
        <v>0</v>
      </c>
      <c r="L2407" s="104">
        <f t="shared" si="1148"/>
        <v>0</v>
      </c>
      <c r="M2407" s="206" t="e">
        <f t="shared" si="1161"/>
        <v>#DIV/0!</v>
      </c>
      <c r="N2407" s="797"/>
      <c r="P2407" s="86"/>
      <c r="Q2407" s="224" t="b">
        <f t="shared" si="1154"/>
        <v>1</v>
      </c>
      <c r="R2407" s="728">
        <f t="shared" si="1155"/>
        <v>0</v>
      </c>
    </row>
    <row r="2408" spans="1:18" s="161" customFormat="1" ht="147.75" customHeight="1" x14ac:dyDescent="0.35">
      <c r="A2408" s="988" t="s">
        <v>830</v>
      </c>
      <c r="B2408" s="416" t="s">
        <v>922</v>
      </c>
      <c r="C2408" s="171" t="s">
        <v>285</v>
      </c>
      <c r="D2408" s="505">
        <f>SUM(D2409:D2412)</f>
        <v>76686.11</v>
      </c>
      <c r="E2408" s="505">
        <f t="shared" ref="E2408:F2408" si="1166">SUM(E2409:E2412)</f>
        <v>76686.11</v>
      </c>
      <c r="F2408" s="348">
        <f t="shared" si="1166"/>
        <v>2198.9499999999998</v>
      </c>
      <c r="G2408" s="418">
        <f t="shared" ref="G2408:G2417" si="1167">F2408/E2408</f>
        <v>2.9000000000000001E-2</v>
      </c>
      <c r="H2408" s="505">
        <f>SUM(H2409:H2412)</f>
        <v>2198.9499999999998</v>
      </c>
      <c r="I2408" s="186">
        <f t="shared" si="1146"/>
        <v>2.9000000000000001E-2</v>
      </c>
      <c r="J2408" s="191">
        <f t="shared" ref="J2408:J2417" si="1168">H2408/F2408</f>
        <v>1</v>
      </c>
      <c r="K2408" s="104">
        <f t="shared" si="1147"/>
        <v>76686.11</v>
      </c>
      <c r="L2408" s="104">
        <f t="shared" si="1148"/>
        <v>0</v>
      </c>
      <c r="M2408" s="129">
        <f t="shared" si="1161"/>
        <v>1</v>
      </c>
      <c r="N2408" s="975" t="s">
        <v>1374</v>
      </c>
      <c r="P2408" s="86"/>
      <c r="Q2408" s="224" t="b">
        <f t="shared" si="1154"/>
        <v>1</v>
      </c>
      <c r="R2408" s="728">
        <f t="shared" si="1155"/>
        <v>0</v>
      </c>
    </row>
    <row r="2409" spans="1:18" s="161" customFormat="1" ht="24" customHeight="1" x14ac:dyDescent="0.35">
      <c r="A2409" s="989"/>
      <c r="B2409" s="615" t="s">
        <v>79</v>
      </c>
      <c r="C2409" s="419"/>
      <c r="D2409" s="348"/>
      <c r="E2409" s="348"/>
      <c r="F2409" s="348"/>
      <c r="G2409" s="522"/>
      <c r="H2409" s="348"/>
      <c r="I2409" s="167" t="e">
        <f t="shared" si="1146"/>
        <v>#DIV/0!</v>
      </c>
      <c r="J2409" s="167"/>
      <c r="K2409" s="104">
        <f t="shared" si="1147"/>
        <v>0</v>
      </c>
      <c r="L2409" s="104">
        <f t="shared" si="1148"/>
        <v>0</v>
      </c>
      <c r="M2409" s="206" t="e">
        <f t="shared" si="1161"/>
        <v>#DIV/0!</v>
      </c>
      <c r="N2409" s="976"/>
      <c r="P2409" s="86"/>
      <c r="Q2409" s="224" t="b">
        <f t="shared" si="1154"/>
        <v>1</v>
      </c>
      <c r="R2409" s="728">
        <f t="shared" si="1155"/>
        <v>0</v>
      </c>
    </row>
    <row r="2410" spans="1:18" s="161" customFormat="1" ht="21" customHeight="1" x14ac:dyDescent="0.35">
      <c r="A2410" s="989"/>
      <c r="B2410" s="615" t="s">
        <v>78</v>
      </c>
      <c r="C2410" s="419"/>
      <c r="D2410" s="348"/>
      <c r="E2410" s="348"/>
      <c r="F2410" s="348"/>
      <c r="G2410" s="522"/>
      <c r="H2410" s="348"/>
      <c r="I2410" s="167" t="e">
        <f t="shared" si="1146"/>
        <v>#DIV/0!</v>
      </c>
      <c r="J2410" s="167"/>
      <c r="K2410" s="104">
        <f t="shared" si="1147"/>
        <v>0</v>
      </c>
      <c r="L2410" s="104">
        <f t="shared" si="1148"/>
        <v>0</v>
      </c>
      <c r="M2410" s="206" t="e">
        <f t="shared" si="1161"/>
        <v>#DIV/0!</v>
      </c>
      <c r="N2410" s="976"/>
      <c r="P2410" s="86"/>
      <c r="Q2410" s="224" t="b">
        <f t="shared" si="1154"/>
        <v>1</v>
      </c>
      <c r="R2410" s="728">
        <f t="shared" si="1155"/>
        <v>0</v>
      </c>
    </row>
    <row r="2411" spans="1:18" s="161" customFormat="1" ht="21" customHeight="1" x14ac:dyDescent="0.35">
      <c r="A2411" s="989"/>
      <c r="B2411" s="386" t="s">
        <v>231</v>
      </c>
      <c r="C2411" s="419"/>
      <c r="D2411" s="348">
        <v>76686.11</v>
      </c>
      <c r="E2411" s="348">
        <v>76686.11</v>
      </c>
      <c r="F2411" s="104">
        <v>2198.9499999999998</v>
      </c>
      <c r="G2411" s="418">
        <f t="shared" si="1167"/>
        <v>2.9000000000000001E-2</v>
      </c>
      <c r="H2411" s="104">
        <v>2198.9499999999998</v>
      </c>
      <c r="I2411" s="186">
        <f t="shared" si="1146"/>
        <v>2.9000000000000001E-2</v>
      </c>
      <c r="J2411" s="186">
        <f t="shared" si="1168"/>
        <v>1</v>
      </c>
      <c r="K2411" s="104">
        <f t="shared" si="1147"/>
        <v>76686.11</v>
      </c>
      <c r="L2411" s="104">
        <f t="shared" si="1148"/>
        <v>0</v>
      </c>
      <c r="M2411" s="129">
        <f t="shared" si="1161"/>
        <v>1</v>
      </c>
      <c r="N2411" s="976"/>
      <c r="P2411" s="86"/>
      <c r="Q2411" s="224" t="b">
        <f t="shared" si="1154"/>
        <v>1</v>
      </c>
      <c r="R2411" s="728">
        <f t="shared" si="1155"/>
        <v>0</v>
      </c>
    </row>
    <row r="2412" spans="1:18" s="161" customFormat="1" ht="21" customHeight="1" x14ac:dyDescent="0.35">
      <c r="A2412" s="990"/>
      <c r="B2412" s="386" t="s">
        <v>80</v>
      </c>
      <c r="C2412" s="386"/>
      <c r="D2412" s="348"/>
      <c r="E2412" s="348"/>
      <c r="F2412" s="348"/>
      <c r="G2412" s="184" t="e">
        <f t="shared" si="1167"/>
        <v>#DIV/0!</v>
      </c>
      <c r="H2412" s="348"/>
      <c r="I2412" s="167" t="e">
        <f t="shared" si="1146"/>
        <v>#DIV/0!</v>
      </c>
      <c r="J2412" s="167" t="e">
        <f t="shared" si="1168"/>
        <v>#DIV/0!</v>
      </c>
      <c r="K2412" s="104">
        <f t="shared" si="1147"/>
        <v>0</v>
      </c>
      <c r="L2412" s="104">
        <f t="shared" si="1148"/>
        <v>0</v>
      </c>
      <c r="M2412" s="206" t="e">
        <f t="shared" si="1161"/>
        <v>#DIV/0!</v>
      </c>
      <c r="N2412" s="977"/>
      <c r="P2412" s="86"/>
      <c r="Q2412" s="224" t="b">
        <f t="shared" si="1154"/>
        <v>1</v>
      </c>
      <c r="R2412" s="728">
        <f t="shared" si="1155"/>
        <v>0</v>
      </c>
    </row>
    <row r="2413" spans="1:18" s="161" customFormat="1" ht="78.75" customHeight="1" x14ac:dyDescent="0.35">
      <c r="A2413" s="988" t="s">
        <v>831</v>
      </c>
      <c r="B2413" s="527" t="s">
        <v>923</v>
      </c>
      <c r="C2413" s="527" t="s">
        <v>285</v>
      </c>
      <c r="D2413" s="505">
        <f>SUM(D2414:D2417)</f>
        <v>3826</v>
      </c>
      <c r="E2413" s="505">
        <f>SUM(E2414:E2417)</f>
        <v>3826</v>
      </c>
      <c r="F2413" s="505">
        <f>SUM(F2414:F2417)</f>
        <v>48</v>
      </c>
      <c r="G2413" s="191">
        <f t="shared" si="1167"/>
        <v>1.2999999999999999E-2</v>
      </c>
      <c r="H2413" s="134">
        <f>SUM(H2414:H2417)</f>
        <v>48</v>
      </c>
      <c r="I2413" s="186">
        <f t="shared" si="1146"/>
        <v>1.2999999999999999E-2</v>
      </c>
      <c r="J2413" s="186">
        <f t="shared" si="1168"/>
        <v>1</v>
      </c>
      <c r="K2413" s="134">
        <f>SUM(K2414:K2417)</f>
        <v>3826</v>
      </c>
      <c r="L2413" s="134">
        <f>SUM(L2414:L2417)</f>
        <v>0</v>
      </c>
      <c r="M2413" s="344">
        <f t="shared" si="1161"/>
        <v>1</v>
      </c>
      <c r="N2413" s="786" t="s">
        <v>1375</v>
      </c>
      <c r="P2413" s="86" t="b">
        <f t="shared" ref="P2413:P2417" si="1169">E2408=D2408</f>
        <v>1</v>
      </c>
      <c r="Q2413" s="224" t="b">
        <f t="shared" si="1154"/>
        <v>1</v>
      </c>
      <c r="R2413" s="728">
        <f t="shared" si="1155"/>
        <v>0</v>
      </c>
    </row>
    <row r="2414" spans="1:18" s="161" customFormat="1" ht="18.75" customHeight="1" x14ac:dyDescent="0.35">
      <c r="A2414" s="989"/>
      <c r="B2414" s="386" t="s">
        <v>79</v>
      </c>
      <c r="C2414" s="386"/>
      <c r="D2414" s="348"/>
      <c r="E2414" s="348"/>
      <c r="F2414" s="348"/>
      <c r="G2414" s="167" t="e">
        <f t="shared" si="1167"/>
        <v>#DIV/0!</v>
      </c>
      <c r="H2414" s="348"/>
      <c r="I2414" s="167" t="e">
        <f t="shared" si="1146"/>
        <v>#DIV/0!</v>
      </c>
      <c r="J2414" s="167" t="e">
        <f t="shared" si="1168"/>
        <v>#DIV/0!</v>
      </c>
      <c r="K2414" s="104"/>
      <c r="L2414" s="104"/>
      <c r="M2414" s="206" t="e">
        <f t="shared" si="1161"/>
        <v>#DIV/0!</v>
      </c>
      <c r="N2414" s="787"/>
      <c r="P2414" s="86" t="b">
        <f t="shared" si="1169"/>
        <v>1</v>
      </c>
      <c r="Q2414" s="224" t="b">
        <f t="shared" si="1154"/>
        <v>1</v>
      </c>
      <c r="R2414" s="728">
        <f t="shared" si="1155"/>
        <v>0</v>
      </c>
    </row>
    <row r="2415" spans="1:18" s="161" customFormat="1" ht="27.5" x14ac:dyDescent="0.35">
      <c r="A2415" s="989"/>
      <c r="B2415" s="386" t="s">
        <v>78</v>
      </c>
      <c r="C2415" s="386"/>
      <c r="D2415" s="348"/>
      <c r="E2415" s="348"/>
      <c r="F2415" s="348"/>
      <c r="G2415" s="167" t="e">
        <f t="shared" si="1167"/>
        <v>#DIV/0!</v>
      </c>
      <c r="H2415" s="348"/>
      <c r="I2415" s="167" t="e">
        <f t="shared" si="1146"/>
        <v>#DIV/0!</v>
      </c>
      <c r="J2415" s="167" t="e">
        <f t="shared" si="1168"/>
        <v>#DIV/0!</v>
      </c>
      <c r="K2415" s="104"/>
      <c r="L2415" s="104"/>
      <c r="M2415" s="206" t="e">
        <f t="shared" si="1161"/>
        <v>#DIV/0!</v>
      </c>
      <c r="N2415" s="787"/>
      <c r="P2415" s="86" t="b">
        <f t="shared" si="1169"/>
        <v>1</v>
      </c>
      <c r="Q2415" s="224" t="b">
        <f t="shared" si="1154"/>
        <v>1</v>
      </c>
      <c r="R2415" s="728">
        <f t="shared" si="1155"/>
        <v>0</v>
      </c>
    </row>
    <row r="2416" spans="1:18" s="161" customFormat="1" ht="27.5" x14ac:dyDescent="0.35">
      <c r="A2416" s="989"/>
      <c r="B2416" s="386" t="s">
        <v>116</v>
      </c>
      <c r="C2416" s="386"/>
      <c r="D2416" s="348">
        <v>3826</v>
      </c>
      <c r="E2416" s="348">
        <v>3826</v>
      </c>
      <c r="F2416" s="348">
        <v>48</v>
      </c>
      <c r="G2416" s="186">
        <f t="shared" si="1167"/>
        <v>1.2999999999999999E-2</v>
      </c>
      <c r="H2416" s="348">
        <v>48</v>
      </c>
      <c r="I2416" s="186">
        <f t="shared" si="1146"/>
        <v>1.2999999999999999E-2</v>
      </c>
      <c r="J2416" s="186">
        <f t="shared" si="1168"/>
        <v>1</v>
      </c>
      <c r="K2416" s="104">
        <v>3826</v>
      </c>
      <c r="L2416" s="104">
        <v>0</v>
      </c>
      <c r="M2416" s="129">
        <f t="shared" si="1161"/>
        <v>1</v>
      </c>
      <c r="N2416" s="787"/>
      <c r="P2416" s="86" t="b">
        <f t="shared" si="1169"/>
        <v>1</v>
      </c>
      <c r="Q2416" s="224" t="b">
        <f t="shared" si="1154"/>
        <v>1</v>
      </c>
      <c r="R2416" s="728">
        <f t="shared" si="1155"/>
        <v>0</v>
      </c>
    </row>
    <row r="2417" spans="1:18" s="161" customFormat="1" ht="27.5" x14ac:dyDescent="0.35">
      <c r="A2417" s="990"/>
      <c r="B2417" s="386" t="s">
        <v>80</v>
      </c>
      <c r="C2417" s="386"/>
      <c r="D2417" s="348"/>
      <c r="E2417" s="348"/>
      <c r="F2417" s="348"/>
      <c r="G2417" s="167" t="e">
        <f t="shared" si="1167"/>
        <v>#DIV/0!</v>
      </c>
      <c r="H2417" s="348"/>
      <c r="I2417" s="167" t="e">
        <f t="shared" si="1146"/>
        <v>#DIV/0!</v>
      </c>
      <c r="J2417" s="167" t="e">
        <f t="shared" si="1168"/>
        <v>#DIV/0!</v>
      </c>
      <c r="K2417" s="104"/>
      <c r="L2417" s="104"/>
      <c r="M2417" s="206" t="e">
        <f t="shared" si="1161"/>
        <v>#DIV/0!</v>
      </c>
      <c r="N2417" s="788"/>
      <c r="P2417" s="86" t="b">
        <f t="shared" si="1169"/>
        <v>1</v>
      </c>
      <c r="Q2417" s="224" t="b">
        <f t="shared" si="1154"/>
        <v>1</v>
      </c>
      <c r="R2417" s="728">
        <f t="shared" si="1155"/>
        <v>0</v>
      </c>
    </row>
    <row r="2418" spans="1:18" s="161" customFormat="1" ht="90" x14ac:dyDescent="0.35">
      <c r="A2418" s="988" t="s">
        <v>924</v>
      </c>
      <c r="B2418" s="527" t="s">
        <v>925</v>
      </c>
      <c r="C2418" s="527" t="s">
        <v>285</v>
      </c>
      <c r="D2418" s="505">
        <f>SUM(D2419:D2422)</f>
        <v>12470.14</v>
      </c>
      <c r="E2418" s="505">
        <f>SUM(E2419:E2422)</f>
        <v>12470.14</v>
      </c>
      <c r="F2418" s="505">
        <f>SUM(F2419:F2422)</f>
        <v>0</v>
      </c>
      <c r="G2418" s="185">
        <f t="shared" ref="G2418" si="1170">F2418/E2418</f>
        <v>0</v>
      </c>
      <c r="H2418" s="505">
        <f>SUM(H2419:H2422)</f>
        <v>0</v>
      </c>
      <c r="I2418" s="185">
        <f t="shared" ref="I2418" si="1171">H2418/E2418</f>
        <v>0</v>
      </c>
      <c r="J2418" s="185" t="e">
        <f t="shared" ref="J2418" si="1172">H2418/F2418</f>
        <v>#DIV/0!</v>
      </c>
      <c r="K2418" s="134">
        <f>SUM(K2419:K2422)</f>
        <v>12470.14</v>
      </c>
      <c r="L2418" s="134">
        <f>SUM(L2419:L2422)</f>
        <v>0</v>
      </c>
      <c r="M2418" s="344">
        <f t="shared" si="1161"/>
        <v>1</v>
      </c>
      <c r="N2418" s="970" t="s">
        <v>1376</v>
      </c>
      <c r="P2418" s="86"/>
      <c r="Q2418" s="224"/>
      <c r="R2418" s="728">
        <f t="shared" si="1155"/>
        <v>0</v>
      </c>
    </row>
    <row r="2419" spans="1:18" s="161" customFormat="1" ht="27.5" x14ac:dyDescent="0.35">
      <c r="A2419" s="989"/>
      <c r="B2419" s="386" t="s">
        <v>79</v>
      </c>
      <c r="C2419" s="386"/>
      <c r="D2419" s="348"/>
      <c r="E2419" s="348"/>
      <c r="F2419" s="348"/>
      <c r="G2419" s="167"/>
      <c r="H2419" s="348"/>
      <c r="I2419" s="167"/>
      <c r="J2419" s="167"/>
      <c r="K2419" s="104"/>
      <c r="L2419" s="104"/>
      <c r="M2419" s="206"/>
      <c r="N2419" s="796"/>
      <c r="P2419" s="86"/>
      <c r="Q2419" s="224"/>
      <c r="R2419" s="728">
        <f t="shared" si="1155"/>
        <v>0</v>
      </c>
    </row>
    <row r="2420" spans="1:18" s="161" customFormat="1" ht="27.5" x14ac:dyDescent="0.35">
      <c r="A2420" s="989"/>
      <c r="B2420" s="386" t="s">
        <v>78</v>
      </c>
      <c r="C2420" s="386"/>
      <c r="D2420" s="348"/>
      <c r="E2420" s="348"/>
      <c r="F2420" s="348"/>
      <c r="G2420" s="167"/>
      <c r="H2420" s="348"/>
      <c r="I2420" s="167"/>
      <c r="J2420" s="167"/>
      <c r="K2420" s="104"/>
      <c r="L2420" s="104"/>
      <c r="M2420" s="206"/>
      <c r="N2420" s="796"/>
      <c r="P2420" s="86"/>
      <c r="Q2420" s="224"/>
      <c r="R2420" s="728">
        <f t="shared" si="1155"/>
        <v>0</v>
      </c>
    </row>
    <row r="2421" spans="1:18" s="161" customFormat="1" ht="27.5" x14ac:dyDescent="0.35">
      <c r="A2421" s="989"/>
      <c r="B2421" s="386" t="s">
        <v>116</v>
      </c>
      <c r="C2421" s="386"/>
      <c r="D2421" s="348">
        <v>12470.14</v>
      </c>
      <c r="E2421" s="348">
        <v>12470.14</v>
      </c>
      <c r="F2421" s="348"/>
      <c r="G2421" s="167"/>
      <c r="H2421" s="348"/>
      <c r="I2421" s="167"/>
      <c r="J2421" s="167"/>
      <c r="K2421" s="104">
        <v>12470.14</v>
      </c>
      <c r="L2421" s="104"/>
      <c r="M2421" s="129">
        <f t="shared" ref="M2421" si="1173">K2421/E2421</f>
        <v>1</v>
      </c>
      <c r="N2421" s="796"/>
      <c r="P2421" s="86"/>
      <c r="Q2421" s="224"/>
      <c r="R2421" s="728">
        <f t="shared" si="1155"/>
        <v>0</v>
      </c>
    </row>
    <row r="2422" spans="1:18" s="161" customFormat="1" ht="27.5" x14ac:dyDescent="0.35">
      <c r="A2422" s="990"/>
      <c r="B2422" s="386" t="s">
        <v>80</v>
      </c>
      <c r="C2422" s="386"/>
      <c r="D2422" s="348"/>
      <c r="E2422" s="348"/>
      <c r="F2422" s="348"/>
      <c r="G2422" s="167"/>
      <c r="H2422" s="348"/>
      <c r="I2422" s="167"/>
      <c r="J2422" s="167"/>
      <c r="K2422" s="104"/>
      <c r="L2422" s="104"/>
      <c r="M2422" s="206"/>
      <c r="N2422" s="797"/>
      <c r="P2422" s="86"/>
      <c r="Q2422" s="224"/>
      <c r="R2422" s="728">
        <f t="shared" si="1155"/>
        <v>0</v>
      </c>
    </row>
    <row r="2423" spans="1:18" s="128" customFormat="1" ht="72.75" customHeight="1" outlineLevel="1" x14ac:dyDescent="0.35">
      <c r="A2423" s="1077" t="s">
        <v>292</v>
      </c>
      <c r="B2423" s="222" t="s">
        <v>913</v>
      </c>
      <c r="C2423" s="207" t="s">
        <v>227</v>
      </c>
      <c r="D2423" s="111">
        <f>SUM(D2424:D2427)</f>
        <v>734161.5</v>
      </c>
      <c r="E2423" s="111">
        <f>SUM(E2424:E2427)</f>
        <v>734161.5</v>
      </c>
      <c r="F2423" s="111">
        <f>SUM(F2424:F2427)</f>
        <v>145142.47</v>
      </c>
      <c r="G2423" s="187">
        <f>F2423/E2423</f>
        <v>0.19800000000000001</v>
      </c>
      <c r="H2423" s="111">
        <f>H2424+H2425</f>
        <v>86626.05</v>
      </c>
      <c r="I2423" s="187">
        <f t="shared" ref="I2423:I2477" si="1174">H2423/E2423</f>
        <v>0.11799999999999999</v>
      </c>
      <c r="J2423" s="187">
        <f>H2423/F2423</f>
        <v>0.59699999999999998</v>
      </c>
      <c r="K2423" s="111">
        <f>SUM(K2424:K2425)</f>
        <v>734161.5</v>
      </c>
      <c r="L2423" s="111">
        <f t="shared" ref="L2423:L2477" si="1175">E2423-K2423</f>
        <v>0</v>
      </c>
      <c r="M2423" s="199">
        <f t="shared" ref="M2423:M2472" si="1176">K2423/E2423</f>
        <v>1</v>
      </c>
      <c r="N2423" s="776"/>
      <c r="O2423" s="127"/>
      <c r="P2423" s="86" t="b">
        <f>E2423=D2423</f>
        <v>1</v>
      </c>
      <c r="Q2423" s="224" t="b">
        <f>IF(F2423=H2423,TRUE,FALSE)</f>
        <v>0</v>
      </c>
      <c r="R2423" s="728">
        <f t="shared" si="1155"/>
        <v>0</v>
      </c>
    </row>
    <row r="2424" spans="1:18" s="128" customFormat="1" ht="27.5" outlineLevel="2" x14ac:dyDescent="0.35">
      <c r="A2424" s="1077"/>
      <c r="B2424" s="400" t="s">
        <v>79</v>
      </c>
      <c r="C2424" s="115"/>
      <c r="D2424" s="209">
        <f>D2429+D2444</f>
        <v>46526.8</v>
      </c>
      <c r="E2424" s="209">
        <f>E2429+E2444</f>
        <v>46526.8</v>
      </c>
      <c r="F2424" s="209">
        <f>F2429+F2444</f>
        <v>4669.3</v>
      </c>
      <c r="G2424" s="190">
        <f t="shared" ref="G2424:G2477" si="1177">F2424/E2424</f>
        <v>0.1</v>
      </c>
      <c r="H2424" s="209">
        <f>H2429+H2444</f>
        <v>3866.48</v>
      </c>
      <c r="I2424" s="190">
        <f t="shared" si="1174"/>
        <v>8.3000000000000004E-2</v>
      </c>
      <c r="J2424" s="190">
        <f t="shared" ref="J2424:J2476" si="1178">H2424/F2424</f>
        <v>0.82799999999999996</v>
      </c>
      <c r="K2424" s="113">
        <f>E2424</f>
        <v>46526.8</v>
      </c>
      <c r="L2424" s="113">
        <f t="shared" si="1175"/>
        <v>0</v>
      </c>
      <c r="M2424" s="217">
        <f t="shared" si="1176"/>
        <v>1</v>
      </c>
      <c r="N2424" s="776"/>
      <c r="O2424" s="127"/>
      <c r="P2424" s="86" t="b">
        <f>E2424=D2424</f>
        <v>1</v>
      </c>
      <c r="Q2424" s="224" t="b">
        <f>IF(F2424=H2424,TRUE,FALSE)</f>
        <v>0</v>
      </c>
      <c r="R2424" s="728">
        <f t="shared" si="1155"/>
        <v>0</v>
      </c>
    </row>
    <row r="2425" spans="1:18" s="128" customFormat="1" ht="27.5" outlineLevel="2" x14ac:dyDescent="0.35">
      <c r="A2425" s="1077"/>
      <c r="B2425" s="400" t="s">
        <v>228</v>
      </c>
      <c r="C2425" s="115"/>
      <c r="D2425" s="209">
        <f t="shared" ref="D2425:F2427" si="1179">D2430+D2445</f>
        <v>687634.7</v>
      </c>
      <c r="E2425" s="209">
        <f t="shared" si="1179"/>
        <v>687634.7</v>
      </c>
      <c r="F2425" s="209">
        <f t="shared" si="1179"/>
        <v>140473.17000000001</v>
      </c>
      <c r="G2425" s="190">
        <f t="shared" si="1177"/>
        <v>0.20399999999999999</v>
      </c>
      <c r="H2425" s="209">
        <f>H2430+H2445</f>
        <v>82759.570000000007</v>
      </c>
      <c r="I2425" s="190">
        <f t="shared" si="1174"/>
        <v>0.12</v>
      </c>
      <c r="J2425" s="190">
        <f t="shared" si="1178"/>
        <v>0.58899999999999997</v>
      </c>
      <c r="K2425" s="113">
        <f t="shared" ref="K2425:K2477" si="1180">E2425</f>
        <v>687634.7</v>
      </c>
      <c r="L2425" s="113">
        <f t="shared" si="1175"/>
        <v>0</v>
      </c>
      <c r="M2425" s="217">
        <f>K2425/E2425</f>
        <v>1</v>
      </c>
      <c r="N2425" s="776"/>
      <c r="O2425" s="127"/>
      <c r="P2425" s="86" t="b">
        <f>E2425=D2425</f>
        <v>1</v>
      </c>
      <c r="Q2425" s="224" t="b">
        <f>IF(F2425=H2425,TRUE,FALSE)</f>
        <v>0</v>
      </c>
      <c r="R2425" s="728">
        <f t="shared" si="1155"/>
        <v>0</v>
      </c>
    </row>
    <row r="2426" spans="1:18" s="128" customFormat="1" ht="27.5" outlineLevel="2" x14ac:dyDescent="0.35">
      <c r="A2426" s="1077"/>
      <c r="B2426" s="400" t="s">
        <v>116</v>
      </c>
      <c r="C2426" s="115"/>
      <c r="D2426" s="209">
        <f t="shared" si="1179"/>
        <v>0</v>
      </c>
      <c r="E2426" s="209">
        <f t="shared" si="1179"/>
        <v>0</v>
      </c>
      <c r="F2426" s="209">
        <f t="shared" si="1179"/>
        <v>0</v>
      </c>
      <c r="G2426" s="210" t="e">
        <f t="shared" si="1177"/>
        <v>#DIV/0!</v>
      </c>
      <c r="H2426" s="209">
        <f t="shared" ref="H2426:H2427" si="1181">H2431+H2446</f>
        <v>0</v>
      </c>
      <c r="I2426" s="189" t="e">
        <f t="shared" si="1174"/>
        <v>#DIV/0!</v>
      </c>
      <c r="J2426" s="189" t="e">
        <f t="shared" si="1178"/>
        <v>#DIV/0!</v>
      </c>
      <c r="K2426" s="113">
        <f t="shared" si="1180"/>
        <v>0</v>
      </c>
      <c r="L2426" s="113">
        <f t="shared" si="1175"/>
        <v>0</v>
      </c>
      <c r="M2426" s="430" t="e">
        <f t="shared" si="1176"/>
        <v>#DIV/0!</v>
      </c>
      <c r="N2426" s="776"/>
      <c r="O2426" s="127"/>
      <c r="P2426" s="86" t="b">
        <f>E2426=D2426</f>
        <v>1</v>
      </c>
      <c r="Q2426" s="224" t="b">
        <f>IF(F2426=H2426,TRUE,FALSE)</f>
        <v>1</v>
      </c>
      <c r="R2426" s="728">
        <f t="shared" si="1155"/>
        <v>0</v>
      </c>
    </row>
    <row r="2427" spans="1:18" s="128" customFormat="1" ht="27.5" outlineLevel="2" x14ac:dyDescent="0.35">
      <c r="A2427" s="1077"/>
      <c r="B2427" s="400" t="s">
        <v>33</v>
      </c>
      <c r="C2427" s="115"/>
      <c r="D2427" s="209">
        <f t="shared" si="1179"/>
        <v>0</v>
      </c>
      <c r="E2427" s="209">
        <f t="shared" si="1179"/>
        <v>0</v>
      </c>
      <c r="F2427" s="209">
        <f t="shared" si="1179"/>
        <v>0</v>
      </c>
      <c r="G2427" s="210" t="e">
        <f t="shared" si="1177"/>
        <v>#DIV/0!</v>
      </c>
      <c r="H2427" s="209">
        <f t="shared" si="1181"/>
        <v>0</v>
      </c>
      <c r="I2427" s="189" t="e">
        <f t="shared" si="1174"/>
        <v>#DIV/0!</v>
      </c>
      <c r="J2427" s="189" t="e">
        <f t="shared" si="1178"/>
        <v>#DIV/0!</v>
      </c>
      <c r="K2427" s="113">
        <f t="shared" si="1180"/>
        <v>0</v>
      </c>
      <c r="L2427" s="113">
        <f t="shared" si="1175"/>
        <v>0</v>
      </c>
      <c r="M2427" s="430" t="e">
        <f t="shared" si="1176"/>
        <v>#DIV/0!</v>
      </c>
      <c r="N2427" s="776"/>
      <c r="O2427" s="127"/>
      <c r="P2427" s="86" t="b">
        <f>E2427=D2427</f>
        <v>1</v>
      </c>
      <c r="Q2427" s="224" t="b">
        <f>IF(F2427=H2427,TRUE,FALSE)</f>
        <v>1</v>
      </c>
      <c r="R2427" s="728">
        <f t="shared" si="1155"/>
        <v>0</v>
      </c>
    </row>
    <row r="2428" spans="1:18" s="128" customFormat="1" ht="52.5" outlineLevel="2" x14ac:dyDescent="0.35">
      <c r="A2428" s="987" t="s">
        <v>515</v>
      </c>
      <c r="B2428" s="172" t="s">
        <v>1063</v>
      </c>
      <c r="C2428" s="172" t="s">
        <v>229</v>
      </c>
      <c r="D2428" s="173">
        <f>SUM(D2429:D2432)</f>
        <v>85070.6</v>
      </c>
      <c r="E2428" s="173">
        <f t="shared" ref="E2428:F2428" si="1182">SUM(E2429:E2432)</f>
        <v>85070.6</v>
      </c>
      <c r="F2428" s="173">
        <f t="shared" si="1182"/>
        <v>25291</v>
      </c>
      <c r="G2428" s="178">
        <f t="shared" si="1177"/>
        <v>0.29699999999999999</v>
      </c>
      <c r="H2428" s="166">
        <f>SUM(H2429:H2432)</f>
        <v>13184.84</v>
      </c>
      <c r="I2428" s="182">
        <f t="shared" si="1174"/>
        <v>0.155</v>
      </c>
      <c r="J2428" s="178">
        <f t="shared" si="1178"/>
        <v>0.52100000000000002</v>
      </c>
      <c r="K2428" s="142">
        <f t="shared" si="1180"/>
        <v>85070.6</v>
      </c>
      <c r="L2428" s="104">
        <f t="shared" si="1175"/>
        <v>0</v>
      </c>
      <c r="M2428" s="218">
        <f t="shared" si="1176"/>
        <v>1</v>
      </c>
      <c r="N2428" s="933"/>
      <c r="O2428" s="127"/>
      <c r="P2428" s="86"/>
      <c r="Q2428" s="224"/>
      <c r="R2428" s="728">
        <f t="shared" si="1155"/>
        <v>0</v>
      </c>
    </row>
    <row r="2429" spans="1:18" s="128" customFormat="1" ht="18.75" customHeight="1" outlineLevel="2" x14ac:dyDescent="0.35">
      <c r="A2429" s="987"/>
      <c r="B2429" s="387" t="s">
        <v>79</v>
      </c>
      <c r="C2429" s="697"/>
      <c r="D2429" s="168"/>
      <c r="E2429" s="168"/>
      <c r="F2429" s="168">
        <f>F2434</f>
        <v>0</v>
      </c>
      <c r="G2429" s="193" t="e">
        <f t="shared" si="1177"/>
        <v>#DIV/0!</v>
      </c>
      <c r="H2429" s="166">
        <f>H2434</f>
        <v>0</v>
      </c>
      <c r="I2429" s="167" t="e">
        <f t="shared" si="1174"/>
        <v>#DIV/0!</v>
      </c>
      <c r="J2429" s="196" t="e">
        <f t="shared" si="1178"/>
        <v>#DIV/0!</v>
      </c>
      <c r="K2429" s="104">
        <f t="shared" si="1180"/>
        <v>0</v>
      </c>
      <c r="L2429" s="104">
        <f t="shared" si="1175"/>
        <v>0</v>
      </c>
      <c r="M2429" s="219" t="e">
        <f t="shared" si="1176"/>
        <v>#DIV/0!</v>
      </c>
      <c r="N2429" s="933"/>
      <c r="O2429" s="127"/>
      <c r="P2429" s="86"/>
      <c r="Q2429" s="224"/>
      <c r="R2429" s="728">
        <f t="shared" si="1155"/>
        <v>0</v>
      </c>
    </row>
    <row r="2430" spans="1:18" s="128" customFormat="1" ht="18.75" customHeight="1" outlineLevel="2" x14ac:dyDescent="0.35">
      <c r="A2430" s="987"/>
      <c r="B2430" s="387" t="s">
        <v>228</v>
      </c>
      <c r="C2430" s="697"/>
      <c r="D2430" s="168">
        <f>D2435</f>
        <v>85070.6</v>
      </c>
      <c r="E2430" s="168">
        <f>E2435</f>
        <v>85070.6</v>
      </c>
      <c r="F2430" s="168">
        <f>F2435</f>
        <v>25291</v>
      </c>
      <c r="G2430" s="148">
        <f t="shared" si="1177"/>
        <v>0.29699999999999999</v>
      </c>
      <c r="H2430" s="166">
        <f>H2435</f>
        <v>13184.84</v>
      </c>
      <c r="I2430" s="186">
        <f t="shared" si="1174"/>
        <v>0.155</v>
      </c>
      <c r="J2430" s="148">
        <f t="shared" si="1178"/>
        <v>0.52100000000000002</v>
      </c>
      <c r="K2430" s="104">
        <f>K2435</f>
        <v>85070.6</v>
      </c>
      <c r="L2430" s="104">
        <f t="shared" si="1175"/>
        <v>0</v>
      </c>
      <c r="M2430" s="216">
        <f t="shared" si="1176"/>
        <v>1</v>
      </c>
      <c r="N2430" s="933"/>
      <c r="O2430" s="127"/>
      <c r="P2430" s="86"/>
      <c r="Q2430" s="224"/>
      <c r="R2430" s="728">
        <f t="shared" si="1155"/>
        <v>0</v>
      </c>
    </row>
    <row r="2431" spans="1:18" s="128" customFormat="1" ht="18.75" customHeight="1" outlineLevel="2" x14ac:dyDescent="0.35">
      <c r="A2431" s="987"/>
      <c r="B2431" s="387" t="s">
        <v>231</v>
      </c>
      <c r="C2431" s="697"/>
      <c r="D2431" s="168"/>
      <c r="E2431" s="168"/>
      <c r="F2431" s="168">
        <f t="shared" ref="F2431:F2432" si="1183">F2436</f>
        <v>0</v>
      </c>
      <c r="G2431" s="193" t="e">
        <f t="shared" si="1177"/>
        <v>#DIV/0!</v>
      </c>
      <c r="H2431" s="709">
        <f t="shared" ref="H2431:H2432" si="1184">H2436</f>
        <v>0</v>
      </c>
      <c r="I2431" s="167" t="e">
        <f t="shared" si="1174"/>
        <v>#DIV/0!</v>
      </c>
      <c r="J2431" s="196" t="e">
        <f t="shared" si="1178"/>
        <v>#DIV/0!</v>
      </c>
      <c r="K2431" s="104">
        <f t="shared" si="1180"/>
        <v>0</v>
      </c>
      <c r="L2431" s="104">
        <f t="shared" si="1175"/>
        <v>0</v>
      </c>
      <c r="M2431" s="219" t="e">
        <f t="shared" si="1176"/>
        <v>#DIV/0!</v>
      </c>
      <c r="N2431" s="933"/>
      <c r="O2431" s="127"/>
      <c r="P2431" s="86"/>
      <c r="Q2431" s="224"/>
      <c r="R2431" s="728">
        <f t="shared" si="1155"/>
        <v>0</v>
      </c>
    </row>
    <row r="2432" spans="1:18" s="128" customFormat="1" ht="18.75" customHeight="1" outlineLevel="2" x14ac:dyDescent="0.35">
      <c r="A2432" s="987"/>
      <c r="B2432" s="387" t="s">
        <v>33</v>
      </c>
      <c r="C2432" s="697"/>
      <c r="D2432" s="168"/>
      <c r="E2432" s="168"/>
      <c r="F2432" s="168">
        <f t="shared" si="1183"/>
        <v>0</v>
      </c>
      <c r="G2432" s="193" t="e">
        <f t="shared" si="1177"/>
        <v>#DIV/0!</v>
      </c>
      <c r="H2432" s="709">
        <f t="shared" si="1184"/>
        <v>0</v>
      </c>
      <c r="I2432" s="167" t="e">
        <f t="shared" si="1174"/>
        <v>#DIV/0!</v>
      </c>
      <c r="J2432" s="196" t="e">
        <f t="shared" si="1178"/>
        <v>#DIV/0!</v>
      </c>
      <c r="K2432" s="104">
        <f t="shared" si="1180"/>
        <v>0</v>
      </c>
      <c r="L2432" s="104">
        <f t="shared" si="1175"/>
        <v>0</v>
      </c>
      <c r="M2432" s="219" t="e">
        <f t="shared" si="1176"/>
        <v>#DIV/0!</v>
      </c>
      <c r="N2432" s="933"/>
      <c r="O2432" s="127"/>
      <c r="P2432" s="86"/>
      <c r="Q2432" s="224"/>
      <c r="R2432" s="728">
        <f t="shared" si="1155"/>
        <v>0</v>
      </c>
    </row>
    <row r="2433" spans="1:18" s="128" customFormat="1" ht="156" customHeight="1" outlineLevel="1" x14ac:dyDescent="0.35">
      <c r="A2433" s="968" t="s">
        <v>704</v>
      </c>
      <c r="B2433" s="162" t="s">
        <v>940</v>
      </c>
      <c r="C2433" s="171" t="s">
        <v>285</v>
      </c>
      <c r="D2433" s="174">
        <f>SUM(D2434:D2437)</f>
        <v>85070.6</v>
      </c>
      <c r="E2433" s="174">
        <f t="shared" ref="E2433:F2433" si="1185">SUM(E2434:E2437)</f>
        <v>85070.6</v>
      </c>
      <c r="F2433" s="174">
        <f t="shared" si="1185"/>
        <v>25291</v>
      </c>
      <c r="G2433" s="177">
        <f t="shared" si="1177"/>
        <v>0.29699999999999999</v>
      </c>
      <c r="H2433" s="166">
        <f>SUM(H2434:H2437)</f>
        <v>13184.84</v>
      </c>
      <c r="I2433" s="186">
        <f t="shared" si="1174"/>
        <v>0.155</v>
      </c>
      <c r="J2433" s="177">
        <f t="shared" si="1178"/>
        <v>0.52100000000000002</v>
      </c>
      <c r="K2433" s="104">
        <f t="shared" si="1180"/>
        <v>85070.6</v>
      </c>
      <c r="L2433" s="104">
        <f t="shared" si="1175"/>
        <v>0</v>
      </c>
      <c r="M2433" s="429">
        <f t="shared" si="1176"/>
        <v>1</v>
      </c>
      <c r="N2433" s="869"/>
      <c r="O2433" s="127"/>
      <c r="P2433" s="86" t="b">
        <f>E2423=D2423</f>
        <v>1</v>
      </c>
      <c r="Q2433" s="224" t="b">
        <f>IF(F2423=H2423,TRUE,FALSE)</f>
        <v>0</v>
      </c>
      <c r="R2433" s="728">
        <f t="shared" si="1155"/>
        <v>0</v>
      </c>
    </row>
    <row r="2434" spans="1:18" s="128" customFormat="1" ht="27.5" outlineLevel="2" x14ac:dyDescent="0.35">
      <c r="A2434" s="968"/>
      <c r="B2434" s="387" t="s">
        <v>79</v>
      </c>
      <c r="C2434" s="95"/>
      <c r="D2434" s="168"/>
      <c r="E2434" s="168"/>
      <c r="F2434" s="168"/>
      <c r="G2434" s="193" t="e">
        <f t="shared" si="1177"/>
        <v>#DIV/0!</v>
      </c>
      <c r="H2434" s="166"/>
      <c r="I2434" s="167" t="e">
        <f t="shared" si="1174"/>
        <v>#DIV/0!</v>
      </c>
      <c r="J2434" s="196" t="e">
        <f t="shared" si="1178"/>
        <v>#DIV/0!</v>
      </c>
      <c r="K2434" s="104">
        <f t="shared" si="1180"/>
        <v>0</v>
      </c>
      <c r="L2434" s="104">
        <f t="shared" si="1175"/>
        <v>0</v>
      </c>
      <c r="M2434" s="431" t="e">
        <f t="shared" si="1176"/>
        <v>#DIV/0!</v>
      </c>
      <c r="N2434" s="869"/>
      <c r="O2434" s="127"/>
      <c r="P2434" s="86" t="b">
        <f>E2424=D2424</f>
        <v>1</v>
      </c>
      <c r="Q2434" s="224" t="b">
        <f>IF(F2424=H2424,TRUE,FALSE)</f>
        <v>0</v>
      </c>
      <c r="R2434" s="728">
        <f t="shared" si="1155"/>
        <v>0</v>
      </c>
    </row>
    <row r="2435" spans="1:18" s="128" customFormat="1" ht="27.5" outlineLevel="2" x14ac:dyDescent="0.35">
      <c r="A2435" s="968"/>
      <c r="B2435" s="387" t="s">
        <v>228</v>
      </c>
      <c r="C2435" s="95"/>
      <c r="D2435" s="168">
        <f>D2440</f>
        <v>85070.6</v>
      </c>
      <c r="E2435" s="168">
        <f>E2440</f>
        <v>85070.6</v>
      </c>
      <c r="F2435" s="168">
        <f>F2440</f>
        <v>25291</v>
      </c>
      <c r="G2435" s="148">
        <f t="shared" si="1177"/>
        <v>0.29699999999999999</v>
      </c>
      <c r="H2435" s="166">
        <f>H2440</f>
        <v>13184.84</v>
      </c>
      <c r="I2435" s="186">
        <f t="shared" si="1174"/>
        <v>0.155</v>
      </c>
      <c r="J2435" s="148">
        <f t="shared" si="1178"/>
        <v>0.52100000000000002</v>
      </c>
      <c r="K2435" s="104">
        <f t="shared" si="1180"/>
        <v>85070.6</v>
      </c>
      <c r="L2435" s="104">
        <f t="shared" si="1175"/>
        <v>0</v>
      </c>
      <c r="M2435" s="429">
        <f t="shared" si="1176"/>
        <v>1</v>
      </c>
      <c r="N2435" s="869"/>
      <c r="O2435" s="127"/>
      <c r="P2435" s="86" t="b">
        <f>E2425=D2425</f>
        <v>1</v>
      </c>
      <c r="Q2435" s="224" t="b">
        <f>IF(F2425=H2425,TRUE,FALSE)</f>
        <v>0</v>
      </c>
      <c r="R2435" s="728">
        <f t="shared" si="1155"/>
        <v>0</v>
      </c>
    </row>
    <row r="2436" spans="1:18" s="128" customFormat="1" ht="27.5" outlineLevel="2" x14ac:dyDescent="0.35">
      <c r="A2436" s="968"/>
      <c r="B2436" s="387" t="s">
        <v>231</v>
      </c>
      <c r="C2436" s="95"/>
      <c r="D2436" s="168"/>
      <c r="E2436" s="168"/>
      <c r="F2436" s="168"/>
      <c r="G2436" s="193" t="e">
        <f t="shared" si="1177"/>
        <v>#DIV/0!</v>
      </c>
      <c r="H2436" s="166"/>
      <c r="I2436" s="167" t="e">
        <f t="shared" si="1174"/>
        <v>#DIV/0!</v>
      </c>
      <c r="J2436" s="196" t="e">
        <f t="shared" si="1178"/>
        <v>#DIV/0!</v>
      </c>
      <c r="K2436" s="104">
        <f t="shared" si="1180"/>
        <v>0</v>
      </c>
      <c r="L2436" s="104">
        <f t="shared" si="1175"/>
        <v>0</v>
      </c>
      <c r="M2436" s="431" t="e">
        <f t="shared" si="1176"/>
        <v>#DIV/0!</v>
      </c>
      <c r="N2436" s="869"/>
      <c r="O2436" s="127"/>
      <c r="P2436" s="86" t="b">
        <f>E2426=D2426</f>
        <v>1</v>
      </c>
      <c r="Q2436" s="224" t="b">
        <f>IF(F2426=H2426,TRUE,FALSE)</f>
        <v>1</v>
      </c>
      <c r="R2436" s="728">
        <f t="shared" si="1155"/>
        <v>0</v>
      </c>
    </row>
    <row r="2437" spans="1:18" s="128" customFormat="1" ht="18" customHeight="1" outlineLevel="2" x14ac:dyDescent="0.35">
      <c r="A2437" s="968"/>
      <c r="B2437" s="387" t="s">
        <v>33</v>
      </c>
      <c r="C2437" s="95"/>
      <c r="D2437" s="168"/>
      <c r="E2437" s="168"/>
      <c r="F2437" s="168"/>
      <c r="G2437" s="193" t="e">
        <f t="shared" si="1177"/>
        <v>#DIV/0!</v>
      </c>
      <c r="H2437" s="166"/>
      <c r="I2437" s="167" t="e">
        <f t="shared" si="1174"/>
        <v>#DIV/0!</v>
      </c>
      <c r="J2437" s="196" t="e">
        <f t="shared" si="1178"/>
        <v>#DIV/0!</v>
      </c>
      <c r="K2437" s="104">
        <f t="shared" si="1180"/>
        <v>0</v>
      </c>
      <c r="L2437" s="104">
        <f t="shared" si="1175"/>
        <v>0</v>
      </c>
      <c r="M2437" s="219" t="e">
        <f t="shared" si="1176"/>
        <v>#DIV/0!</v>
      </c>
      <c r="N2437" s="869"/>
      <c r="O2437" s="127"/>
      <c r="P2437" s="86" t="b">
        <f>E2427=D2427</f>
        <v>1</v>
      </c>
      <c r="Q2437" s="224" t="b">
        <f>IF(F2427=H2427,TRUE,FALSE)</f>
        <v>1</v>
      </c>
      <c r="R2437" s="728">
        <f t="shared" si="1155"/>
        <v>0</v>
      </c>
    </row>
    <row r="2438" spans="1:18" s="84" customFormat="1" ht="159" customHeight="1" outlineLevel="1" collapsed="1" x14ac:dyDescent="0.35">
      <c r="A2438" s="968" t="s">
        <v>1064</v>
      </c>
      <c r="B2438" s="162" t="s">
        <v>1065</v>
      </c>
      <c r="C2438" s="171" t="s">
        <v>285</v>
      </c>
      <c r="D2438" s="174">
        <f>SUM(D2439:D2442)</f>
        <v>85070.6</v>
      </c>
      <c r="E2438" s="174">
        <f t="shared" ref="E2438:F2438" si="1186">SUM(E2439:E2442)</f>
        <v>85070.6</v>
      </c>
      <c r="F2438" s="174">
        <f t="shared" si="1186"/>
        <v>25291</v>
      </c>
      <c r="G2438" s="177">
        <f t="shared" si="1177"/>
        <v>0.29699999999999999</v>
      </c>
      <c r="H2438" s="166">
        <f>SUM(H2439:H2442)</f>
        <v>13184.84</v>
      </c>
      <c r="I2438" s="186">
        <f t="shared" si="1174"/>
        <v>0.155</v>
      </c>
      <c r="J2438" s="177">
        <f t="shared" si="1178"/>
        <v>0.52100000000000002</v>
      </c>
      <c r="K2438" s="104">
        <f t="shared" si="1180"/>
        <v>85070.6</v>
      </c>
      <c r="L2438" s="104">
        <f t="shared" si="1175"/>
        <v>0</v>
      </c>
      <c r="M2438" s="429">
        <f t="shared" si="1176"/>
        <v>1</v>
      </c>
      <c r="N2438" s="869" t="s">
        <v>1477</v>
      </c>
      <c r="O2438" s="86"/>
      <c r="P2438" s="86" t="e">
        <f>#REF!=#REF!</f>
        <v>#REF!</v>
      </c>
      <c r="Q2438" s="224" t="e">
        <f>IF(#REF!=#REF!,TRUE,FALSE)</f>
        <v>#REF!</v>
      </c>
      <c r="R2438" s="728">
        <f t="shared" si="1155"/>
        <v>0</v>
      </c>
    </row>
    <row r="2439" spans="1:18" s="84" customFormat="1" ht="18.75" customHeight="1" outlineLevel="1" x14ac:dyDescent="0.35">
      <c r="A2439" s="968"/>
      <c r="B2439" s="387" t="s">
        <v>79</v>
      </c>
      <c r="C2439" s="95"/>
      <c r="D2439" s="168"/>
      <c r="E2439" s="168"/>
      <c r="F2439" s="168"/>
      <c r="G2439" s="193" t="e">
        <f t="shared" si="1177"/>
        <v>#DIV/0!</v>
      </c>
      <c r="H2439" s="169"/>
      <c r="I2439" s="167" t="e">
        <f t="shared" si="1174"/>
        <v>#DIV/0!</v>
      </c>
      <c r="J2439" s="196" t="e">
        <f t="shared" si="1178"/>
        <v>#DIV/0!</v>
      </c>
      <c r="K2439" s="104">
        <f t="shared" si="1180"/>
        <v>0</v>
      </c>
      <c r="L2439" s="104">
        <f t="shared" si="1175"/>
        <v>0</v>
      </c>
      <c r="M2439" s="431" t="e">
        <f t="shared" si="1176"/>
        <v>#DIV/0!</v>
      </c>
      <c r="N2439" s="869"/>
      <c r="O2439" s="86"/>
      <c r="P2439" s="86" t="e">
        <f>#REF!=#REF!</f>
        <v>#REF!</v>
      </c>
      <c r="Q2439" s="224" t="e">
        <f>IF(#REF!=#REF!,TRUE,FALSE)</f>
        <v>#REF!</v>
      </c>
      <c r="R2439" s="728">
        <f t="shared" si="1155"/>
        <v>0</v>
      </c>
    </row>
    <row r="2440" spans="1:18" s="84" customFormat="1" ht="18.75" customHeight="1" outlineLevel="1" x14ac:dyDescent="0.35">
      <c r="A2440" s="968"/>
      <c r="B2440" s="387" t="s">
        <v>228</v>
      </c>
      <c r="C2440" s="95"/>
      <c r="D2440" s="168">
        <v>85070.6</v>
      </c>
      <c r="E2440" s="168">
        <v>85070.6</v>
      </c>
      <c r="F2440" s="166">
        <v>25291</v>
      </c>
      <c r="G2440" s="148">
        <f t="shared" si="1177"/>
        <v>0.29699999999999999</v>
      </c>
      <c r="H2440" s="166">
        <v>13184.84</v>
      </c>
      <c r="I2440" s="186">
        <f t="shared" si="1174"/>
        <v>0.155</v>
      </c>
      <c r="J2440" s="148">
        <f t="shared" si="1178"/>
        <v>0.52100000000000002</v>
      </c>
      <c r="K2440" s="104">
        <f t="shared" si="1180"/>
        <v>85070.6</v>
      </c>
      <c r="L2440" s="104">
        <f t="shared" si="1175"/>
        <v>0</v>
      </c>
      <c r="M2440" s="429">
        <f t="shared" si="1176"/>
        <v>1</v>
      </c>
      <c r="N2440" s="869"/>
      <c r="O2440" s="86"/>
      <c r="P2440" s="86" t="e">
        <f>#REF!=#REF!</f>
        <v>#REF!</v>
      </c>
      <c r="Q2440" s="224" t="e">
        <f>IF(#REF!=#REF!,TRUE,FALSE)</f>
        <v>#REF!</v>
      </c>
      <c r="R2440" s="728">
        <f t="shared" si="1155"/>
        <v>0</v>
      </c>
    </row>
    <row r="2441" spans="1:18" s="84" customFormat="1" ht="18.75" customHeight="1" outlineLevel="1" x14ac:dyDescent="0.35">
      <c r="A2441" s="968"/>
      <c r="B2441" s="387" t="s">
        <v>231</v>
      </c>
      <c r="C2441" s="95"/>
      <c r="D2441" s="168"/>
      <c r="E2441" s="168"/>
      <c r="F2441" s="168"/>
      <c r="G2441" s="193" t="e">
        <f t="shared" si="1177"/>
        <v>#DIV/0!</v>
      </c>
      <c r="H2441" s="169"/>
      <c r="I2441" s="167" t="e">
        <f t="shared" si="1174"/>
        <v>#DIV/0!</v>
      </c>
      <c r="J2441" s="196" t="e">
        <f t="shared" si="1178"/>
        <v>#DIV/0!</v>
      </c>
      <c r="K2441" s="104">
        <f t="shared" si="1180"/>
        <v>0</v>
      </c>
      <c r="L2441" s="104">
        <f t="shared" si="1175"/>
        <v>0</v>
      </c>
      <c r="M2441" s="431" t="e">
        <f t="shared" si="1176"/>
        <v>#DIV/0!</v>
      </c>
      <c r="N2441" s="869"/>
      <c r="O2441" s="86"/>
      <c r="P2441" s="86" t="e">
        <f>#REF!=#REF!</f>
        <v>#REF!</v>
      </c>
      <c r="Q2441" s="224" t="e">
        <f>IF(#REF!=#REF!,TRUE,FALSE)</f>
        <v>#REF!</v>
      </c>
      <c r="R2441" s="728">
        <f t="shared" si="1155"/>
        <v>0</v>
      </c>
    </row>
    <row r="2442" spans="1:18" s="84" customFormat="1" ht="18.75" customHeight="1" outlineLevel="1" x14ac:dyDescent="0.35">
      <c r="A2442" s="968"/>
      <c r="B2442" s="387" t="s">
        <v>33</v>
      </c>
      <c r="C2442" s="95"/>
      <c r="D2442" s="168"/>
      <c r="E2442" s="168"/>
      <c r="F2442" s="168"/>
      <c r="G2442" s="193" t="e">
        <f t="shared" si="1177"/>
        <v>#DIV/0!</v>
      </c>
      <c r="H2442" s="169"/>
      <c r="I2442" s="167" t="e">
        <f t="shared" si="1174"/>
        <v>#DIV/0!</v>
      </c>
      <c r="J2442" s="196" t="e">
        <f t="shared" si="1178"/>
        <v>#DIV/0!</v>
      </c>
      <c r="K2442" s="104">
        <f t="shared" si="1180"/>
        <v>0</v>
      </c>
      <c r="L2442" s="104">
        <f t="shared" si="1175"/>
        <v>0</v>
      </c>
      <c r="M2442" s="219" t="e">
        <f t="shared" si="1176"/>
        <v>#DIV/0!</v>
      </c>
      <c r="N2442" s="869"/>
      <c r="O2442" s="86"/>
      <c r="P2442" s="86" t="e">
        <f>#REF!=#REF!</f>
        <v>#REF!</v>
      </c>
      <c r="Q2442" s="224" t="e">
        <f>IF(#REF!=#REF!,TRUE,FALSE)</f>
        <v>#REF!</v>
      </c>
      <c r="R2442" s="728">
        <f t="shared" si="1155"/>
        <v>0</v>
      </c>
    </row>
    <row r="2443" spans="1:18" s="87" customFormat="1" ht="175.5" customHeight="1" x14ac:dyDescent="0.35">
      <c r="A2443" s="987" t="s">
        <v>516</v>
      </c>
      <c r="B2443" s="172" t="s">
        <v>1066</v>
      </c>
      <c r="C2443" s="172" t="s">
        <v>229</v>
      </c>
      <c r="D2443" s="173">
        <f>SUM(D2444:D2447)</f>
        <v>649090.9</v>
      </c>
      <c r="E2443" s="173">
        <f>SUM(E2444:E2447)</f>
        <v>649090.9</v>
      </c>
      <c r="F2443" s="173">
        <f>SUM(F2444:F2447)</f>
        <v>119851.47</v>
      </c>
      <c r="G2443" s="178">
        <f t="shared" si="1177"/>
        <v>0.185</v>
      </c>
      <c r="H2443" s="173">
        <f>SUM(H2444:H2447)</f>
        <v>73441.210000000006</v>
      </c>
      <c r="I2443" s="182">
        <f t="shared" si="1174"/>
        <v>0.113</v>
      </c>
      <c r="J2443" s="178">
        <f t="shared" si="1178"/>
        <v>0.61299999999999999</v>
      </c>
      <c r="K2443" s="142">
        <f>SUM(K2444:K2447)</f>
        <v>649090.9</v>
      </c>
      <c r="L2443" s="142">
        <f>SUM(L2444:L2447)</f>
        <v>0</v>
      </c>
      <c r="M2443" s="178">
        <f>K2443/E2443</f>
        <v>1</v>
      </c>
      <c r="N2443" s="933"/>
      <c r="O2443" s="86" t="b">
        <f>F2553=H2553</f>
        <v>1</v>
      </c>
      <c r="P2443" s="86" t="e">
        <f>#REF!=#REF!</f>
        <v>#REF!</v>
      </c>
      <c r="Q2443" s="224" t="e">
        <f>IF(#REF!=#REF!,TRUE,FALSE)</f>
        <v>#REF!</v>
      </c>
      <c r="R2443" s="728">
        <f t="shared" ref="R2443:R2506" si="1187">E2443-K2443-L2443</f>
        <v>0</v>
      </c>
    </row>
    <row r="2444" spans="1:18" s="87" customFormat="1" ht="18.75" customHeight="1" x14ac:dyDescent="0.35">
      <c r="A2444" s="987"/>
      <c r="B2444" s="387" t="s">
        <v>79</v>
      </c>
      <c r="C2444" s="697"/>
      <c r="D2444" s="168">
        <f>D2449+D2469+D2474</f>
        <v>46526.8</v>
      </c>
      <c r="E2444" s="168">
        <f t="shared" ref="E2444:H2447" si="1188">E2449+E2469+E2474</f>
        <v>46526.8</v>
      </c>
      <c r="F2444" s="168">
        <f t="shared" si="1188"/>
        <v>4669.3</v>
      </c>
      <c r="G2444" s="148">
        <f t="shared" si="1177"/>
        <v>0.1</v>
      </c>
      <c r="H2444" s="168">
        <f t="shared" si="1188"/>
        <v>3866.48</v>
      </c>
      <c r="I2444" s="186">
        <f t="shared" si="1174"/>
        <v>8.3000000000000004E-2</v>
      </c>
      <c r="J2444" s="148">
        <f t="shared" si="1178"/>
        <v>0.82799999999999996</v>
      </c>
      <c r="K2444" s="104">
        <f>K2449+K2469+K2474</f>
        <v>46526.8</v>
      </c>
      <c r="L2444" s="104">
        <f t="shared" si="1175"/>
        <v>0</v>
      </c>
      <c r="M2444" s="216">
        <f>K2444/E2444</f>
        <v>1</v>
      </c>
      <c r="N2444" s="933"/>
      <c r="O2444" s="86"/>
      <c r="P2444" s="86" t="e">
        <f>#REF!=#REF!</f>
        <v>#REF!</v>
      </c>
      <c r="Q2444" s="224" t="e">
        <f>IF(#REF!=#REF!,TRUE,FALSE)</f>
        <v>#REF!</v>
      </c>
      <c r="R2444" s="728">
        <f t="shared" si="1187"/>
        <v>0</v>
      </c>
    </row>
    <row r="2445" spans="1:18" s="87" customFormat="1" ht="27.5" x14ac:dyDescent="0.35">
      <c r="A2445" s="987"/>
      <c r="B2445" s="387" t="s">
        <v>228</v>
      </c>
      <c r="C2445" s="697"/>
      <c r="D2445" s="168">
        <f t="shared" ref="D2445:F2447" si="1189">D2450+D2470+D2475</f>
        <v>602564.1</v>
      </c>
      <c r="E2445" s="168">
        <f t="shared" si="1189"/>
        <v>602564.1</v>
      </c>
      <c r="F2445" s="168">
        <f t="shared" si="1189"/>
        <v>115182.17</v>
      </c>
      <c r="G2445" s="148">
        <f t="shared" si="1177"/>
        <v>0.191</v>
      </c>
      <c r="H2445" s="168">
        <f t="shared" si="1188"/>
        <v>69574.73</v>
      </c>
      <c r="I2445" s="186">
        <f t="shared" si="1174"/>
        <v>0.115</v>
      </c>
      <c r="J2445" s="148">
        <f t="shared" si="1178"/>
        <v>0.60399999999999998</v>
      </c>
      <c r="K2445" s="104">
        <f t="shared" ref="K2445:K2447" si="1190">K2450+K2470+K2475</f>
        <v>602564.1</v>
      </c>
      <c r="L2445" s="104">
        <f t="shared" si="1175"/>
        <v>0</v>
      </c>
      <c r="M2445" s="216">
        <f>K2445/E2445</f>
        <v>1</v>
      </c>
      <c r="N2445" s="933"/>
      <c r="O2445" s="86"/>
      <c r="P2445" s="86" t="e">
        <f>#REF!=#REF!</f>
        <v>#REF!</v>
      </c>
      <c r="Q2445" s="224" t="e">
        <f>IF(#REF!=#REF!,TRUE,FALSE)</f>
        <v>#REF!</v>
      </c>
      <c r="R2445" s="728">
        <f t="shared" si="1187"/>
        <v>0</v>
      </c>
    </row>
    <row r="2446" spans="1:18" s="87" customFormat="1" ht="27.5" x14ac:dyDescent="0.35">
      <c r="A2446" s="987"/>
      <c r="B2446" s="387" t="s">
        <v>231</v>
      </c>
      <c r="C2446" s="697"/>
      <c r="D2446" s="168">
        <f t="shared" si="1189"/>
        <v>0</v>
      </c>
      <c r="E2446" s="168">
        <f t="shared" si="1189"/>
        <v>0</v>
      </c>
      <c r="F2446" s="168">
        <f t="shared" si="1189"/>
        <v>0</v>
      </c>
      <c r="G2446" s="193" t="e">
        <f t="shared" si="1177"/>
        <v>#DIV/0!</v>
      </c>
      <c r="H2446" s="168">
        <f t="shared" si="1188"/>
        <v>0</v>
      </c>
      <c r="I2446" s="167" t="e">
        <f t="shared" si="1174"/>
        <v>#DIV/0!</v>
      </c>
      <c r="J2446" s="196" t="e">
        <f t="shared" si="1178"/>
        <v>#DIV/0!</v>
      </c>
      <c r="K2446" s="104">
        <f t="shared" si="1190"/>
        <v>0</v>
      </c>
      <c r="L2446" s="104">
        <f t="shared" si="1175"/>
        <v>0</v>
      </c>
      <c r="M2446" s="109" t="e">
        <f t="shared" si="1176"/>
        <v>#DIV/0!</v>
      </c>
      <c r="N2446" s="933"/>
      <c r="O2446" s="86"/>
      <c r="P2446" s="86" t="e">
        <f>#REF!=#REF!</f>
        <v>#REF!</v>
      </c>
      <c r="Q2446" s="224" t="e">
        <f>IF(#REF!=#REF!,TRUE,FALSE)</f>
        <v>#REF!</v>
      </c>
      <c r="R2446" s="728">
        <f t="shared" si="1187"/>
        <v>0</v>
      </c>
    </row>
    <row r="2447" spans="1:18" s="87" customFormat="1" ht="27.5" x14ac:dyDescent="0.35">
      <c r="A2447" s="987"/>
      <c r="B2447" s="387" t="s">
        <v>33</v>
      </c>
      <c r="C2447" s="697"/>
      <c r="D2447" s="168">
        <f t="shared" si="1189"/>
        <v>0</v>
      </c>
      <c r="E2447" s="168">
        <f t="shared" si="1189"/>
        <v>0</v>
      </c>
      <c r="F2447" s="168">
        <f t="shared" si="1189"/>
        <v>0</v>
      </c>
      <c r="G2447" s="193" t="e">
        <f t="shared" si="1177"/>
        <v>#DIV/0!</v>
      </c>
      <c r="H2447" s="168">
        <f t="shared" si="1188"/>
        <v>0</v>
      </c>
      <c r="I2447" s="167" t="e">
        <f t="shared" si="1174"/>
        <v>#DIV/0!</v>
      </c>
      <c r="J2447" s="196" t="e">
        <f t="shared" si="1178"/>
        <v>#DIV/0!</v>
      </c>
      <c r="K2447" s="104">
        <f t="shared" si="1190"/>
        <v>0</v>
      </c>
      <c r="L2447" s="104">
        <f t="shared" si="1175"/>
        <v>0</v>
      </c>
      <c r="M2447" s="109" t="e">
        <f t="shared" si="1176"/>
        <v>#DIV/0!</v>
      </c>
      <c r="N2447" s="933"/>
      <c r="O2447" s="86"/>
      <c r="P2447" s="86" t="e">
        <f>#REF!=#REF!</f>
        <v>#REF!</v>
      </c>
      <c r="Q2447" s="224" t="e">
        <f>IF(#REF!=#REF!,TRUE,FALSE)</f>
        <v>#REF!</v>
      </c>
      <c r="R2447" s="728">
        <f t="shared" si="1187"/>
        <v>0</v>
      </c>
    </row>
    <row r="2448" spans="1:18" s="84" customFormat="1" ht="338.25" customHeight="1" x14ac:dyDescent="0.35">
      <c r="A2448" s="968" t="s">
        <v>832</v>
      </c>
      <c r="B2448" s="162" t="s">
        <v>1352</v>
      </c>
      <c r="C2448" s="171" t="s">
        <v>285</v>
      </c>
      <c r="D2448" s="174">
        <f>D2449+D2450+D2451+D2452</f>
        <v>449063</v>
      </c>
      <c r="E2448" s="174">
        <f t="shared" ref="E2448:F2448" si="1191">E2449+E2450+E2451+E2452</f>
        <v>449063</v>
      </c>
      <c r="F2448" s="174">
        <f t="shared" si="1191"/>
        <v>77669.3</v>
      </c>
      <c r="G2448" s="177">
        <f t="shared" si="1177"/>
        <v>0.17299999999999999</v>
      </c>
      <c r="H2448" s="174">
        <f>H2449+H2450+H2451+H2452</f>
        <v>73405.89</v>
      </c>
      <c r="I2448" s="186">
        <f>H2448/E2448</f>
        <v>0.16300000000000001</v>
      </c>
      <c r="J2448" s="177">
        <f t="shared" si="1178"/>
        <v>0.94499999999999995</v>
      </c>
      <c r="K2448" s="134">
        <f t="shared" si="1180"/>
        <v>449063</v>
      </c>
      <c r="L2448" s="134">
        <f t="shared" si="1175"/>
        <v>0</v>
      </c>
      <c r="M2448" s="135">
        <f t="shared" si="1176"/>
        <v>1</v>
      </c>
      <c r="N2448" s="1000"/>
      <c r="O2448" s="86" t="b">
        <f>F2554=H2554</f>
        <v>1</v>
      </c>
      <c r="P2448" s="86" t="e">
        <f>#REF!=#REF!</f>
        <v>#REF!</v>
      </c>
      <c r="Q2448" s="224" t="e">
        <f>IF(#REF!=#REF!,TRUE,FALSE)</f>
        <v>#REF!</v>
      </c>
      <c r="R2448" s="728">
        <f t="shared" si="1187"/>
        <v>0</v>
      </c>
    </row>
    <row r="2449" spans="1:18" s="84" customFormat="1" ht="36.75" customHeight="1" x14ac:dyDescent="0.35">
      <c r="A2449" s="968"/>
      <c r="B2449" s="387" t="s">
        <v>79</v>
      </c>
      <c r="C2449" s="697"/>
      <c r="D2449" s="168">
        <f>D2454+D2459+D2464</f>
        <v>4669.3</v>
      </c>
      <c r="E2449" s="168">
        <f>E2454+E2459+E2464</f>
        <v>4669.3</v>
      </c>
      <c r="F2449" s="168">
        <f>F2454+F2459+F2464</f>
        <v>4669.3</v>
      </c>
      <c r="G2449" s="177">
        <f t="shared" si="1177"/>
        <v>1</v>
      </c>
      <c r="H2449" s="168">
        <f>H2454+H2459+H2464</f>
        <v>3866.48</v>
      </c>
      <c r="I2449" s="186">
        <f t="shared" ref="I2449:I2467" si="1192">H2449/E2449</f>
        <v>0.82799999999999996</v>
      </c>
      <c r="J2449" s="177">
        <f t="shared" si="1178"/>
        <v>0.82799999999999996</v>
      </c>
      <c r="K2449" s="104">
        <f>E2449</f>
        <v>4669.3</v>
      </c>
      <c r="L2449" s="104">
        <f t="shared" si="1175"/>
        <v>0</v>
      </c>
      <c r="M2449" s="108">
        <f t="shared" si="1176"/>
        <v>1</v>
      </c>
      <c r="N2449" s="1000"/>
      <c r="O2449" s="86"/>
      <c r="P2449" s="86" t="e">
        <f>#REF!=#REF!</f>
        <v>#REF!</v>
      </c>
      <c r="Q2449" s="224" t="e">
        <f>IF(#REF!=#REF!,TRUE,FALSE)</f>
        <v>#REF!</v>
      </c>
      <c r="R2449" s="728">
        <f t="shared" si="1187"/>
        <v>0</v>
      </c>
    </row>
    <row r="2450" spans="1:18" s="84" customFormat="1" ht="33.75" customHeight="1" x14ac:dyDescent="0.35">
      <c r="A2450" s="968"/>
      <c r="B2450" s="387" t="s">
        <v>228</v>
      </c>
      <c r="C2450" s="697"/>
      <c r="D2450" s="168">
        <f t="shared" ref="D2450:F2452" si="1193">D2455+D2460+D2465</f>
        <v>444393.7</v>
      </c>
      <c r="E2450" s="168">
        <f t="shared" si="1193"/>
        <v>444393.7</v>
      </c>
      <c r="F2450" s="168">
        <f t="shared" si="1193"/>
        <v>73000</v>
      </c>
      <c r="G2450" s="177">
        <f t="shared" si="1177"/>
        <v>0.16400000000000001</v>
      </c>
      <c r="H2450" s="168">
        <f t="shared" ref="H2450:H2452" si="1194">H2455+H2460+H2465</f>
        <v>69539.41</v>
      </c>
      <c r="I2450" s="186">
        <f t="shared" si="1192"/>
        <v>0.156</v>
      </c>
      <c r="J2450" s="177">
        <f t="shared" si="1178"/>
        <v>0.95299999999999996</v>
      </c>
      <c r="K2450" s="104">
        <f>E2450</f>
        <v>444393.7</v>
      </c>
      <c r="L2450" s="104">
        <f t="shared" si="1175"/>
        <v>0</v>
      </c>
      <c r="M2450" s="108">
        <f t="shared" si="1176"/>
        <v>1</v>
      </c>
      <c r="N2450" s="1000"/>
      <c r="O2450" s="86"/>
      <c r="P2450" s="86" t="e">
        <f>#REF!=#REF!</f>
        <v>#REF!</v>
      </c>
      <c r="Q2450" s="224" t="e">
        <f>IF(#REF!=#REF!,TRUE,FALSE)</f>
        <v>#REF!</v>
      </c>
      <c r="R2450" s="728">
        <f t="shared" si="1187"/>
        <v>0</v>
      </c>
    </row>
    <row r="2451" spans="1:18" s="84" customFormat="1" ht="36.75" customHeight="1" x14ac:dyDescent="0.35">
      <c r="A2451" s="968"/>
      <c r="B2451" s="387" t="s">
        <v>231</v>
      </c>
      <c r="C2451" s="697"/>
      <c r="D2451" s="168">
        <f t="shared" si="1193"/>
        <v>0</v>
      </c>
      <c r="E2451" s="168">
        <f t="shared" si="1193"/>
        <v>0</v>
      </c>
      <c r="F2451" s="168">
        <f t="shared" si="1193"/>
        <v>0</v>
      </c>
      <c r="G2451" s="193" t="e">
        <f t="shared" si="1177"/>
        <v>#DIV/0!</v>
      </c>
      <c r="H2451" s="168">
        <f t="shared" si="1194"/>
        <v>0</v>
      </c>
      <c r="I2451" s="193" t="e">
        <f t="shared" si="1192"/>
        <v>#DIV/0!</v>
      </c>
      <c r="J2451" s="193" t="e">
        <f t="shared" si="1178"/>
        <v>#DIV/0!</v>
      </c>
      <c r="K2451" s="104">
        <f t="shared" si="1180"/>
        <v>0</v>
      </c>
      <c r="L2451" s="104">
        <f t="shared" si="1175"/>
        <v>0</v>
      </c>
      <c r="M2451" s="109" t="e">
        <f t="shared" si="1176"/>
        <v>#DIV/0!</v>
      </c>
      <c r="N2451" s="1000"/>
      <c r="O2451" s="86"/>
      <c r="P2451" s="86" t="e">
        <f>#REF!=#REF!</f>
        <v>#REF!</v>
      </c>
      <c r="Q2451" s="224" t="e">
        <f>IF(#REF!=#REF!,TRUE,FALSE)</f>
        <v>#REF!</v>
      </c>
      <c r="R2451" s="728">
        <f t="shared" si="1187"/>
        <v>0</v>
      </c>
    </row>
    <row r="2452" spans="1:18" s="84" customFormat="1" ht="47.25" customHeight="1" x14ac:dyDescent="0.35">
      <c r="A2452" s="968"/>
      <c r="B2452" s="387" t="s">
        <v>33</v>
      </c>
      <c r="C2452" s="697"/>
      <c r="D2452" s="168">
        <f t="shared" si="1193"/>
        <v>0</v>
      </c>
      <c r="E2452" s="168">
        <f t="shared" si="1193"/>
        <v>0</v>
      </c>
      <c r="F2452" s="168">
        <f t="shared" si="1193"/>
        <v>0</v>
      </c>
      <c r="G2452" s="193" t="e">
        <f t="shared" si="1177"/>
        <v>#DIV/0!</v>
      </c>
      <c r="H2452" s="168">
        <f t="shared" si="1194"/>
        <v>0</v>
      </c>
      <c r="I2452" s="193" t="e">
        <f t="shared" si="1192"/>
        <v>#DIV/0!</v>
      </c>
      <c r="J2452" s="193" t="e">
        <f t="shared" si="1178"/>
        <v>#DIV/0!</v>
      </c>
      <c r="K2452" s="104">
        <f t="shared" si="1180"/>
        <v>0</v>
      </c>
      <c r="L2452" s="104">
        <f t="shared" si="1175"/>
        <v>0</v>
      </c>
      <c r="M2452" s="109" t="e">
        <f t="shared" si="1176"/>
        <v>#DIV/0!</v>
      </c>
      <c r="N2452" s="1000"/>
      <c r="O2452" s="86"/>
      <c r="P2452" s="86" t="e">
        <f>#REF!=#REF!</f>
        <v>#REF!</v>
      </c>
      <c r="Q2452" s="224" t="e">
        <f>IF(#REF!=#REF!,TRUE,FALSE)</f>
        <v>#REF!</v>
      </c>
      <c r="R2452" s="728">
        <f t="shared" si="1187"/>
        <v>0</v>
      </c>
    </row>
    <row r="2453" spans="1:18" s="84" customFormat="1" ht="226.5" customHeight="1" x14ac:dyDescent="0.35">
      <c r="A2453" s="968" t="s">
        <v>1067</v>
      </c>
      <c r="B2453" s="162" t="s">
        <v>1353</v>
      </c>
      <c r="C2453" s="171" t="s">
        <v>285</v>
      </c>
      <c r="D2453" s="174">
        <f>D2454+D2455+D2456+D2457</f>
        <v>432792.25</v>
      </c>
      <c r="E2453" s="174">
        <f t="shared" ref="E2453:F2453" si="1195">E2454+E2455+E2456+E2457</f>
        <v>432792.25</v>
      </c>
      <c r="F2453" s="174">
        <f t="shared" si="1195"/>
        <v>77669.3</v>
      </c>
      <c r="G2453" s="177">
        <f>F2453/E2453</f>
        <v>0.17899999999999999</v>
      </c>
      <c r="H2453" s="174">
        <f t="shared" ref="H2453" si="1196">H2454+H2455+H2456+H2457</f>
        <v>73405.89</v>
      </c>
      <c r="I2453" s="186">
        <f t="shared" si="1192"/>
        <v>0.17</v>
      </c>
      <c r="J2453" s="177">
        <f t="shared" si="1178"/>
        <v>0.94499999999999995</v>
      </c>
      <c r="K2453" s="134">
        <f>E2453</f>
        <v>432792.25</v>
      </c>
      <c r="L2453" s="134">
        <f t="shared" si="1175"/>
        <v>0</v>
      </c>
      <c r="M2453" s="108">
        <f t="shared" si="1176"/>
        <v>1</v>
      </c>
      <c r="N2453" s="1000" t="s">
        <v>1478</v>
      </c>
      <c r="O2453" s="86"/>
      <c r="P2453" s="86" t="e">
        <f>#REF!=#REF!</f>
        <v>#REF!</v>
      </c>
      <c r="Q2453" s="224" t="e">
        <f>IF(#REF!=#REF!,TRUE,FALSE)</f>
        <v>#REF!</v>
      </c>
      <c r="R2453" s="728">
        <f t="shared" si="1187"/>
        <v>0</v>
      </c>
    </row>
    <row r="2454" spans="1:18" s="84" customFormat="1" ht="18.75" customHeight="1" x14ac:dyDescent="0.35">
      <c r="A2454" s="968"/>
      <c r="B2454" s="387" t="s">
        <v>79</v>
      </c>
      <c r="C2454" s="697"/>
      <c r="D2454" s="168">
        <v>4669.3</v>
      </c>
      <c r="E2454" s="168">
        <v>4669.3</v>
      </c>
      <c r="F2454" s="168">
        <v>4669.3</v>
      </c>
      <c r="G2454" s="148">
        <f t="shared" ref="G2454:G2467" si="1197">F2454/E2454</f>
        <v>1</v>
      </c>
      <c r="H2454" s="169">
        <v>3866.48</v>
      </c>
      <c r="I2454" s="186">
        <f t="shared" si="1192"/>
        <v>0.82799999999999996</v>
      </c>
      <c r="J2454" s="177">
        <f t="shared" si="1178"/>
        <v>0.82799999999999996</v>
      </c>
      <c r="K2454" s="104">
        <f t="shared" ref="K2454:K2467" si="1198">E2454</f>
        <v>4669.3</v>
      </c>
      <c r="L2454" s="104">
        <f t="shared" si="1175"/>
        <v>0</v>
      </c>
      <c r="M2454" s="108">
        <f t="shared" si="1176"/>
        <v>1</v>
      </c>
      <c r="N2454" s="1000"/>
      <c r="O2454" s="86"/>
      <c r="P2454" s="86" t="e">
        <f>#REF!=#REF!</f>
        <v>#REF!</v>
      </c>
      <c r="Q2454" s="224" t="e">
        <f>IF(#REF!=#REF!,TRUE,FALSE)</f>
        <v>#REF!</v>
      </c>
      <c r="R2454" s="728">
        <f t="shared" si="1187"/>
        <v>0</v>
      </c>
    </row>
    <row r="2455" spans="1:18" s="84" customFormat="1" ht="27.5" x14ac:dyDescent="0.35">
      <c r="A2455" s="968"/>
      <c r="B2455" s="387" t="s">
        <v>228</v>
      </c>
      <c r="C2455" s="697"/>
      <c r="D2455" s="168">
        <v>428122.95</v>
      </c>
      <c r="E2455" s="168">
        <v>428122.95</v>
      </c>
      <c r="F2455" s="166">
        <v>73000</v>
      </c>
      <c r="G2455" s="177">
        <f>F2455/E2455</f>
        <v>0.17100000000000001</v>
      </c>
      <c r="H2455" s="710">
        <f>69539.42-0.01</f>
        <v>69539.41</v>
      </c>
      <c r="I2455" s="186">
        <f t="shared" si="1192"/>
        <v>0.16200000000000001</v>
      </c>
      <c r="J2455" s="177">
        <f t="shared" si="1178"/>
        <v>0.95299999999999996</v>
      </c>
      <c r="K2455" s="104">
        <f t="shared" si="1198"/>
        <v>428122.95</v>
      </c>
      <c r="L2455" s="104">
        <f t="shared" si="1175"/>
        <v>0</v>
      </c>
      <c r="M2455" s="108">
        <f t="shared" si="1176"/>
        <v>1</v>
      </c>
      <c r="N2455" s="1000"/>
      <c r="O2455" s="86"/>
      <c r="P2455" s="86" t="e">
        <f>#REF!=#REF!</f>
        <v>#REF!</v>
      </c>
      <c r="Q2455" s="224" t="e">
        <f>IF(#REF!=#REF!,TRUE,FALSE)</f>
        <v>#REF!</v>
      </c>
      <c r="R2455" s="728">
        <f t="shared" si="1187"/>
        <v>0</v>
      </c>
    </row>
    <row r="2456" spans="1:18" s="84" customFormat="1" ht="27.5" x14ac:dyDescent="0.35">
      <c r="A2456" s="968"/>
      <c r="B2456" s="387" t="s">
        <v>231</v>
      </c>
      <c r="C2456" s="697"/>
      <c r="D2456" s="168"/>
      <c r="E2456" s="168"/>
      <c r="F2456" s="168"/>
      <c r="G2456" s="193" t="e">
        <f t="shared" si="1197"/>
        <v>#DIV/0!</v>
      </c>
      <c r="H2456" s="169"/>
      <c r="I2456" s="167" t="e">
        <f t="shared" si="1192"/>
        <v>#DIV/0!</v>
      </c>
      <c r="J2456" s="196" t="e">
        <f t="shared" si="1178"/>
        <v>#DIV/0!</v>
      </c>
      <c r="K2456" s="104">
        <f t="shared" si="1198"/>
        <v>0</v>
      </c>
      <c r="L2456" s="104">
        <f t="shared" si="1175"/>
        <v>0</v>
      </c>
      <c r="M2456" s="109" t="e">
        <f t="shared" si="1176"/>
        <v>#DIV/0!</v>
      </c>
      <c r="N2456" s="1000"/>
      <c r="O2456" s="86"/>
      <c r="P2456" s="86" t="e">
        <f>#REF!=#REF!</f>
        <v>#REF!</v>
      </c>
      <c r="Q2456" s="224" t="e">
        <f>IF(#REF!=#REF!,TRUE,FALSE)</f>
        <v>#REF!</v>
      </c>
      <c r="R2456" s="728">
        <f t="shared" si="1187"/>
        <v>0</v>
      </c>
    </row>
    <row r="2457" spans="1:18" s="84" customFormat="1" ht="27.5" x14ac:dyDescent="0.35">
      <c r="A2457" s="968"/>
      <c r="B2457" s="387" t="s">
        <v>33</v>
      </c>
      <c r="C2457" s="697"/>
      <c r="D2457" s="168"/>
      <c r="E2457" s="168"/>
      <c r="F2457" s="168"/>
      <c r="G2457" s="193" t="e">
        <f t="shared" si="1197"/>
        <v>#DIV/0!</v>
      </c>
      <c r="H2457" s="169"/>
      <c r="I2457" s="167" t="e">
        <f t="shared" si="1192"/>
        <v>#DIV/0!</v>
      </c>
      <c r="J2457" s="196" t="e">
        <f t="shared" si="1178"/>
        <v>#DIV/0!</v>
      </c>
      <c r="K2457" s="104">
        <f t="shared" si="1198"/>
        <v>0</v>
      </c>
      <c r="L2457" s="104">
        <f t="shared" si="1175"/>
        <v>0</v>
      </c>
      <c r="M2457" s="109" t="e">
        <f t="shared" si="1176"/>
        <v>#DIV/0!</v>
      </c>
      <c r="N2457" s="1000"/>
      <c r="O2457" s="86"/>
      <c r="P2457" s="86" t="e">
        <f>#REF!=#REF!</f>
        <v>#REF!</v>
      </c>
      <c r="Q2457" s="224" t="e">
        <f>IF(#REF!=#REF!,TRUE,FALSE)</f>
        <v>#REF!</v>
      </c>
      <c r="R2457" s="728">
        <f t="shared" si="1187"/>
        <v>0</v>
      </c>
    </row>
    <row r="2458" spans="1:18" s="84" customFormat="1" ht="157.5" customHeight="1" x14ac:dyDescent="0.35">
      <c r="A2458" s="968" t="s">
        <v>1068</v>
      </c>
      <c r="B2458" s="162" t="s">
        <v>1354</v>
      </c>
      <c r="C2458" s="171" t="s">
        <v>285</v>
      </c>
      <c r="D2458" s="174">
        <f>D2459+D2460+D2461+D2462</f>
        <v>12750</v>
      </c>
      <c r="E2458" s="174">
        <f t="shared" ref="E2458:F2458" si="1199">E2459+E2460+E2461+E2462</f>
        <v>12750</v>
      </c>
      <c r="F2458" s="174">
        <f t="shared" si="1199"/>
        <v>0</v>
      </c>
      <c r="G2458" s="177">
        <f t="shared" si="1197"/>
        <v>0</v>
      </c>
      <c r="H2458" s="174">
        <f t="shared" ref="H2458" si="1200">H2459+H2460+H2461+H2462</f>
        <v>0</v>
      </c>
      <c r="I2458" s="186">
        <f t="shared" si="1192"/>
        <v>0</v>
      </c>
      <c r="J2458" s="196" t="e">
        <f t="shared" si="1178"/>
        <v>#DIV/0!</v>
      </c>
      <c r="K2458" s="134">
        <f t="shared" si="1198"/>
        <v>12750</v>
      </c>
      <c r="L2458" s="134">
        <f t="shared" si="1175"/>
        <v>0</v>
      </c>
      <c r="M2458" s="135">
        <f t="shared" si="1176"/>
        <v>1</v>
      </c>
      <c r="N2458" s="1001" t="s">
        <v>1069</v>
      </c>
      <c r="O2458" s="86"/>
      <c r="P2458" s="86" t="e">
        <f>#REF!=#REF!</f>
        <v>#REF!</v>
      </c>
      <c r="Q2458" s="224" t="e">
        <f>IF(#REF!=#REF!,TRUE,FALSE)</f>
        <v>#REF!</v>
      </c>
      <c r="R2458" s="728">
        <f t="shared" si="1187"/>
        <v>0</v>
      </c>
    </row>
    <row r="2459" spans="1:18" s="84" customFormat="1" ht="18.75" customHeight="1" x14ac:dyDescent="0.35">
      <c r="A2459" s="968"/>
      <c r="B2459" s="387" t="s">
        <v>79</v>
      </c>
      <c r="C2459" s="697"/>
      <c r="D2459" s="168"/>
      <c r="E2459" s="168"/>
      <c r="F2459" s="168"/>
      <c r="G2459" s="148"/>
      <c r="H2459" s="169"/>
      <c r="I2459" s="186"/>
      <c r="J2459" s="148"/>
      <c r="K2459" s="104"/>
      <c r="L2459" s="104"/>
      <c r="M2459" s="108"/>
      <c r="N2459" s="1002"/>
      <c r="O2459" s="86"/>
      <c r="P2459" s="86" t="e">
        <f>#REF!=#REF!</f>
        <v>#REF!</v>
      </c>
      <c r="Q2459" s="224" t="e">
        <f>IF(#REF!=#REF!,TRUE,FALSE)</f>
        <v>#REF!</v>
      </c>
      <c r="R2459" s="728">
        <f t="shared" si="1187"/>
        <v>0</v>
      </c>
    </row>
    <row r="2460" spans="1:18" s="84" customFormat="1" ht="27.5" x14ac:dyDescent="0.35">
      <c r="A2460" s="968"/>
      <c r="B2460" s="387" t="s">
        <v>228</v>
      </c>
      <c r="C2460" s="697"/>
      <c r="D2460" s="168">
        <v>12750</v>
      </c>
      <c r="E2460" s="168">
        <v>12750</v>
      </c>
      <c r="F2460" s="168"/>
      <c r="G2460" s="193">
        <f t="shared" si="1197"/>
        <v>0</v>
      </c>
      <c r="H2460" s="169"/>
      <c r="I2460" s="167">
        <f t="shared" si="1192"/>
        <v>0</v>
      </c>
      <c r="J2460" s="196" t="e">
        <f t="shared" si="1178"/>
        <v>#DIV/0!</v>
      </c>
      <c r="K2460" s="104">
        <f t="shared" si="1198"/>
        <v>12750</v>
      </c>
      <c r="L2460" s="104">
        <f t="shared" si="1175"/>
        <v>0</v>
      </c>
      <c r="M2460" s="135">
        <f t="shared" si="1176"/>
        <v>1</v>
      </c>
      <c r="N2460" s="1002"/>
      <c r="O2460" s="86"/>
      <c r="P2460" s="86" t="e">
        <f>#REF!=#REF!</f>
        <v>#REF!</v>
      </c>
      <c r="Q2460" s="224" t="e">
        <f>IF(#REF!=#REF!,TRUE,FALSE)</f>
        <v>#REF!</v>
      </c>
      <c r="R2460" s="728">
        <f t="shared" si="1187"/>
        <v>0</v>
      </c>
    </row>
    <row r="2461" spans="1:18" s="84" customFormat="1" ht="27.5" x14ac:dyDescent="0.35">
      <c r="A2461" s="968"/>
      <c r="B2461" s="387" t="s">
        <v>231</v>
      </c>
      <c r="C2461" s="697"/>
      <c r="D2461" s="168"/>
      <c r="E2461" s="168"/>
      <c r="F2461" s="168"/>
      <c r="G2461" s="193" t="e">
        <f t="shared" si="1197"/>
        <v>#DIV/0!</v>
      </c>
      <c r="H2461" s="169"/>
      <c r="I2461" s="167" t="e">
        <f t="shared" si="1192"/>
        <v>#DIV/0!</v>
      </c>
      <c r="J2461" s="196" t="e">
        <f t="shared" si="1178"/>
        <v>#DIV/0!</v>
      </c>
      <c r="K2461" s="104">
        <f t="shared" si="1198"/>
        <v>0</v>
      </c>
      <c r="L2461" s="104">
        <f t="shared" si="1175"/>
        <v>0</v>
      </c>
      <c r="M2461" s="109" t="e">
        <f t="shared" si="1176"/>
        <v>#DIV/0!</v>
      </c>
      <c r="N2461" s="1002"/>
      <c r="O2461" s="86"/>
      <c r="P2461" s="86" t="e">
        <f>#REF!=#REF!</f>
        <v>#REF!</v>
      </c>
      <c r="Q2461" s="224" t="e">
        <f>IF(#REF!=#REF!,TRUE,FALSE)</f>
        <v>#REF!</v>
      </c>
      <c r="R2461" s="728">
        <f t="shared" si="1187"/>
        <v>0</v>
      </c>
    </row>
    <row r="2462" spans="1:18" s="84" customFormat="1" ht="27.5" x14ac:dyDescent="0.35">
      <c r="A2462" s="968"/>
      <c r="B2462" s="387" t="s">
        <v>33</v>
      </c>
      <c r="C2462" s="697"/>
      <c r="D2462" s="168"/>
      <c r="E2462" s="168"/>
      <c r="F2462" s="168"/>
      <c r="G2462" s="193" t="e">
        <f t="shared" si="1197"/>
        <v>#DIV/0!</v>
      </c>
      <c r="H2462" s="169"/>
      <c r="I2462" s="167" t="e">
        <f t="shared" si="1192"/>
        <v>#DIV/0!</v>
      </c>
      <c r="J2462" s="196" t="e">
        <f t="shared" si="1178"/>
        <v>#DIV/0!</v>
      </c>
      <c r="K2462" s="104">
        <f t="shared" si="1198"/>
        <v>0</v>
      </c>
      <c r="L2462" s="104">
        <f t="shared" si="1175"/>
        <v>0</v>
      </c>
      <c r="M2462" s="109" t="e">
        <f t="shared" si="1176"/>
        <v>#DIV/0!</v>
      </c>
      <c r="N2462" s="1003"/>
      <c r="O2462" s="86"/>
      <c r="P2462" s="86" t="e">
        <f>#REF!=#REF!</f>
        <v>#REF!</v>
      </c>
      <c r="Q2462" s="224" t="e">
        <f>IF(#REF!=#REF!,TRUE,FALSE)</f>
        <v>#REF!</v>
      </c>
      <c r="R2462" s="728">
        <f t="shared" si="1187"/>
        <v>0</v>
      </c>
    </row>
    <row r="2463" spans="1:18" s="84" customFormat="1" ht="144" x14ac:dyDescent="0.35">
      <c r="A2463" s="968" t="s">
        <v>1070</v>
      </c>
      <c r="B2463" s="162" t="s">
        <v>1071</v>
      </c>
      <c r="C2463" s="171" t="s">
        <v>285</v>
      </c>
      <c r="D2463" s="174">
        <f>D2464+D2465+D2466+D2467</f>
        <v>3520.75</v>
      </c>
      <c r="E2463" s="174">
        <f t="shared" ref="E2463:F2463" si="1201">E2464+E2465+E2466+E2467</f>
        <v>3520.75</v>
      </c>
      <c r="F2463" s="174">
        <f t="shared" si="1201"/>
        <v>0</v>
      </c>
      <c r="G2463" s="177">
        <f t="shared" si="1197"/>
        <v>0</v>
      </c>
      <c r="H2463" s="174">
        <f t="shared" ref="H2463" si="1202">H2464+H2465+H2466+H2467</f>
        <v>0</v>
      </c>
      <c r="I2463" s="186">
        <f t="shared" si="1192"/>
        <v>0</v>
      </c>
      <c r="J2463" s="196" t="e">
        <f t="shared" si="1178"/>
        <v>#DIV/0!</v>
      </c>
      <c r="K2463" s="134">
        <f t="shared" si="1198"/>
        <v>3520.75</v>
      </c>
      <c r="L2463" s="134">
        <f t="shared" si="1175"/>
        <v>0</v>
      </c>
      <c r="M2463" s="135">
        <f t="shared" si="1176"/>
        <v>1</v>
      </c>
      <c r="N2463" s="1001" t="s">
        <v>1355</v>
      </c>
      <c r="O2463" s="86"/>
      <c r="P2463" s="86" t="e">
        <f>#REF!=#REF!</f>
        <v>#REF!</v>
      </c>
      <c r="Q2463" s="224" t="e">
        <f>IF(#REF!=#REF!,TRUE,FALSE)</f>
        <v>#REF!</v>
      </c>
      <c r="R2463" s="728">
        <f t="shared" si="1187"/>
        <v>0</v>
      </c>
    </row>
    <row r="2464" spans="1:18" s="84" customFormat="1" ht="27.5" x14ac:dyDescent="0.35">
      <c r="A2464" s="968"/>
      <c r="B2464" s="387" t="s">
        <v>79</v>
      </c>
      <c r="C2464" s="697"/>
      <c r="D2464" s="168"/>
      <c r="E2464" s="168"/>
      <c r="F2464" s="168"/>
      <c r="G2464" s="148"/>
      <c r="H2464" s="169"/>
      <c r="I2464" s="186"/>
      <c r="J2464" s="148"/>
      <c r="K2464" s="104"/>
      <c r="L2464" s="104"/>
      <c r="M2464" s="108"/>
      <c r="N2464" s="1002"/>
      <c r="O2464" s="86"/>
      <c r="P2464" s="86" t="e">
        <f>#REF!=#REF!</f>
        <v>#REF!</v>
      </c>
      <c r="Q2464" s="224" t="e">
        <f>IF(#REF!=#REF!,TRUE,FALSE)</f>
        <v>#REF!</v>
      </c>
      <c r="R2464" s="728">
        <f t="shared" si="1187"/>
        <v>0</v>
      </c>
    </row>
    <row r="2465" spans="1:18" s="84" customFormat="1" ht="27.5" x14ac:dyDescent="0.35">
      <c r="A2465" s="968"/>
      <c r="B2465" s="387" t="s">
        <v>228</v>
      </c>
      <c r="C2465" s="697"/>
      <c r="D2465" s="168">
        <v>3520.75</v>
      </c>
      <c r="E2465" s="168">
        <v>3520.75</v>
      </c>
      <c r="F2465" s="168"/>
      <c r="G2465" s="193">
        <f t="shared" si="1197"/>
        <v>0</v>
      </c>
      <c r="H2465" s="169"/>
      <c r="I2465" s="167">
        <f t="shared" si="1192"/>
        <v>0</v>
      </c>
      <c r="J2465" s="196" t="e">
        <f t="shared" si="1178"/>
        <v>#DIV/0!</v>
      </c>
      <c r="K2465" s="104">
        <f t="shared" si="1198"/>
        <v>3520.75</v>
      </c>
      <c r="L2465" s="104">
        <f t="shared" si="1175"/>
        <v>0</v>
      </c>
      <c r="M2465" s="135">
        <f t="shared" si="1176"/>
        <v>1</v>
      </c>
      <c r="N2465" s="1002"/>
      <c r="O2465" s="86"/>
      <c r="P2465" s="86" t="e">
        <f>#REF!=#REF!</f>
        <v>#REF!</v>
      </c>
      <c r="Q2465" s="224" t="e">
        <f>IF(#REF!=#REF!,TRUE,FALSE)</f>
        <v>#REF!</v>
      </c>
      <c r="R2465" s="728">
        <f t="shared" si="1187"/>
        <v>0</v>
      </c>
    </row>
    <row r="2466" spans="1:18" s="84" customFormat="1" ht="27.5" x14ac:dyDescent="0.35">
      <c r="A2466" s="968"/>
      <c r="B2466" s="387" t="s">
        <v>231</v>
      </c>
      <c r="C2466" s="697"/>
      <c r="D2466" s="168"/>
      <c r="E2466" s="168"/>
      <c r="F2466" s="168"/>
      <c r="G2466" s="193" t="e">
        <f t="shared" si="1197"/>
        <v>#DIV/0!</v>
      </c>
      <c r="H2466" s="169"/>
      <c r="I2466" s="167" t="e">
        <f t="shared" si="1192"/>
        <v>#DIV/0!</v>
      </c>
      <c r="J2466" s="196" t="e">
        <f t="shared" si="1178"/>
        <v>#DIV/0!</v>
      </c>
      <c r="K2466" s="104">
        <f t="shared" si="1198"/>
        <v>0</v>
      </c>
      <c r="L2466" s="104">
        <f t="shared" si="1175"/>
        <v>0</v>
      </c>
      <c r="M2466" s="109" t="e">
        <f t="shared" si="1176"/>
        <v>#DIV/0!</v>
      </c>
      <c r="N2466" s="1002"/>
      <c r="O2466" s="86"/>
      <c r="P2466" s="86" t="e">
        <f>#REF!=#REF!</f>
        <v>#REF!</v>
      </c>
      <c r="Q2466" s="224" t="e">
        <f>IF(#REF!=#REF!,TRUE,FALSE)</f>
        <v>#REF!</v>
      </c>
      <c r="R2466" s="728">
        <f t="shared" si="1187"/>
        <v>0</v>
      </c>
    </row>
    <row r="2467" spans="1:18" s="84" customFormat="1" ht="27.5" x14ac:dyDescent="0.35">
      <c r="A2467" s="968"/>
      <c r="B2467" s="387" t="s">
        <v>33</v>
      </c>
      <c r="C2467" s="697"/>
      <c r="D2467" s="168"/>
      <c r="E2467" s="168"/>
      <c r="F2467" s="168"/>
      <c r="G2467" s="193" t="e">
        <f t="shared" si="1197"/>
        <v>#DIV/0!</v>
      </c>
      <c r="H2467" s="169"/>
      <c r="I2467" s="167" t="e">
        <f t="shared" si="1192"/>
        <v>#DIV/0!</v>
      </c>
      <c r="J2467" s="196" t="e">
        <f t="shared" si="1178"/>
        <v>#DIV/0!</v>
      </c>
      <c r="K2467" s="104">
        <f t="shared" si="1198"/>
        <v>0</v>
      </c>
      <c r="L2467" s="104">
        <f t="shared" si="1175"/>
        <v>0</v>
      </c>
      <c r="M2467" s="109" t="e">
        <f t="shared" si="1176"/>
        <v>#DIV/0!</v>
      </c>
      <c r="N2467" s="1003"/>
      <c r="O2467" s="86"/>
      <c r="P2467" s="86" t="e">
        <f>#REF!=#REF!</f>
        <v>#REF!</v>
      </c>
      <c r="Q2467" s="224" t="e">
        <f>IF(#REF!=#REF!,TRUE,FALSE)</f>
        <v>#REF!</v>
      </c>
      <c r="R2467" s="728">
        <f t="shared" si="1187"/>
        <v>0</v>
      </c>
    </row>
    <row r="2468" spans="1:18" s="84" customFormat="1" ht="129.75" customHeight="1" x14ac:dyDescent="0.35">
      <c r="A2468" s="968" t="s">
        <v>833</v>
      </c>
      <c r="B2468" s="162" t="s">
        <v>1479</v>
      </c>
      <c r="C2468" s="171" t="s">
        <v>285</v>
      </c>
      <c r="D2468" s="174">
        <f>SUM(D2469:D2472)</f>
        <v>196428.9</v>
      </c>
      <c r="E2468" s="174">
        <f>SUM(E2469:E2472)</f>
        <v>196428.9</v>
      </c>
      <c r="F2468" s="174">
        <f>SUM(F2469:F2472)</f>
        <v>41682.17</v>
      </c>
      <c r="G2468" s="177">
        <f t="shared" si="1177"/>
        <v>0.21199999999999999</v>
      </c>
      <c r="H2468" s="174">
        <f>SUM(H2469:H2472)</f>
        <v>0</v>
      </c>
      <c r="I2468" s="186">
        <f t="shared" si="1174"/>
        <v>0</v>
      </c>
      <c r="J2468" s="196">
        <f t="shared" si="1178"/>
        <v>0</v>
      </c>
      <c r="K2468" s="104">
        <f t="shared" si="1180"/>
        <v>196428.9</v>
      </c>
      <c r="L2468" s="142">
        <f>SUM(L2469:L2472)</f>
        <v>0</v>
      </c>
      <c r="M2468" s="108">
        <f t="shared" si="1176"/>
        <v>1</v>
      </c>
      <c r="N2468" s="869" t="s">
        <v>1480</v>
      </c>
      <c r="O2468" s="86"/>
      <c r="P2468" s="86" t="e">
        <f>#REF!=#REF!</f>
        <v>#REF!</v>
      </c>
      <c r="Q2468" s="224" t="e">
        <f>IF(#REF!=#REF!,TRUE,FALSE)</f>
        <v>#REF!</v>
      </c>
      <c r="R2468" s="728">
        <f t="shared" si="1187"/>
        <v>0</v>
      </c>
    </row>
    <row r="2469" spans="1:18" s="84" customFormat="1" ht="27.5" x14ac:dyDescent="0.35">
      <c r="A2469" s="968"/>
      <c r="B2469" s="387" t="s">
        <v>79</v>
      </c>
      <c r="C2469" s="697"/>
      <c r="D2469" s="168">
        <v>41857.5</v>
      </c>
      <c r="E2469" s="168">
        <v>41857.5</v>
      </c>
      <c r="F2469" s="168"/>
      <c r="G2469" s="148">
        <f t="shared" si="1177"/>
        <v>0</v>
      </c>
      <c r="H2469" s="169">
        <v>0</v>
      </c>
      <c r="I2469" s="186">
        <f t="shared" si="1174"/>
        <v>0</v>
      </c>
      <c r="J2469" s="711" t="e">
        <f>H2469/F2469</f>
        <v>#DIV/0!</v>
      </c>
      <c r="K2469" s="104">
        <f t="shared" si="1180"/>
        <v>41857.5</v>
      </c>
      <c r="L2469" s="104">
        <f t="shared" si="1175"/>
        <v>0</v>
      </c>
      <c r="M2469" s="108">
        <f t="shared" si="1176"/>
        <v>1</v>
      </c>
      <c r="N2469" s="869"/>
      <c r="O2469" s="86"/>
      <c r="P2469" s="86" t="e">
        <f>#REF!=#REF!</f>
        <v>#REF!</v>
      </c>
      <c r="Q2469" s="224" t="e">
        <f>IF(#REF!=#REF!,TRUE,FALSE)</f>
        <v>#REF!</v>
      </c>
      <c r="R2469" s="728">
        <f t="shared" si="1187"/>
        <v>0</v>
      </c>
    </row>
    <row r="2470" spans="1:18" s="84" customFormat="1" ht="27.5" x14ac:dyDescent="0.35">
      <c r="A2470" s="968"/>
      <c r="B2470" s="387" t="s">
        <v>228</v>
      </c>
      <c r="C2470" s="697"/>
      <c r="D2470" s="168">
        <v>154571.4</v>
      </c>
      <c r="E2470" s="168">
        <v>154571.4</v>
      </c>
      <c r="F2470" s="168">
        <v>41682.17</v>
      </c>
      <c r="G2470" s="148">
        <f t="shared" si="1177"/>
        <v>0.27</v>
      </c>
      <c r="H2470" s="169">
        <v>0</v>
      </c>
      <c r="I2470" s="186">
        <f t="shared" si="1174"/>
        <v>0</v>
      </c>
      <c r="J2470" s="196">
        <f t="shared" si="1178"/>
        <v>0</v>
      </c>
      <c r="K2470" s="104">
        <f t="shared" si="1180"/>
        <v>154571.4</v>
      </c>
      <c r="L2470" s="104">
        <f t="shared" si="1175"/>
        <v>0</v>
      </c>
      <c r="M2470" s="108">
        <f t="shared" si="1176"/>
        <v>1</v>
      </c>
      <c r="N2470" s="869"/>
      <c r="O2470" s="86"/>
      <c r="P2470" s="86" t="e">
        <f>#REF!=#REF!</f>
        <v>#REF!</v>
      </c>
      <c r="Q2470" s="224" t="e">
        <f>IF(#REF!=#REF!,TRUE,FALSE)</f>
        <v>#REF!</v>
      </c>
      <c r="R2470" s="728">
        <f t="shared" si="1187"/>
        <v>0</v>
      </c>
    </row>
    <row r="2471" spans="1:18" s="84" customFormat="1" ht="27.5" x14ac:dyDescent="0.35">
      <c r="A2471" s="968"/>
      <c r="B2471" s="387" t="s">
        <v>231</v>
      </c>
      <c r="C2471" s="697"/>
      <c r="D2471" s="168"/>
      <c r="E2471" s="168"/>
      <c r="F2471" s="168"/>
      <c r="G2471" s="193" t="e">
        <f t="shared" si="1177"/>
        <v>#DIV/0!</v>
      </c>
      <c r="H2471" s="169"/>
      <c r="I2471" s="167" t="e">
        <f t="shared" si="1174"/>
        <v>#DIV/0!</v>
      </c>
      <c r="J2471" s="196" t="e">
        <f t="shared" si="1178"/>
        <v>#DIV/0!</v>
      </c>
      <c r="K2471" s="104">
        <f t="shared" si="1180"/>
        <v>0</v>
      </c>
      <c r="L2471" s="104">
        <f t="shared" si="1175"/>
        <v>0</v>
      </c>
      <c r="M2471" s="109" t="e">
        <f t="shared" si="1176"/>
        <v>#DIV/0!</v>
      </c>
      <c r="N2471" s="869"/>
      <c r="O2471" s="86"/>
      <c r="P2471" s="86" t="e">
        <f>#REF!=#REF!</f>
        <v>#REF!</v>
      </c>
      <c r="Q2471" s="224" t="e">
        <f>IF(#REF!=#REF!,TRUE,FALSE)</f>
        <v>#REF!</v>
      </c>
      <c r="R2471" s="728">
        <f t="shared" si="1187"/>
        <v>0</v>
      </c>
    </row>
    <row r="2472" spans="1:18" s="84" customFormat="1" ht="30.75" customHeight="1" x14ac:dyDescent="0.35">
      <c r="A2472" s="968"/>
      <c r="B2472" s="387" t="s">
        <v>33</v>
      </c>
      <c r="C2472" s="697"/>
      <c r="D2472" s="168"/>
      <c r="E2472" s="168"/>
      <c r="F2472" s="168"/>
      <c r="G2472" s="193" t="e">
        <f t="shared" si="1177"/>
        <v>#DIV/0!</v>
      </c>
      <c r="H2472" s="169"/>
      <c r="I2472" s="167" t="e">
        <f t="shared" si="1174"/>
        <v>#DIV/0!</v>
      </c>
      <c r="J2472" s="196" t="e">
        <f t="shared" si="1178"/>
        <v>#DIV/0!</v>
      </c>
      <c r="K2472" s="104">
        <f t="shared" si="1180"/>
        <v>0</v>
      </c>
      <c r="L2472" s="104">
        <f t="shared" si="1175"/>
        <v>0</v>
      </c>
      <c r="M2472" s="109" t="e">
        <f t="shared" si="1176"/>
        <v>#DIV/0!</v>
      </c>
      <c r="N2472" s="869"/>
      <c r="O2472" s="86"/>
      <c r="P2472" s="86" t="e">
        <f>#REF!=#REF!</f>
        <v>#REF!</v>
      </c>
      <c r="Q2472" s="224" t="e">
        <f>IF(#REF!=#REF!,TRUE,FALSE)</f>
        <v>#REF!</v>
      </c>
      <c r="R2472" s="728">
        <f t="shared" si="1187"/>
        <v>0</v>
      </c>
    </row>
    <row r="2473" spans="1:18" s="84" customFormat="1" ht="93.75" customHeight="1" x14ac:dyDescent="0.35">
      <c r="A2473" s="1073" t="s">
        <v>834</v>
      </c>
      <c r="B2473" s="162" t="s">
        <v>1072</v>
      </c>
      <c r="C2473" s="171" t="s">
        <v>285</v>
      </c>
      <c r="D2473" s="174">
        <f>SUM(D2474:D2477)</f>
        <v>3599</v>
      </c>
      <c r="E2473" s="174">
        <f>SUM(E2474:E2477)</f>
        <v>3599</v>
      </c>
      <c r="F2473" s="174">
        <f>SUM(F2474:F2477)</f>
        <v>500</v>
      </c>
      <c r="G2473" s="148">
        <f t="shared" si="1177"/>
        <v>0.13900000000000001</v>
      </c>
      <c r="H2473" s="169">
        <f>SUM(H2474:H2477)</f>
        <v>35.32</v>
      </c>
      <c r="I2473" s="186">
        <f t="shared" si="1174"/>
        <v>0.01</v>
      </c>
      <c r="J2473" s="148">
        <f>H2473/F2473</f>
        <v>7.0999999999999994E-2</v>
      </c>
      <c r="K2473" s="134">
        <f>SUM(K2474:K2477)</f>
        <v>3599</v>
      </c>
      <c r="L2473" s="134">
        <f>SUM(L2474:L2477)</f>
        <v>0</v>
      </c>
      <c r="M2473" s="135">
        <f>M2475</f>
        <v>1</v>
      </c>
      <c r="N2473" s="918" t="s">
        <v>1481</v>
      </c>
      <c r="O2473" s="86"/>
      <c r="P2473" s="86" t="e">
        <f>#REF!=#REF!</f>
        <v>#REF!</v>
      </c>
      <c r="Q2473" s="224" t="e">
        <f>IF(#REF!=#REF!,TRUE,FALSE)</f>
        <v>#REF!</v>
      </c>
      <c r="R2473" s="728">
        <f t="shared" si="1187"/>
        <v>0</v>
      </c>
    </row>
    <row r="2474" spans="1:18" s="84" customFormat="1" ht="48.75" customHeight="1" x14ac:dyDescent="0.35">
      <c r="A2474" s="1073"/>
      <c r="B2474" s="387" t="s">
        <v>79</v>
      </c>
      <c r="C2474" s="697"/>
      <c r="D2474" s="168"/>
      <c r="E2474" s="168"/>
      <c r="F2474" s="168"/>
      <c r="G2474" s="428" t="e">
        <f t="shared" si="1177"/>
        <v>#DIV/0!</v>
      </c>
      <c r="H2474" s="169"/>
      <c r="I2474" s="167" t="e">
        <f t="shared" si="1174"/>
        <v>#DIV/0!</v>
      </c>
      <c r="J2474" s="196" t="e">
        <f t="shared" si="1178"/>
        <v>#DIV/0!</v>
      </c>
      <c r="K2474" s="104">
        <f t="shared" si="1180"/>
        <v>0</v>
      </c>
      <c r="L2474" s="104">
        <f t="shared" si="1175"/>
        <v>0</v>
      </c>
      <c r="M2474" s="108"/>
      <c r="N2474" s="918"/>
      <c r="O2474" s="86"/>
      <c r="P2474" s="86" t="e">
        <f>#REF!=#REF!</f>
        <v>#REF!</v>
      </c>
      <c r="Q2474" s="224" t="e">
        <f>IF(#REF!=#REF!,TRUE,FALSE)</f>
        <v>#REF!</v>
      </c>
      <c r="R2474" s="728">
        <f t="shared" si="1187"/>
        <v>0</v>
      </c>
    </row>
    <row r="2475" spans="1:18" s="84" customFormat="1" ht="48.75" customHeight="1" x14ac:dyDescent="0.35">
      <c r="A2475" s="1073"/>
      <c r="B2475" s="387" t="s">
        <v>228</v>
      </c>
      <c r="C2475" s="697"/>
      <c r="D2475" s="168">
        <v>3599</v>
      </c>
      <c r="E2475" s="168">
        <v>3599</v>
      </c>
      <c r="F2475" s="168">
        <v>500</v>
      </c>
      <c r="G2475" s="148">
        <f t="shared" si="1177"/>
        <v>0.13900000000000001</v>
      </c>
      <c r="H2475" s="541">
        <v>35.32</v>
      </c>
      <c r="I2475" s="186">
        <f>H2475/E2475</f>
        <v>0.01</v>
      </c>
      <c r="J2475" s="148">
        <f>H2475/F2475</f>
        <v>7.0999999999999994E-2</v>
      </c>
      <c r="K2475" s="104">
        <f>E2475</f>
        <v>3599</v>
      </c>
      <c r="L2475" s="104">
        <f>E2475-K2475</f>
        <v>0</v>
      </c>
      <c r="M2475" s="108">
        <f>K2475/E2475</f>
        <v>1</v>
      </c>
      <c r="N2475" s="918"/>
      <c r="O2475" s="86"/>
      <c r="P2475" s="86" t="e">
        <f>#REF!=#REF!</f>
        <v>#REF!</v>
      </c>
      <c r="Q2475" s="224" t="e">
        <f>IF(#REF!=#REF!,TRUE,FALSE)</f>
        <v>#REF!</v>
      </c>
      <c r="R2475" s="728">
        <f t="shared" si="1187"/>
        <v>0</v>
      </c>
    </row>
    <row r="2476" spans="1:18" s="84" customFormat="1" ht="42.75" customHeight="1" x14ac:dyDescent="0.35">
      <c r="A2476" s="1073"/>
      <c r="B2476" s="387" t="s">
        <v>231</v>
      </c>
      <c r="C2476" s="697"/>
      <c r="D2476" s="168"/>
      <c r="E2476" s="168"/>
      <c r="F2476" s="168"/>
      <c r="G2476" s="428" t="e">
        <f t="shared" si="1177"/>
        <v>#DIV/0!</v>
      </c>
      <c r="H2476" s="169"/>
      <c r="I2476" s="167" t="e">
        <f t="shared" si="1174"/>
        <v>#DIV/0!</v>
      </c>
      <c r="J2476" s="196" t="e">
        <f t="shared" si="1178"/>
        <v>#DIV/0!</v>
      </c>
      <c r="K2476" s="104">
        <f t="shared" si="1180"/>
        <v>0</v>
      </c>
      <c r="L2476" s="104">
        <f t="shared" si="1175"/>
        <v>0</v>
      </c>
      <c r="M2476" s="109" t="e">
        <f t="shared" ref="M2476:M2477" si="1203">K2476/E2476</f>
        <v>#DIV/0!</v>
      </c>
      <c r="N2476" s="918"/>
      <c r="O2476" s="86"/>
      <c r="P2476" s="86" t="e">
        <f>#REF!=#REF!</f>
        <v>#REF!</v>
      </c>
      <c r="Q2476" s="224" t="e">
        <f>IF(#REF!=#REF!,TRUE,FALSE)</f>
        <v>#REF!</v>
      </c>
      <c r="R2476" s="728">
        <f t="shared" si="1187"/>
        <v>0</v>
      </c>
    </row>
    <row r="2477" spans="1:18" s="84" customFormat="1" ht="39" customHeight="1" x14ac:dyDescent="0.35">
      <c r="A2477" s="1073"/>
      <c r="B2477" s="387" t="s">
        <v>33</v>
      </c>
      <c r="C2477" s="697"/>
      <c r="D2477" s="168"/>
      <c r="E2477" s="168"/>
      <c r="F2477" s="168"/>
      <c r="G2477" s="428" t="e">
        <f t="shared" si="1177"/>
        <v>#DIV/0!</v>
      </c>
      <c r="H2477" s="169"/>
      <c r="I2477" s="167" t="e">
        <f t="shared" si="1174"/>
        <v>#DIV/0!</v>
      </c>
      <c r="J2477" s="196" t="e">
        <f>H2477/F2477</f>
        <v>#DIV/0!</v>
      </c>
      <c r="K2477" s="104">
        <f t="shared" si="1180"/>
        <v>0</v>
      </c>
      <c r="L2477" s="104">
        <f t="shared" si="1175"/>
        <v>0</v>
      </c>
      <c r="M2477" s="109" t="e">
        <f t="shared" si="1203"/>
        <v>#DIV/0!</v>
      </c>
      <c r="N2477" s="918"/>
      <c r="O2477" s="86"/>
      <c r="P2477" s="86" t="e">
        <f>#REF!=#REF!</f>
        <v>#REF!</v>
      </c>
      <c r="Q2477" s="224" t="e">
        <f>IF(#REF!=#REF!,TRUE,FALSE)</f>
        <v>#REF!</v>
      </c>
      <c r="R2477" s="728">
        <f t="shared" si="1187"/>
        <v>0</v>
      </c>
    </row>
    <row r="2478" spans="1:18" s="93" customFormat="1" ht="70.5" customHeight="1" x14ac:dyDescent="0.35">
      <c r="A2478" s="949" t="s">
        <v>647</v>
      </c>
      <c r="B2478" s="114" t="s">
        <v>914</v>
      </c>
      <c r="C2478" s="114" t="s">
        <v>227</v>
      </c>
      <c r="D2478" s="111">
        <f>SUM(D2479:D2482)</f>
        <v>535.66</v>
      </c>
      <c r="E2478" s="111">
        <f>SUM(E2479:E2482)</f>
        <v>535.66</v>
      </c>
      <c r="F2478" s="111">
        <f>SUM(F2479:F2482)</f>
        <v>0</v>
      </c>
      <c r="G2478" s="187">
        <f t="shared" ref="G2478:G2541" si="1204">F2478/E2478</f>
        <v>0</v>
      </c>
      <c r="H2478" s="111">
        <f>SUM(H2479:H2482)</f>
        <v>0</v>
      </c>
      <c r="I2478" s="187">
        <f t="shared" ref="I2478:I2541" si="1205">H2478/E2478</f>
        <v>0</v>
      </c>
      <c r="J2478" s="188" t="e">
        <f t="shared" ref="J2478:J2541" si="1206">H2478/F2478</f>
        <v>#DIV/0!</v>
      </c>
      <c r="K2478" s="111">
        <f>SUM(K2479:K2482)</f>
        <v>533.4</v>
      </c>
      <c r="L2478" s="111">
        <f>SUM(L2479:L2482)</f>
        <v>2.2599999999999998</v>
      </c>
      <c r="M2478" s="199">
        <f t="shared" ref="M2478:M2541" si="1207">K2478/E2478</f>
        <v>0.996</v>
      </c>
      <c r="N2478" s="933"/>
      <c r="O2478" s="91"/>
      <c r="P2478" s="91" t="b">
        <f t="shared" ref="P2478:P2496" si="1208">E2518=D2518</f>
        <v>1</v>
      </c>
      <c r="Q2478" s="461" t="b">
        <f t="shared" ref="Q2478:Q2485" si="1209">IF(F2518=H2518,TRUE,FALSE)</f>
        <v>1</v>
      </c>
      <c r="R2478" s="728">
        <f t="shared" si="1187"/>
        <v>0</v>
      </c>
    </row>
    <row r="2479" spans="1:18" s="93" customFormat="1" ht="18.75" customHeight="1" x14ac:dyDescent="0.35">
      <c r="A2479" s="949"/>
      <c r="B2479" s="115" t="s">
        <v>79</v>
      </c>
      <c r="C2479" s="115"/>
      <c r="D2479" s="111">
        <f>D2484+D2489+D2494+D2499</f>
        <v>0</v>
      </c>
      <c r="E2479" s="111">
        <f>E2484+E2489+E2494+E2499</f>
        <v>0</v>
      </c>
      <c r="F2479" s="111">
        <f>F2484+F2489+F2494+F2499</f>
        <v>0</v>
      </c>
      <c r="G2479" s="188" t="e">
        <f t="shared" si="1204"/>
        <v>#DIV/0!</v>
      </c>
      <c r="H2479" s="561">
        <f>H2484+H2489+H2494+H2499</f>
        <v>0</v>
      </c>
      <c r="I2479" s="189" t="e">
        <f t="shared" si="1205"/>
        <v>#DIV/0!</v>
      </c>
      <c r="J2479" s="189" t="e">
        <f t="shared" si="1206"/>
        <v>#DIV/0!</v>
      </c>
      <c r="K2479" s="561">
        <f t="shared" ref="K2479:L2482" si="1210">K2484+K2489+K2494+K2499</f>
        <v>0</v>
      </c>
      <c r="L2479" s="561">
        <f t="shared" si="1210"/>
        <v>0</v>
      </c>
      <c r="M2479" s="203" t="e">
        <f t="shared" si="1207"/>
        <v>#DIV/0!</v>
      </c>
      <c r="N2479" s="933"/>
      <c r="O2479" s="91"/>
      <c r="P2479" s="91" t="b">
        <f t="shared" si="1208"/>
        <v>1</v>
      </c>
      <c r="Q2479" s="461" t="b">
        <f t="shared" si="1209"/>
        <v>1</v>
      </c>
      <c r="R2479" s="728">
        <f t="shared" si="1187"/>
        <v>0</v>
      </c>
    </row>
    <row r="2480" spans="1:18" s="93" customFormat="1" ht="27.5" x14ac:dyDescent="0.35">
      <c r="A2480" s="949"/>
      <c r="B2480" s="115" t="s">
        <v>78</v>
      </c>
      <c r="C2480" s="115"/>
      <c r="D2480" s="111">
        <f t="shared" ref="D2480:H2482" si="1211">D2485+D2490+D2495+D2500</f>
        <v>0</v>
      </c>
      <c r="E2480" s="111">
        <f t="shared" si="1211"/>
        <v>0</v>
      </c>
      <c r="F2480" s="111">
        <f t="shared" si="1211"/>
        <v>0</v>
      </c>
      <c r="G2480" s="188" t="e">
        <f t="shared" si="1204"/>
        <v>#DIV/0!</v>
      </c>
      <c r="H2480" s="561">
        <f>H2485+H2490+H2495+H2500</f>
        <v>0</v>
      </c>
      <c r="I2480" s="189" t="e">
        <f t="shared" si="1205"/>
        <v>#DIV/0!</v>
      </c>
      <c r="J2480" s="189" t="e">
        <f t="shared" si="1206"/>
        <v>#DIV/0!</v>
      </c>
      <c r="K2480" s="561">
        <f t="shared" si="1210"/>
        <v>0</v>
      </c>
      <c r="L2480" s="561">
        <f>L2485+L2490+L2495+L2500</f>
        <v>0</v>
      </c>
      <c r="M2480" s="203" t="e">
        <f t="shared" si="1207"/>
        <v>#DIV/0!</v>
      </c>
      <c r="N2480" s="933"/>
      <c r="O2480" s="91"/>
      <c r="P2480" s="91" t="b">
        <f t="shared" si="1208"/>
        <v>1</v>
      </c>
      <c r="Q2480" s="461" t="b">
        <f t="shared" si="1209"/>
        <v>1</v>
      </c>
      <c r="R2480" s="728">
        <f t="shared" si="1187"/>
        <v>0</v>
      </c>
    </row>
    <row r="2481" spans="1:18" s="93" customFormat="1" ht="27.5" x14ac:dyDescent="0.35">
      <c r="A2481" s="949"/>
      <c r="B2481" s="115" t="s">
        <v>231</v>
      </c>
      <c r="C2481" s="115"/>
      <c r="D2481" s="113">
        <f t="shared" si="1211"/>
        <v>535.66</v>
      </c>
      <c r="E2481" s="113">
        <f t="shared" si="1211"/>
        <v>535.66</v>
      </c>
      <c r="F2481" s="113">
        <f t="shared" si="1211"/>
        <v>0</v>
      </c>
      <c r="G2481" s="190">
        <f t="shared" si="1204"/>
        <v>0</v>
      </c>
      <c r="H2481" s="113">
        <f t="shared" si="1211"/>
        <v>0</v>
      </c>
      <c r="I2481" s="190">
        <f t="shared" si="1205"/>
        <v>0</v>
      </c>
      <c r="J2481" s="189" t="e">
        <f t="shared" si="1206"/>
        <v>#DIV/0!</v>
      </c>
      <c r="K2481" s="113">
        <f t="shared" si="1210"/>
        <v>533.4</v>
      </c>
      <c r="L2481" s="113">
        <f>L2486+L2491+L2496+L2501</f>
        <v>2.2599999999999998</v>
      </c>
      <c r="M2481" s="217">
        <f t="shared" si="1207"/>
        <v>0.996</v>
      </c>
      <c r="N2481" s="933"/>
      <c r="O2481" s="91"/>
      <c r="P2481" s="91" t="b">
        <f t="shared" si="1208"/>
        <v>1</v>
      </c>
      <c r="Q2481" s="461" t="b">
        <f t="shared" si="1209"/>
        <v>1</v>
      </c>
      <c r="R2481" s="728">
        <f t="shared" si="1187"/>
        <v>0</v>
      </c>
    </row>
    <row r="2482" spans="1:18" s="93" customFormat="1" ht="27.5" x14ac:dyDescent="0.35">
      <c r="A2482" s="949"/>
      <c r="B2482" s="115" t="s">
        <v>80</v>
      </c>
      <c r="C2482" s="115"/>
      <c r="D2482" s="111">
        <f t="shared" si="1211"/>
        <v>0</v>
      </c>
      <c r="E2482" s="111">
        <f t="shared" si="1211"/>
        <v>0</v>
      </c>
      <c r="F2482" s="111">
        <f t="shared" si="1211"/>
        <v>0</v>
      </c>
      <c r="G2482" s="188" t="e">
        <f t="shared" si="1204"/>
        <v>#DIV/0!</v>
      </c>
      <c r="H2482" s="561">
        <f>H2487+H2492+H2497+H2502</f>
        <v>0</v>
      </c>
      <c r="I2482" s="189" t="e">
        <f t="shared" si="1205"/>
        <v>#DIV/0!</v>
      </c>
      <c r="J2482" s="189" t="e">
        <f t="shared" si="1206"/>
        <v>#DIV/0!</v>
      </c>
      <c r="K2482" s="561">
        <f t="shared" si="1210"/>
        <v>0</v>
      </c>
      <c r="L2482" s="561">
        <f>L2487+L2492+L2497+L2502</f>
        <v>0</v>
      </c>
      <c r="M2482" s="203" t="e">
        <f t="shared" si="1207"/>
        <v>#DIV/0!</v>
      </c>
      <c r="N2482" s="933"/>
      <c r="O2482" s="91"/>
      <c r="P2482" s="91" t="b">
        <f t="shared" si="1208"/>
        <v>1</v>
      </c>
      <c r="Q2482" s="461" t="b">
        <f t="shared" si="1209"/>
        <v>1</v>
      </c>
      <c r="R2482" s="728">
        <f t="shared" si="1187"/>
        <v>0</v>
      </c>
    </row>
    <row r="2483" spans="1:18" s="93" customFormat="1" ht="71.25" customHeight="1" x14ac:dyDescent="0.35">
      <c r="A2483" s="967" t="s">
        <v>394</v>
      </c>
      <c r="B2483" s="117" t="s">
        <v>234</v>
      </c>
      <c r="C2483" s="117" t="s">
        <v>285</v>
      </c>
      <c r="D2483" s="134">
        <f>SUM(D2484:D2487)</f>
        <v>40</v>
      </c>
      <c r="E2483" s="134">
        <f>SUM(E2484:E2487)</f>
        <v>40</v>
      </c>
      <c r="F2483" s="134">
        <f>SUM(F2484:F2487)</f>
        <v>0</v>
      </c>
      <c r="G2483" s="191">
        <f t="shared" si="1204"/>
        <v>0</v>
      </c>
      <c r="H2483" s="134">
        <f>SUM(H2484:H2487)</f>
        <v>0</v>
      </c>
      <c r="I2483" s="191">
        <f t="shared" si="1205"/>
        <v>0</v>
      </c>
      <c r="J2483" s="185" t="e">
        <f t="shared" si="1206"/>
        <v>#DIV/0!</v>
      </c>
      <c r="K2483" s="134">
        <f t="shared" ref="K2483:K2502" si="1212">E2483</f>
        <v>40</v>
      </c>
      <c r="L2483" s="134">
        <f t="shared" ref="L2483:L2502" si="1213">E2483-K2483</f>
        <v>0</v>
      </c>
      <c r="M2483" s="344">
        <f t="shared" si="1207"/>
        <v>1</v>
      </c>
      <c r="N2483" s="941" t="s">
        <v>1529</v>
      </c>
      <c r="O2483" s="91"/>
      <c r="P2483" s="91" t="b">
        <f t="shared" si="1208"/>
        <v>1</v>
      </c>
      <c r="Q2483" s="461" t="b">
        <f t="shared" si="1209"/>
        <v>1</v>
      </c>
      <c r="R2483" s="728">
        <f t="shared" si="1187"/>
        <v>0</v>
      </c>
    </row>
    <row r="2484" spans="1:18" s="93" customFormat="1" ht="18.75" customHeight="1" x14ac:dyDescent="0.35">
      <c r="A2484" s="967"/>
      <c r="B2484" s="713" t="s">
        <v>79</v>
      </c>
      <c r="C2484" s="713"/>
      <c r="D2484" s="104"/>
      <c r="E2484" s="105"/>
      <c r="F2484" s="104"/>
      <c r="G2484" s="184" t="e">
        <f t="shared" si="1204"/>
        <v>#DIV/0!</v>
      </c>
      <c r="H2484" s="104">
        <v>0</v>
      </c>
      <c r="I2484" s="167" t="e">
        <f t="shared" si="1205"/>
        <v>#DIV/0!</v>
      </c>
      <c r="J2484" s="167" t="e">
        <f t="shared" si="1206"/>
        <v>#DIV/0!</v>
      </c>
      <c r="K2484" s="104">
        <f t="shared" si="1212"/>
        <v>0</v>
      </c>
      <c r="L2484" s="104">
        <f t="shared" si="1213"/>
        <v>0</v>
      </c>
      <c r="M2484" s="206" t="e">
        <f t="shared" si="1207"/>
        <v>#DIV/0!</v>
      </c>
      <c r="N2484" s="941"/>
      <c r="O2484" s="91"/>
      <c r="P2484" s="91" t="b">
        <f t="shared" si="1208"/>
        <v>1</v>
      </c>
      <c r="Q2484" s="461" t="b">
        <f t="shared" si="1209"/>
        <v>1</v>
      </c>
      <c r="R2484" s="728">
        <f t="shared" si="1187"/>
        <v>0</v>
      </c>
    </row>
    <row r="2485" spans="1:18" s="93" customFormat="1" ht="27.5" x14ac:dyDescent="0.35">
      <c r="A2485" s="967"/>
      <c r="B2485" s="713" t="s">
        <v>78</v>
      </c>
      <c r="C2485" s="713"/>
      <c r="D2485" s="104"/>
      <c r="E2485" s="105"/>
      <c r="F2485" s="104"/>
      <c r="G2485" s="184" t="e">
        <f t="shared" si="1204"/>
        <v>#DIV/0!</v>
      </c>
      <c r="H2485" s="104">
        <v>0</v>
      </c>
      <c r="I2485" s="167" t="e">
        <f t="shared" si="1205"/>
        <v>#DIV/0!</v>
      </c>
      <c r="J2485" s="167" t="e">
        <f t="shared" si="1206"/>
        <v>#DIV/0!</v>
      </c>
      <c r="K2485" s="104">
        <f t="shared" si="1212"/>
        <v>0</v>
      </c>
      <c r="L2485" s="104">
        <f t="shared" si="1213"/>
        <v>0</v>
      </c>
      <c r="M2485" s="206" t="e">
        <f t="shared" si="1207"/>
        <v>#DIV/0!</v>
      </c>
      <c r="N2485" s="941"/>
      <c r="O2485" s="91"/>
      <c r="P2485" s="91" t="b">
        <f t="shared" si="1208"/>
        <v>1</v>
      </c>
      <c r="Q2485" s="461" t="b">
        <f t="shared" si="1209"/>
        <v>1</v>
      </c>
      <c r="R2485" s="728">
        <f t="shared" si="1187"/>
        <v>0</v>
      </c>
    </row>
    <row r="2486" spans="1:18" s="93" customFormat="1" ht="27.5" x14ac:dyDescent="0.35">
      <c r="A2486" s="967"/>
      <c r="B2486" s="713" t="s">
        <v>116</v>
      </c>
      <c r="C2486" s="713"/>
      <c r="D2486" s="104">
        <v>40</v>
      </c>
      <c r="E2486" s="104">
        <v>40</v>
      </c>
      <c r="F2486" s="104"/>
      <c r="G2486" s="186">
        <f t="shared" si="1204"/>
        <v>0</v>
      </c>
      <c r="H2486" s="104"/>
      <c r="I2486" s="186">
        <f t="shared" si="1205"/>
        <v>0</v>
      </c>
      <c r="J2486" s="167" t="e">
        <f t="shared" si="1206"/>
        <v>#DIV/0!</v>
      </c>
      <c r="K2486" s="104">
        <f t="shared" si="1212"/>
        <v>40</v>
      </c>
      <c r="L2486" s="104">
        <f t="shared" si="1213"/>
        <v>0</v>
      </c>
      <c r="M2486" s="129">
        <f t="shared" si="1207"/>
        <v>1</v>
      </c>
      <c r="N2486" s="941"/>
      <c r="O2486" s="91"/>
      <c r="P2486" s="91" t="b">
        <f t="shared" si="1208"/>
        <v>1</v>
      </c>
      <c r="Q2486" s="461" t="b">
        <f t="shared" ref="Q2486:Q2502" si="1214">IF(F2526=H2526,TRUE,FALSE)</f>
        <v>1</v>
      </c>
      <c r="R2486" s="728">
        <f t="shared" si="1187"/>
        <v>0</v>
      </c>
    </row>
    <row r="2487" spans="1:18" s="93" customFormat="1" ht="27.5" x14ac:dyDescent="0.35">
      <c r="A2487" s="967"/>
      <c r="B2487" s="713" t="s">
        <v>80</v>
      </c>
      <c r="C2487" s="713"/>
      <c r="D2487" s="104"/>
      <c r="E2487" s="105"/>
      <c r="F2487" s="104"/>
      <c r="G2487" s="184" t="e">
        <f t="shared" si="1204"/>
        <v>#DIV/0!</v>
      </c>
      <c r="H2487" s="104">
        <v>0</v>
      </c>
      <c r="I2487" s="167" t="e">
        <f t="shared" si="1205"/>
        <v>#DIV/0!</v>
      </c>
      <c r="J2487" s="167" t="e">
        <f t="shared" si="1206"/>
        <v>#DIV/0!</v>
      </c>
      <c r="K2487" s="104">
        <f t="shared" si="1212"/>
        <v>0</v>
      </c>
      <c r="L2487" s="104">
        <f t="shared" si="1213"/>
        <v>0</v>
      </c>
      <c r="M2487" s="206" t="e">
        <f t="shared" si="1207"/>
        <v>#DIV/0!</v>
      </c>
      <c r="N2487" s="941"/>
      <c r="O2487" s="91"/>
      <c r="P2487" s="91" t="b">
        <f t="shared" si="1208"/>
        <v>1</v>
      </c>
      <c r="Q2487" s="461" t="b">
        <f t="shared" si="1214"/>
        <v>1</v>
      </c>
      <c r="R2487" s="728">
        <f t="shared" si="1187"/>
        <v>0</v>
      </c>
    </row>
    <row r="2488" spans="1:18" s="93" customFormat="1" ht="90" customHeight="1" x14ac:dyDescent="0.35">
      <c r="A2488" s="967" t="s">
        <v>395</v>
      </c>
      <c r="B2488" s="117" t="s">
        <v>668</v>
      </c>
      <c r="C2488" s="117" t="s">
        <v>285</v>
      </c>
      <c r="D2488" s="134">
        <f>SUM(D2489:D2492)</f>
        <v>141</v>
      </c>
      <c r="E2488" s="134">
        <f>SUM(E2489:E2492)</f>
        <v>141</v>
      </c>
      <c r="F2488" s="134">
        <f>SUM(F2489:F2492)</f>
        <v>0</v>
      </c>
      <c r="G2488" s="191">
        <f t="shared" si="1204"/>
        <v>0</v>
      </c>
      <c r="H2488" s="134">
        <f>SUM(H2489:H2492)</f>
        <v>0</v>
      </c>
      <c r="I2488" s="191">
        <f t="shared" si="1205"/>
        <v>0</v>
      </c>
      <c r="J2488" s="185" t="e">
        <f t="shared" si="1206"/>
        <v>#DIV/0!</v>
      </c>
      <c r="K2488" s="134">
        <f>SUM(K2489:K2492)</f>
        <v>141</v>
      </c>
      <c r="L2488" s="134">
        <f>SUM(L2489:L2492)</f>
        <v>0</v>
      </c>
      <c r="M2488" s="344">
        <f t="shared" si="1207"/>
        <v>1</v>
      </c>
      <c r="N2488" s="941" t="s">
        <v>1530</v>
      </c>
      <c r="O2488" s="91"/>
      <c r="P2488" s="91" t="b">
        <f t="shared" si="1208"/>
        <v>1</v>
      </c>
      <c r="Q2488" s="461" t="b">
        <f t="shared" si="1214"/>
        <v>1</v>
      </c>
      <c r="R2488" s="728">
        <f t="shared" si="1187"/>
        <v>0</v>
      </c>
    </row>
    <row r="2489" spans="1:18" s="93" customFormat="1" ht="86.25" customHeight="1" x14ac:dyDescent="0.35">
      <c r="A2489" s="967"/>
      <c r="B2489" s="713" t="s">
        <v>79</v>
      </c>
      <c r="C2489" s="713"/>
      <c r="D2489" s="104"/>
      <c r="E2489" s="105"/>
      <c r="F2489" s="104"/>
      <c r="G2489" s="184" t="e">
        <f t="shared" si="1204"/>
        <v>#DIV/0!</v>
      </c>
      <c r="H2489" s="104">
        <v>0</v>
      </c>
      <c r="I2489" s="167" t="e">
        <f t="shared" si="1205"/>
        <v>#DIV/0!</v>
      </c>
      <c r="J2489" s="167" t="e">
        <f t="shared" si="1206"/>
        <v>#DIV/0!</v>
      </c>
      <c r="K2489" s="104">
        <f t="shared" si="1212"/>
        <v>0</v>
      </c>
      <c r="L2489" s="104">
        <f t="shared" si="1213"/>
        <v>0</v>
      </c>
      <c r="M2489" s="206" t="e">
        <f t="shared" si="1207"/>
        <v>#DIV/0!</v>
      </c>
      <c r="N2489" s="941"/>
      <c r="O2489" s="91"/>
      <c r="P2489" s="91" t="b">
        <f t="shared" si="1208"/>
        <v>1</v>
      </c>
      <c r="Q2489" s="461" t="b">
        <f t="shared" si="1214"/>
        <v>1</v>
      </c>
      <c r="R2489" s="728">
        <f t="shared" si="1187"/>
        <v>0</v>
      </c>
    </row>
    <row r="2490" spans="1:18" s="93" customFormat="1" ht="83.25" customHeight="1" x14ac:dyDescent="0.35">
      <c r="A2490" s="967"/>
      <c r="B2490" s="713" t="s">
        <v>78</v>
      </c>
      <c r="C2490" s="713"/>
      <c r="D2490" s="104"/>
      <c r="E2490" s="105"/>
      <c r="F2490" s="104"/>
      <c r="G2490" s="184" t="e">
        <f t="shared" si="1204"/>
        <v>#DIV/0!</v>
      </c>
      <c r="H2490" s="104">
        <v>0</v>
      </c>
      <c r="I2490" s="167" t="e">
        <f t="shared" si="1205"/>
        <v>#DIV/0!</v>
      </c>
      <c r="J2490" s="167" t="e">
        <f t="shared" si="1206"/>
        <v>#DIV/0!</v>
      </c>
      <c r="K2490" s="104">
        <f t="shared" si="1212"/>
        <v>0</v>
      </c>
      <c r="L2490" s="104">
        <f t="shared" si="1213"/>
        <v>0</v>
      </c>
      <c r="M2490" s="206" t="e">
        <f t="shared" si="1207"/>
        <v>#DIV/0!</v>
      </c>
      <c r="N2490" s="941"/>
      <c r="O2490" s="91"/>
      <c r="P2490" s="91" t="b">
        <f t="shared" si="1208"/>
        <v>1</v>
      </c>
      <c r="Q2490" s="461" t="b">
        <f t="shared" si="1214"/>
        <v>1</v>
      </c>
      <c r="R2490" s="728">
        <f t="shared" si="1187"/>
        <v>0</v>
      </c>
    </row>
    <row r="2491" spans="1:18" s="93" customFormat="1" ht="66.75" customHeight="1" x14ac:dyDescent="0.35">
      <c r="A2491" s="967"/>
      <c r="B2491" s="713" t="s">
        <v>116</v>
      </c>
      <c r="C2491" s="713"/>
      <c r="D2491" s="104">
        <v>141</v>
      </c>
      <c r="E2491" s="104">
        <v>141</v>
      </c>
      <c r="F2491" s="104"/>
      <c r="G2491" s="186">
        <f t="shared" si="1204"/>
        <v>0</v>
      </c>
      <c r="H2491" s="104"/>
      <c r="I2491" s="186">
        <f t="shared" si="1205"/>
        <v>0</v>
      </c>
      <c r="J2491" s="167" t="e">
        <f t="shared" si="1206"/>
        <v>#DIV/0!</v>
      </c>
      <c r="K2491" s="104">
        <v>141</v>
      </c>
      <c r="L2491" s="104"/>
      <c r="M2491" s="129">
        <f t="shared" si="1207"/>
        <v>1</v>
      </c>
      <c r="N2491" s="941"/>
      <c r="O2491" s="91"/>
      <c r="P2491" s="91" t="b">
        <f t="shared" si="1208"/>
        <v>1</v>
      </c>
      <c r="Q2491" s="461" t="b">
        <f t="shared" si="1214"/>
        <v>1</v>
      </c>
      <c r="R2491" s="728">
        <f t="shared" si="1187"/>
        <v>0</v>
      </c>
    </row>
    <row r="2492" spans="1:18" s="93" customFormat="1" ht="55.5" customHeight="1" x14ac:dyDescent="0.35">
      <c r="A2492" s="967"/>
      <c r="B2492" s="713" t="s">
        <v>80</v>
      </c>
      <c r="C2492" s="713"/>
      <c r="D2492" s="104"/>
      <c r="E2492" s="104"/>
      <c r="F2492" s="104"/>
      <c r="G2492" s="184" t="e">
        <f t="shared" si="1204"/>
        <v>#DIV/0!</v>
      </c>
      <c r="H2492" s="104">
        <v>0</v>
      </c>
      <c r="I2492" s="167" t="e">
        <f t="shared" si="1205"/>
        <v>#DIV/0!</v>
      </c>
      <c r="J2492" s="167" t="e">
        <f t="shared" si="1206"/>
        <v>#DIV/0!</v>
      </c>
      <c r="K2492" s="104">
        <f t="shared" si="1212"/>
        <v>0</v>
      </c>
      <c r="L2492" s="104">
        <f t="shared" si="1213"/>
        <v>0</v>
      </c>
      <c r="M2492" s="206" t="e">
        <f t="shared" si="1207"/>
        <v>#DIV/0!</v>
      </c>
      <c r="N2492" s="941"/>
      <c r="O2492" s="91"/>
      <c r="P2492" s="91" t="b">
        <f t="shared" si="1208"/>
        <v>1</v>
      </c>
      <c r="Q2492" s="461" t="b">
        <f t="shared" si="1214"/>
        <v>1</v>
      </c>
      <c r="R2492" s="728">
        <f t="shared" si="1187"/>
        <v>0</v>
      </c>
    </row>
    <row r="2493" spans="1:18" s="93" customFormat="1" ht="49.5" customHeight="1" x14ac:dyDescent="0.35">
      <c r="A2493" s="967" t="s">
        <v>835</v>
      </c>
      <c r="B2493" s="117" t="s">
        <v>235</v>
      </c>
      <c r="C2493" s="117" t="s">
        <v>285</v>
      </c>
      <c r="D2493" s="134">
        <f>SUM(D2494:D2497)</f>
        <v>204.66</v>
      </c>
      <c r="E2493" s="134">
        <f>SUM(E2494:E2497)</f>
        <v>204.66</v>
      </c>
      <c r="F2493" s="134">
        <f>SUM(F2494:F2497)</f>
        <v>0</v>
      </c>
      <c r="G2493" s="191">
        <f t="shared" si="1204"/>
        <v>0</v>
      </c>
      <c r="H2493" s="134">
        <f>SUM(H2494:H2497)</f>
        <v>0</v>
      </c>
      <c r="I2493" s="191">
        <f t="shared" si="1205"/>
        <v>0</v>
      </c>
      <c r="J2493" s="185" t="e">
        <f t="shared" si="1206"/>
        <v>#DIV/0!</v>
      </c>
      <c r="K2493" s="134">
        <f>SUM(K2494:K2497)</f>
        <v>202.4</v>
      </c>
      <c r="L2493" s="104">
        <f t="shared" si="1213"/>
        <v>2.2599999999999998</v>
      </c>
      <c r="M2493" s="129">
        <f t="shared" si="1207"/>
        <v>0.99</v>
      </c>
      <c r="N2493" s="941" t="s">
        <v>1531</v>
      </c>
      <c r="O2493" s="91"/>
      <c r="P2493" s="91" t="b">
        <f t="shared" si="1208"/>
        <v>1</v>
      </c>
      <c r="Q2493" s="461" t="b">
        <f t="shared" si="1214"/>
        <v>1</v>
      </c>
      <c r="R2493" s="728">
        <f t="shared" si="1187"/>
        <v>0</v>
      </c>
    </row>
    <row r="2494" spans="1:18" s="93" customFormat="1" ht="18.75" customHeight="1" x14ac:dyDescent="0.35">
      <c r="A2494" s="967"/>
      <c r="B2494" s="713" t="s">
        <v>79</v>
      </c>
      <c r="C2494" s="713"/>
      <c r="D2494" s="104"/>
      <c r="E2494" s="104"/>
      <c r="F2494" s="104"/>
      <c r="G2494" s="184" t="e">
        <f t="shared" si="1204"/>
        <v>#DIV/0!</v>
      </c>
      <c r="H2494" s="104">
        <v>0</v>
      </c>
      <c r="I2494" s="167" t="e">
        <f t="shared" si="1205"/>
        <v>#DIV/0!</v>
      </c>
      <c r="J2494" s="167" t="e">
        <f t="shared" si="1206"/>
        <v>#DIV/0!</v>
      </c>
      <c r="K2494" s="104">
        <f t="shared" si="1212"/>
        <v>0</v>
      </c>
      <c r="L2494" s="104">
        <f t="shared" si="1213"/>
        <v>0</v>
      </c>
      <c r="M2494" s="206" t="e">
        <f t="shared" si="1207"/>
        <v>#DIV/0!</v>
      </c>
      <c r="N2494" s="941"/>
      <c r="O2494" s="91"/>
      <c r="P2494" s="91" t="b">
        <f t="shared" si="1208"/>
        <v>1</v>
      </c>
      <c r="Q2494" s="461" t="b">
        <f t="shared" si="1214"/>
        <v>1</v>
      </c>
      <c r="R2494" s="728">
        <f t="shared" si="1187"/>
        <v>0</v>
      </c>
    </row>
    <row r="2495" spans="1:18" s="93" customFormat="1" ht="18.75" customHeight="1" x14ac:dyDescent="0.35">
      <c r="A2495" s="967"/>
      <c r="B2495" s="713" t="s">
        <v>78</v>
      </c>
      <c r="C2495" s="713"/>
      <c r="D2495" s="104"/>
      <c r="E2495" s="104"/>
      <c r="F2495" s="104"/>
      <c r="G2495" s="184" t="e">
        <f t="shared" si="1204"/>
        <v>#DIV/0!</v>
      </c>
      <c r="H2495" s="104">
        <v>0</v>
      </c>
      <c r="I2495" s="167" t="e">
        <f t="shared" si="1205"/>
        <v>#DIV/0!</v>
      </c>
      <c r="J2495" s="167" t="e">
        <f t="shared" si="1206"/>
        <v>#DIV/0!</v>
      </c>
      <c r="K2495" s="104">
        <f t="shared" si="1212"/>
        <v>0</v>
      </c>
      <c r="L2495" s="104">
        <f t="shared" si="1213"/>
        <v>0</v>
      </c>
      <c r="M2495" s="206" t="e">
        <f t="shared" si="1207"/>
        <v>#DIV/0!</v>
      </c>
      <c r="N2495" s="941"/>
      <c r="O2495" s="91"/>
      <c r="P2495" s="91" t="b">
        <f t="shared" si="1208"/>
        <v>1</v>
      </c>
      <c r="Q2495" s="461" t="b">
        <f t="shared" si="1214"/>
        <v>1</v>
      </c>
      <c r="R2495" s="728">
        <f t="shared" si="1187"/>
        <v>0</v>
      </c>
    </row>
    <row r="2496" spans="1:18" s="93" customFormat="1" ht="18.75" customHeight="1" x14ac:dyDescent="0.35">
      <c r="A2496" s="967"/>
      <c r="B2496" s="713" t="s">
        <v>116</v>
      </c>
      <c r="C2496" s="713"/>
      <c r="D2496" s="104">
        <v>204.66</v>
      </c>
      <c r="E2496" s="104">
        <v>204.66</v>
      </c>
      <c r="F2496" s="104"/>
      <c r="G2496" s="186">
        <f t="shared" si="1204"/>
        <v>0</v>
      </c>
      <c r="H2496" s="104"/>
      <c r="I2496" s="186">
        <f t="shared" si="1205"/>
        <v>0</v>
      </c>
      <c r="J2496" s="167" t="e">
        <f t="shared" si="1206"/>
        <v>#DIV/0!</v>
      </c>
      <c r="K2496" s="104">
        <v>202.4</v>
      </c>
      <c r="L2496" s="104">
        <f t="shared" si="1213"/>
        <v>2.2599999999999998</v>
      </c>
      <c r="M2496" s="129">
        <f t="shared" si="1207"/>
        <v>0.99</v>
      </c>
      <c r="N2496" s="941"/>
      <c r="O2496" s="91"/>
      <c r="P2496" s="91" t="b">
        <f t="shared" si="1208"/>
        <v>1</v>
      </c>
      <c r="Q2496" s="461" t="b">
        <f t="shared" si="1214"/>
        <v>1</v>
      </c>
      <c r="R2496" s="728">
        <f t="shared" si="1187"/>
        <v>0</v>
      </c>
    </row>
    <row r="2497" spans="1:18" s="93" customFormat="1" ht="18.75" customHeight="1" x14ac:dyDescent="0.35">
      <c r="A2497" s="967"/>
      <c r="B2497" s="713" t="s">
        <v>80</v>
      </c>
      <c r="C2497" s="713"/>
      <c r="D2497" s="104"/>
      <c r="E2497" s="104"/>
      <c r="F2497" s="104"/>
      <c r="G2497" s="184" t="e">
        <f t="shared" si="1204"/>
        <v>#DIV/0!</v>
      </c>
      <c r="H2497" s="104">
        <v>0</v>
      </c>
      <c r="I2497" s="167" t="e">
        <f t="shared" si="1205"/>
        <v>#DIV/0!</v>
      </c>
      <c r="J2497" s="167" t="e">
        <f t="shared" si="1206"/>
        <v>#DIV/0!</v>
      </c>
      <c r="K2497" s="104">
        <f t="shared" si="1212"/>
        <v>0</v>
      </c>
      <c r="L2497" s="104">
        <f t="shared" si="1213"/>
        <v>0</v>
      </c>
      <c r="M2497" s="206" t="e">
        <f t="shared" si="1207"/>
        <v>#DIV/0!</v>
      </c>
      <c r="N2497" s="941"/>
      <c r="O2497" s="91"/>
      <c r="P2497" s="91" t="b">
        <f t="shared" ref="P2497:P2502" si="1215">E2537=D2537</f>
        <v>1</v>
      </c>
      <c r="Q2497" s="461" t="b">
        <f t="shared" si="1214"/>
        <v>1</v>
      </c>
      <c r="R2497" s="728">
        <f t="shared" si="1187"/>
        <v>0</v>
      </c>
    </row>
    <row r="2498" spans="1:18" s="93" customFormat="1" ht="67.5" customHeight="1" x14ac:dyDescent="0.35">
      <c r="A2498" s="967" t="s">
        <v>836</v>
      </c>
      <c r="B2498" s="117" t="s">
        <v>632</v>
      </c>
      <c r="C2498" s="117" t="s">
        <v>285</v>
      </c>
      <c r="D2498" s="134">
        <f>SUM(D2499:D2502)</f>
        <v>150</v>
      </c>
      <c r="E2498" s="134">
        <f>SUM(E2499:E2502)</f>
        <v>150</v>
      </c>
      <c r="F2498" s="134">
        <f>SUM(F2499:F2502)</f>
        <v>0</v>
      </c>
      <c r="G2498" s="191">
        <f t="shared" si="1204"/>
        <v>0</v>
      </c>
      <c r="H2498" s="134">
        <f>SUM(H2499:H2502)</f>
        <v>0</v>
      </c>
      <c r="I2498" s="191">
        <f t="shared" si="1205"/>
        <v>0</v>
      </c>
      <c r="J2498" s="185" t="e">
        <f t="shared" si="1206"/>
        <v>#DIV/0!</v>
      </c>
      <c r="K2498" s="134">
        <f>SUM(K2499:K2502)</f>
        <v>150</v>
      </c>
      <c r="L2498" s="134">
        <f>SUM(L2499:L2502)</f>
        <v>0</v>
      </c>
      <c r="M2498" s="344">
        <f t="shared" si="1207"/>
        <v>1</v>
      </c>
      <c r="N2498" s="941" t="s">
        <v>1356</v>
      </c>
      <c r="O2498" s="91"/>
      <c r="P2498" s="91" t="b">
        <f t="shared" si="1215"/>
        <v>1</v>
      </c>
      <c r="Q2498" s="461" t="b">
        <f t="shared" si="1214"/>
        <v>1</v>
      </c>
      <c r="R2498" s="728">
        <f t="shared" si="1187"/>
        <v>0</v>
      </c>
    </row>
    <row r="2499" spans="1:18" s="93" customFormat="1" ht="27.5" x14ac:dyDescent="0.35">
      <c r="A2499" s="967"/>
      <c r="B2499" s="713" t="s">
        <v>79</v>
      </c>
      <c r="C2499" s="713"/>
      <c r="D2499" s="104"/>
      <c r="E2499" s="105"/>
      <c r="F2499" s="104"/>
      <c r="G2499" s="184" t="e">
        <f t="shared" si="1204"/>
        <v>#DIV/0!</v>
      </c>
      <c r="H2499" s="104">
        <v>0</v>
      </c>
      <c r="I2499" s="167" t="e">
        <f t="shared" si="1205"/>
        <v>#DIV/0!</v>
      </c>
      <c r="J2499" s="167" t="e">
        <f t="shared" si="1206"/>
        <v>#DIV/0!</v>
      </c>
      <c r="K2499" s="104">
        <f t="shared" si="1212"/>
        <v>0</v>
      </c>
      <c r="L2499" s="104">
        <f t="shared" si="1213"/>
        <v>0</v>
      </c>
      <c r="M2499" s="206" t="e">
        <f t="shared" si="1207"/>
        <v>#DIV/0!</v>
      </c>
      <c r="N2499" s="941"/>
      <c r="O2499" s="91"/>
      <c r="P2499" s="91" t="b">
        <f t="shared" si="1215"/>
        <v>1</v>
      </c>
      <c r="Q2499" s="461" t="b">
        <f t="shared" si="1214"/>
        <v>1</v>
      </c>
      <c r="R2499" s="728">
        <f t="shared" si="1187"/>
        <v>0</v>
      </c>
    </row>
    <row r="2500" spans="1:18" s="93" customFormat="1" ht="27.5" x14ac:dyDescent="0.35">
      <c r="A2500" s="967"/>
      <c r="B2500" s="713" t="s">
        <v>78</v>
      </c>
      <c r="C2500" s="713"/>
      <c r="D2500" s="104"/>
      <c r="E2500" s="105"/>
      <c r="F2500" s="104"/>
      <c r="G2500" s="184" t="e">
        <f t="shared" si="1204"/>
        <v>#DIV/0!</v>
      </c>
      <c r="H2500" s="104">
        <v>0</v>
      </c>
      <c r="I2500" s="167" t="e">
        <f t="shared" si="1205"/>
        <v>#DIV/0!</v>
      </c>
      <c r="J2500" s="167" t="e">
        <f t="shared" si="1206"/>
        <v>#DIV/0!</v>
      </c>
      <c r="K2500" s="104">
        <f t="shared" si="1212"/>
        <v>0</v>
      </c>
      <c r="L2500" s="104">
        <f t="shared" si="1213"/>
        <v>0</v>
      </c>
      <c r="M2500" s="206" t="e">
        <f t="shared" si="1207"/>
        <v>#DIV/0!</v>
      </c>
      <c r="N2500" s="941"/>
      <c r="O2500" s="91"/>
      <c r="P2500" s="91" t="b">
        <f t="shared" si="1215"/>
        <v>1</v>
      </c>
      <c r="Q2500" s="461" t="b">
        <f t="shared" si="1214"/>
        <v>1</v>
      </c>
      <c r="R2500" s="728">
        <f t="shared" si="1187"/>
        <v>0</v>
      </c>
    </row>
    <row r="2501" spans="1:18" s="93" customFormat="1" ht="27.5" x14ac:dyDescent="0.35">
      <c r="A2501" s="967"/>
      <c r="B2501" s="713" t="s">
        <v>116</v>
      </c>
      <c r="C2501" s="713"/>
      <c r="D2501" s="104">
        <v>150</v>
      </c>
      <c r="E2501" s="104">
        <v>150</v>
      </c>
      <c r="F2501" s="104"/>
      <c r="G2501" s="186">
        <f t="shared" si="1204"/>
        <v>0</v>
      </c>
      <c r="H2501" s="104"/>
      <c r="I2501" s="186">
        <f t="shared" si="1205"/>
        <v>0</v>
      </c>
      <c r="J2501" s="167" t="e">
        <f t="shared" si="1206"/>
        <v>#DIV/0!</v>
      </c>
      <c r="K2501" s="104">
        <v>150</v>
      </c>
      <c r="L2501" s="104"/>
      <c r="M2501" s="129">
        <f t="shared" si="1207"/>
        <v>1</v>
      </c>
      <c r="N2501" s="941"/>
      <c r="O2501" s="91"/>
      <c r="P2501" s="91" t="b">
        <f t="shared" si="1215"/>
        <v>1</v>
      </c>
      <c r="Q2501" s="461" t="b">
        <f t="shared" si="1214"/>
        <v>1</v>
      </c>
      <c r="R2501" s="728">
        <f t="shared" si="1187"/>
        <v>0</v>
      </c>
    </row>
    <row r="2502" spans="1:18" s="93" customFormat="1" ht="27.5" x14ac:dyDescent="0.35">
      <c r="A2502" s="967"/>
      <c r="B2502" s="713" t="s">
        <v>80</v>
      </c>
      <c r="C2502" s="713"/>
      <c r="D2502" s="104"/>
      <c r="E2502" s="105"/>
      <c r="F2502" s="104"/>
      <c r="G2502" s="184" t="e">
        <f t="shared" si="1204"/>
        <v>#DIV/0!</v>
      </c>
      <c r="H2502" s="104">
        <v>0</v>
      </c>
      <c r="I2502" s="167" t="e">
        <f t="shared" si="1205"/>
        <v>#DIV/0!</v>
      </c>
      <c r="J2502" s="167" t="e">
        <f t="shared" si="1206"/>
        <v>#DIV/0!</v>
      </c>
      <c r="K2502" s="104">
        <f t="shared" si="1212"/>
        <v>0</v>
      </c>
      <c r="L2502" s="104">
        <f t="shared" si="1213"/>
        <v>0</v>
      </c>
      <c r="M2502" s="206" t="e">
        <f t="shared" si="1207"/>
        <v>#DIV/0!</v>
      </c>
      <c r="N2502" s="941"/>
      <c r="O2502" s="91"/>
      <c r="P2502" s="91" t="b">
        <f t="shared" si="1215"/>
        <v>1</v>
      </c>
      <c r="Q2502" s="461" t="b">
        <f t="shared" si="1214"/>
        <v>1</v>
      </c>
      <c r="R2502" s="728">
        <f t="shared" si="1187"/>
        <v>0</v>
      </c>
    </row>
    <row r="2503" spans="1:18" s="93" customFormat="1" ht="99" customHeight="1" x14ac:dyDescent="0.35">
      <c r="A2503" s="949" t="s">
        <v>648</v>
      </c>
      <c r="B2503" s="114" t="s">
        <v>915</v>
      </c>
      <c r="C2503" s="114" t="s">
        <v>227</v>
      </c>
      <c r="D2503" s="111">
        <f>SUM(D2504:D2507)</f>
        <v>38523.410000000003</v>
      </c>
      <c r="E2503" s="111">
        <f>SUM(E2504:E2507)</f>
        <v>38523.410000000003</v>
      </c>
      <c r="F2503" s="111">
        <f>SUM(F2504:F2507)</f>
        <v>4707.9799999999996</v>
      </c>
      <c r="G2503" s="187">
        <f t="shared" si="1204"/>
        <v>0.122</v>
      </c>
      <c r="H2503" s="111">
        <f>SUM(H2504:H2507)</f>
        <v>4707.9799999999996</v>
      </c>
      <c r="I2503" s="187">
        <f t="shared" si="1205"/>
        <v>0.122</v>
      </c>
      <c r="J2503" s="187">
        <f t="shared" si="1206"/>
        <v>1</v>
      </c>
      <c r="K2503" s="111">
        <f>SUM(K2504:K2507)</f>
        <v>38523.410000000003</v>
      </c>
      <c r="L2503" s="111">
        <f>SUM(L2504:L2507)</f>
        <v>0</v>
      </c>
      <c r="M2503" s="112">
        <f t="shared" si="1207"/>
        <v>1</v>
      </c>
      <c r="N2503" s="933"/>
      <c r="O2503" s="91"/>
      <c r="P2503" s="91"/>
      <c r="Q2503" s="461" t="b">
        <f t="shared" ref="Q2503:Q2517" si="1216">IF(F2543=H2543,TRUE,FALSE)</f>
        <v>1</v>
      </c>
      <c r="R2503" s="728">
        <f t="shared" si="1187"/>
        <v>0</v>
      </c>
    </row>
    <row r="2504" spans="1:18" s="93" customFormat="1" ht="23.25" customHeight="1" x14ac:dyDescent="0.35">
      <c r="A2504" s="949"/>
      <c r="B2504" s="115" t="s">
        <v>79</v>
      </c>
      <c r="C2504" s="115"/>
      <c r="D2504" s="113">
        <f>D2509+D2554</f>
        <v>0</v>
      </c>
      <c r="E2504" s="113">
        <f t="shared" ref="E2504:L2507" si="1217">E2509+E2554</f>
        <v>0</v>
      </c>
      <c r="F2504" s="113">
        <f t="shared" si="1217"/>
        <v>0</v>
      </c>
      <c r="G2504" s="189" t="e">
        <f t="shared" si="1204"/>
        <v>#DIV/0!</v>
      </c>
      <c r="H2504" s="113">
        <f t="shared" si="1217"/>
        <v>0</v>
      </c>
      <c r="I2504" s="189" t="e">
        <f t="shared" si="1205"/>
        <v>#DIV/0!</v>
      </c>
      <c r="J2504" s="189" t="e">
        <f t="shared" si="1206"/>
        <v>#DIV/0!</v>
      </c>
      <c r="K2504" s="113">
        <f t="shared" si="1217"/>
        <v>0</v>
      </c>
      <c r="L2504" s="113">
        <f t="shared" si="1217"/>
        <v>0</v>
      </c>
      <c r="M2504" s="203" t="e">
        <f t="shared" si="1207"/>
        <v>#DIV/0!</v>
      </c>
      <c r="N2504" s="933"/>
      <c r="O2504" s="91"/>
      <c r="P2504" s="91"/>
      <c r="Q2504" s="461" t="b">
        <f t="shared" si="1216"/>
        <v>1</v>
      </c>
      <c r="R2504" s="728">
        <f t="shared" si="1187"/>
        <v>0</v>
      </c>
    </row>
    <row r="2505" spans="1:18" s="93" customFormat="1" ht="18.75" customHeight="1" x14ac:dyDescent="0.35">
      <c r="A2505" s="949"/>
      <c r="B2505" s="115" t="s">
        <v>78</v>
      </c>
      <c r="C2505" s="115"/>
      <c r="D2505" s="113">
        <f t="shared" ref="D2505:F2507" si="1218">D2510+D2555</f>
        <v>66</v>
      </c>
      <c r="E2505" s="113">
        <f t="shared" si="1218"/>
        <v>66</v>
      </c>
      <c r="F2505" s="113">
        <f t="shared" si="1218"/>
        <v>0</v>
      </c>
      <c r="G2505" s="190">
        <f t="shared" si="1204"/>
        <v>0</v>
      </c>
      <c r="H2505" s="113">
        <f t="shared" si="1217"/>
        <v>0</v>
      </c>
      <c r="I2505" s="190">
        <f t="shared" si="1205"/>
        <v>0</v>
      </c>
      <c r="J2505" s="189" t="e">
        <f t="shared" si="1206"/>
        <v>#DIV/0!</v>
      </c>
      <c r="K2505" s="113">
        <f t="shared" si="1217"/>
        <v>66</v>
      </c>
      <c r="L2505" s="113">
        <f t="shared" si="1217"/>
        <v>0</v>
      </c>
      <c r="M2505" s="202">
        <f t="shared" si="1207"/>
        <v>1</v>
      </c>
      <c r="N2505" s="933"/>
      <c r="O2505" s="91"/>
      <c r="P2505" s="91"/>
      <c r="Q2505" s="461" t="b">
        <f t="shared" si="1216"/>
        <v>1</v>
      </c>
      <c r="R2505" s="728">
        <f t="shared" si="1187"/>
        <v>0</v>
      </c>
    </row>
    <row r="2506" spans="1:18" s="93" customFormat="1" ht="18.75" customHeight="1" x14ac:dyDescent="0.35">
      <c r="A2506" s="949"/>
      <c r="B2506" s="115" t="s">
        <v>116</v>
      </c>
      <c r="C2506" s="115"/>
      <c r="D2506" s="113">
        <f t="shared" si="1218"/>
        <v>38457.410000000003</v>
      </c>
      <c r="E2506" s="113">
        <f t="shared" si="1218"/>
        <v>38457.410000000003</v>
      </c>
      <c r="F2506" s="113">
        <f t="shared" si="1218"/>
        <v>4707.9799999999996</v>
      </c>
      <c r="G2506" s="190">
        <f t="shared" si="1204"/>
        <v>0.122</v>
      </c>
      <c r="H2506" s="113">
        <f t="shared" si="1217"/>
        <v>4707.9799999999996</v>
      </c>
      <c r="I2506" s="190">
        <f t="shared" si="1205"/>
        <v>0.122</v>
      </c>
      <c r="J2506" s="190">
        <f t="shared" si="1206"/>
        <v>1</v>
      </c>
      <c r="K2506" s="113">
        <f t="shared" si="1217"/>
        <v>38457.410000000003</v>
      </c>
      <c r="L2506" s="113">
        <f t="shared" si="1217"/>
        <v>0</v>
      </c>
      <c r="M2506" s="202">
        <f t="shared" si="1207"/>
        <v>1</v>
      </c>
      <c r="N2506" s="933"/>
      <c r="O2506" s="91"/>
      <c r="P2506" s="91"/>
      <c r="Q2506" s="461" t="b">
        <f t="shared" si="1216"/>
        <v>1</v>
      </c>
      <c r="R2506" s="728">
        <f t="shared" si="1187"/>
        <v>0</v>
      </c>
    </row>
    <row r="2507" spans="1:18" s="93" customFormat="1" ht="18.75" customHeight="1" x14ac:dyDescent="0.35">
      <c r="A2507" s="949"/>
      <c r="B2507" s="115" t="s">
        <v>80</v>
      </c>
      <c r="C2507" s="115"/>
      <c r="D2507" s="113">
        <f t="shared" si="1218"/>
        <v>0</v>
      </c>
      <c r="E2507" s="113">
        <f t="shared" si="1218"/>
        <v>0</v>
      </c>
      <c r="F2507" s="113">
        <f t="shared" si="1218"/>
        <v>0</v>
      </c>
      <c r="G2507" s="189" t="e">
        <f t="shared" si="1204"/>
        <v>#DIV/0!</v>
      </c>
      <c r="H2507" s="113">
        <f t="shared" si="1217"/>
        <v>0</v>
      </c>
      <c r="I2507" s="189" t="e">
        <f t="shared" si="1205"/>
        <v>#DIV/0!</v>
      </c>
      <c r="J2507" s="189" t="e">
        <f t="shared" si="1206"/>
        <v>#DIV/0!</v>
      </c>
      <c r="K2507" s="113">
        <f t="shared" si="1217"/>
        <v>0</v>
      </c>
      <c r="L2507" s="113">
        <f t="shared" si="1217"/>
        <v>0</v>
      </c>
      <c r="M2507" s="203" t="e">
        <f t="shared" si="1207"/>
        <v>#DIV/0!</v>
      </c>
      <c r="N2507" s="933"/>
      <c r="O2507" s="91"/>
      <c r="P2507" s="91"/>
      <c r="Q2507" s="461" t="b">
        <f t="shared" si="1216"/>
        <v>1</v>
      </c>
      <c r="R2507" s="728">
        <f t="shared" ref="R2507:R2570" si="1219">E2507-K2507-L2507</f>
        <v>0</v>
      </c>
    </row>
    <row r="2508" spans="1:18" s="84" customFormat="1" ht="35" x14ac:dyDescent="0.35">
      <c r="A2508" s="1055" t="s">
        <v>200</v>
      </c>
      <c r="B2508" s="137" t="s">
        <v>1296</v>
      </c>
      <c r="C2508" s="137" t="s">
        <v>229</v>
      </c>
      <c r="D2508" s="142">
        <f>SUM(D2509:D2512)</f>
        <v>383.14</v>
      </c>
      <c r="E2508" s="142">
        <f t="shared" ref="E2508:F2508" si="1220">SUM(E2509:E2512)</f>
        <v>383.14</v>
      </c>
      <c r="F2508" s="142">
        <f t="shared" si="1220"/>
        <v>40</v>
      </c>
      <c r="G2508" s="182">
        <f t="shared" si="1204"/>
        <v>0.104</v>
      </c>
      <c r="H2508" s="142">
        <f>SUM(H2509:H2512)</f>
        <v>40</v>
      </c>
      <c r="I2508" s="182">
        <f t="shared" si="1205"/>
        <v>0.104</v>
      </c>
      <c r="J2508" s="182">
        <f t="shared" si="1206"/>
        <v>1</v>
      </c>
      <c r="K2508" s="142">
        <f>SUM(K2509:K2512)</f>
        <v>383.14</v>
      </c>
      <c r="L2508" s="667">
        <f>SUM(L2509:L2512)</f>
        <v>0</v>
      </c>
      <c r="M2508" s="129">
        <f t="shared" si="1207"/>
        <v>1</v>
      </c>
      <c r="N2508" s="842"/>
      <c r="O2508" s="86"/>
      <c r="P2508" s="86" t="b">
        <f t="shared" ref="P2508:P2517" si="1221">E2548=D2548</f>
        <v>1</v>
      </c>
      <c r="Q2508" s="224" t="b">
        <f t="shared" si="1216"/>
        <v>1</v>
      </c>
      <c r="R2508" s="728">
        <f t="shared" si="1219"/>
        <v>0</v>
      </c>
    </row>
    <row r="2509" spans="1:18" s="84" customFormat="1" ht="18.75" customHeight="1" x14ac:dyDescent="0.35">
      <c r="A2509" s="1056"/>
      <c r="B2509" s="713" t="s">
        <v>79</v>
      </c>
      <c r="C2509" s="713"/>
      <c r="D2509" s="104">
        <f>D2514+D2519+D2544+D2549</f>
        <v>0</v>
      </c>
      <c r="E2509" s="104">
        <f t="shared" ref="E2509:L2512" si="1222">E2514+E2519+E2544+E2549</f>
        <v>0</v>
      </c>
      <c r="F2509" s="104">
        <f t="shared" si="1222"/>
        <v>0</v>
      </c>
      <c r="G2509" s="167" t="e">
        <f t="shared" si="1204"/>
        <v>#DIV/0!</v>
      </c>
      <c r="H2509" s="104">
        <f t="shared" si="1222"/>
        <v>0</v>
      </c>
      <c r="I2509" s="167" t="e">
        <f t="shared" si="1205"/>
        <v>#DIV/0!</v>
      </c>
      <c r="J2509" s="167" t="e">
        <f t="shared" si="1206"/>
        <v>#DIV/0!</v>
      </c>
      <c r="K2509" s="104">
        <f t="shared" si="1222"/>
        <v>0</v>
      </c>
      <c r="L2509" s="104">
        <f t="shared" si="1222"/>
        <v>0</v>
      </c>
      <c r="M2509" s="206" t="e">
        <f t="shared" si="1207"/>
        <v>#DIV/0!</v>
      </c>
      <c r="N2509" s="843"/>
      <c r="O2509" s="86"/>
      <c r="P2509" s="86" t="b">
        <f t="shared" si="1221"/>
        <v>1</v>
      </c>
      <c r="Q2509" s="224" t="b">
        <f t="shared" si="1216"/>
        <v>1</v>
      </c>
      <c r="R2509" s="728">
        <f t="shared" si="1219"/>
        <v>0</v>
      </c>
    </row>
    <row r="2510" spans="1:18" s="84" customFormat="1" ht="18.75" customHeight="1" x14ac:dyDescent="0.35">
      <c r="A2510" s="1056"/>
      <c r="B2510" s="713" t="s">
        <v>78</v>
      </c>
      <c r="C2510" s="713"/>
      <c r="D2510" s="104">
        <f t="shared" ref="D2510:F2512" si="1223">D2515+D2520+D2545+D2550</f>
        <v>66</v>
      </c>
      <c r="E2510" s="104">
        <f t="shared" si="1223"/>
        <v>66</v>
      </c>
      <c r="F2510" s="104">
        <f t="shared" si="1223"/>
        <v>0</v>
      </c>
      <c r="G2510" s="186">
        <f t="shared" si="1204"/>
        <v>0</v>
      </c>
      <c r="H2510" s="104">
        <f t="shared" si="1222"/>
        <v>0</v>
      </c>
      <c r="I2510" s="186">
        <f t="shared" si="1205"/>
        <v>0</v>
      </c>
      <c r="J2510" s="167" t="e">
        <f t="shared" si="1206"/>
        <v>#DIV/0!</v>
      </c>
      <c r="K2510" s="104">
        <f t="shared" si="1222"/>
        <v>66</v>
      </c>
      <c r="L2510" s="104">
        <f t="shared" si="1222"/>
        <v>0</v>
      </c>
      <c r="M2510" s="129">
        <f t="shared" si="1207"/>
        <v>1</v>
      </c>
      <c r="N2510" s="843"/>
      <c r="O2510" s="86"/>
      <c r="P2510" s="86" t="b">
        <f t="shared" si="1221"/>
        <v>1</v>
      </c>
      <c r="Q2510" s="224" t="b">
        <f t="shared" si="1216"/>
        <v>1</v>
      </c>
      <c r="R2510" s="728">
        <f t="shared" si="1219"/>
        <v>0</v>
      </c>
    </row>
    <row r="2511" spans="1:18" s="84" customFormat="1" ht="18.75" customHeight="1" x14ac:dyDescent="0.35">
      <c r="A2511" s="1056"/>
      <c r="B2511" s="713" t="s">
        <v>116</v>
      </c>
      <c r="C2511" s="713"/>
      <c r="D2511" s="104">
        <f t="shared" si="1223"/>
        <v>317.14</v>
      </c>
      <c r="E2511" s="104">
        <f t="shared" si="1223"/>
        <v>317.14</v>
      </c>
      <c r="F2511" s="104">
        <f t="shared" si="1223"/>
        <v>40</v>
      </c>
      <c r="G2511" s="186">
        <f t="shared" si="1204"/>
        <v>0.126</v>
      </c>
      <c r="H2511" s="104">
        <f t="shared" si="1222"/>
        <v>40</v>
      </c>
      <c r="I2511" s="186">
        <f t="shared" si="1205"/>
        <v>0.126</v>
      </c>
      <c r="J2511" s="186">
        <f t="shared" si="1206"/>
        <v>1</v>
      </c>
      <c r="K2511" s="104">
        <f t="shared" si="1222"/>
        <v>317.14</v>
      </c>
      <c r="L2511" s="104">
        <f t="shared" si="1222"/>
        <v>0</v>
      </c>
      <c r="M2511" s="129">
        <f t="shared" si="1207"/>
        <v>1</v>
      </c>
      <c r="N2511" s="843"/>
      <c r="O2511" s="86"/>
      <c r="P2511" s="86" t="b">
        <f t="shared" si="1221"/>
        <v>1</v>
      </c>
      <c r="Q2511" s="224" t="b">
        <f t="shared" si="1216"/>
        <v>1</v>
      </c>
      <c r="R2511" s="728">
        <f t="shared" si="1219"/>
        <v>0</v>
      </c>
    </row>
    <row r="2512" spans="1:18" s="84" customFormat="1" ht="18.75" customHeight="1" x14ac:dyDescent="0.35">
      <c r="A2512" s="1057"/>
      <c r="B2512" s="713" t="s">
        <v>80</v>
      </c>
      <c r="C2512" s="713"/>
      <c r="D2512" s="104">
        <f t="shared" si="1223"/>
        <v>0</v>
      </c>
      <c r="E2512" s="104">
        <f t="shared" si="1223"/>
        <v>0</v>
      </c>
      <c r="F2512" s="104">
        <f t="shared" si="1223"/>
        <v>0</v>
      </c>
      <c r="G2512" s="167" t="e">
        <f t="shared" si="1204"/>
        <v>#DIV/0!</v>
      </c>
      <c r="H2512" s="104">
        <f t="shared" si="1222"/>
        <v>0</v>
      </c>
      <c r="I2512" s="167" t="e">
        <f t="shared" si="1205"/>
        <v>#DIV/0!</v>
      </c>
      <c r="J2512" s="167" t="e">
        <f t="shared" si="1206"/>
        <v>#DIV/0!</v>
      </c>
      <c r="K2512" s="104">
        <f t="shared" si="1222"/>
        <v>0</v>
      </c>
      <c r="L2512" s="104">
        <f t="shared" si="1222"/>
        <v>0</v>
      </c>
      <c r="M2512" s="206" t="e">
        <f t="shared" si="1207"/>
        <v>#DIV/0!</v>
      </c>
      <c r="N2512" s="844"/>
      <c r="O2512" s="86"/>
      <c r="P2512" s="86" t="b">
        <f t="shared" si="1221"/>
        <v>1</v>
      </c>
      <c r="Q2512" s="224" t="b">
        <f t="shared" si="1216"/>
        <v>1</v>
      </c>
      <c r="R2512" s="728">
        <f t="shared" si="1219"/>
        <v>0</v>
      </c>
    </row>
    <row r="2513" spans="1:18" s="84" customFormat="1" ht="39" customHeight="1" x14ac:dyDescent="0.35">
      <c r="A2513" s="967" t="s">
        <v>1297</v>
      </c>
      <c r="B2513" s="117" t="s">
        <v>1298</v>
      </c>
      <c r="C2513" s="117" t="s">
        <v>285</v>
      </c>
      <c r="D2513" s="134">
        <f>SUM(D2514:D2517)</f>
        <v>10</v>
      </c>
      <c r="E2513" s="134">
        <f>SUM(E2514:E2517)</f>
        <v>10</v>
      </c>
      <c r="F2513" s="104">
        <f>SUM(F2514:F2517)</f>
        <v>0</v>
      </c>
      <c r="G2513" s="186">
        <f t="shared" si="1204"/>
        <v>0</v>
      </c>
      <c r="H2513" s="104">
        <f>SUM(H2514:H2517)</f>
        <v>0</v>
      </c>
      <c r="I2513" s="186">
        <f t="shared" si="1205"/>
        <v>0</v>
      </c>
      <c r="J2513" s="167" t="e">
        <f t="shared" si="1206"/>
        <v>#DIV/0!</v>
      </c>
      <c r="K2513" s="104">
        <f t="shared" ref="K2513:K2567" si="1224">E2513</f>
        <v>10</v>
      </c>
      <c r="L2513" s="104">
        <f t="shared" ref="L2513:L2567" si="1225">E2513-K2513</f>
        <v>0</v>
      </c>
      <c r="M2513" s="129">
        <f t="shared" si="1207"/>
        <v>1</v>
      </c>
      <c r="N2513" s="918" t="s">
        <v>1299</v>
      </c>
      <c r="O2513" s="86"/>
      <c r="P2513" s="86" t="b">
        <f t="shared" si="1221"/>
        <v>1</v>
      </c>
      <c r="Q2513" s="224" t="b">
        <f t="shared" si="1216"/>
        <v>1</v>
      </c>
      <c r="R2513" s="728">
        <f t="shared" si="1219"/>
        <v>0</v>
      </c>
    </row>
    <row r="2514" spans="1:18" s="84" customFormat="1" ht="27.5" x14ac:dyDescent="0.35">
      <c r="A2514" s="967"/>
      <c r="B2514" s="713" t="s">
        <v>79</v>
      </c>
      <c r="C2514" s="713"/>
      <c r="D2514" s="104"/>
      <c r="E2514" s="105"/>
      <c r="F2514" s="104"/>
      <c r="G2514" s="167" t="e">
        <f t="shared" si="1204"/>
        <v>#DIV/0!</v>
      </c>
      <c r="H2514" s="116"/>
      <c r="I2514" s="167" t="e">
        <f t="shared" si="1205"/>
        <v>#DIV/0!</v>
      </c>
      <c r="J2514" s="167" t="e">
        <f t="shared" si="1206"/>
        <v>#DIV/0!</v>
      </c>
      <c r="K2514" s="104">
        <f t="shared" si="1224"/>
        <v>0</v>
      </c>
      <c r="L2514" s="104">
        <f t="shared" si="1225"/>
        <v>0</v>
      </c>
      <c r="M2514" s="206" t="e">
        <f t="shared" si="1207"/>
        <v>#DIV/0!</v>
      </c>
      <c r="N2514" s="918"/>
      <c r="O2514" s="86"/>
      <c r="P2514" s="86" t="b">
        <f t="shared" si="1221"/>
        <v>1</v>
      </c>
      <c r="Q2514" s="224" t="b">
        <f t="shared" si="1216"/>
        <v>1</v>
      </c>
      <c r="R2514" s="728">
        <f t="shared" si="1219"/>
        <v>0</v>
      </c>
    </row>
    <row r="2515" spans="1:18" s="84" customFormat="1" ht="27.5" x14ac:dyDescent="0.35">
      <c r="A2515" s="967"/>
      <c r="B2515" s="713" t="s">
        <v>78</v>
      </c>
      <c r="C2515" s="713"/>
      <c r="D2515" s="104"/>
      <c r="E2515" s="105"/>
      <c r="F2515" s="104"/>
      <c r="G2515" s="167" t="e">
        <f t="shared" si="1204"/>
        <v>#DIV/0!</v>
      </c>
      <c r="H2515" s="116"/>
      <c r="I2515" s="167" t="e">
        <f t="shared" si="1205"/>
        <v>#DIV/0!</v>
      </c>
      <c r="J2515" s="167" t="e">
        <f t="shared" si="1206"/>
        <v>#DIV/0!</v>
      </c>
      <c r="K2515" s="104">
        <f t="shared" si="1224"/>
        <v>0</v>
      </c>
      <c r="L2515" s="104">
        <f t="shared" si="1225"/>
        <v>0</v>
      </c>
      <c r="M2515" s="206" t="e">
        <f t="shared" si="1207"/>
        <v>#DIV/0!</v>
      </c>
      <c r="N2515" s="918"/>
      <c r="O2515" s="86"/>
      <c r="P2515" s="86" t="b">
        <f t="shared" si="1221"/>
        <v>1</v>
      </c>
      <c r="Q2515" s="224" t="b">
        <f t="shared" si="1216"/>
        <v>1</v>
      </c>
      <c r="R2515" s="728">
        <f t="shared" si="1219"/>
        <v>0</v>
      </c>
    </row>
    <row r="2516" spans="1:18" s="84" customFormat="1" ht="27.5" x14ac:dyDescent="0.35">
      <c r="A2516" s="967"/>
      <c r="B2516" s="713" t="s">
        <v>116</v>
      </c>
      <c r="C2516" s="713"/>
      <c r="D2516" s="104">
        <v>10</v>
      </c>
      <c r="E2516" s="104">
        <v>10</v>
      </c>
      <c r="F2516" s="104"/>
      <c r="G2516" s="167">
        <f t="shared" si="1204"/>
        <v>0</v>
      </c>
      <c r="H2516" s="116"/>
      <c r="I2516" s="167">
        <f t="shared" si="1205"/>
        <v>0</v>
      </c>
      <c r="J2516" s="167" t="e">
        <f t="shared" si="1206"/>
        <v>#DIV/0!</v>
      </c>
      <c r="K2516" s="104">
        <f t="shared" si="1224"/>
        <v>10</v>
      </c>
      <c r="L2516" s="104">
        <f t="shared" si="1225"/>
        <v>0</v>
      </c>
      <c r="M2516" s="129">
        <f t="shared" si="1207"/>
        <v>1</v>
      </c>
      <c r="N2516" s="918"/>
      <c r="O2516" s="86"/>
      <c r="P2516" s="86" t="b">
        <f t="shared" si="1221"/>
        <v>1</v>
      </c>
      <c r="Q2516" s="224" t="b">
        <f t="shared" si="1216"/>
        <v>1</v>
      </c>
      <c r="R2516" s="728">
        <f t="shared" si="1219"/>
        <v>0</v>
      </c>
    </row>
    <row r="2517" spans="1:18" s="84" customFormat="1" ht="27.5" x14ac:dyDescent="0.35">
      <c r="A2517" s="967"/>
      <c r="B2517" s="713" t="s">
        <v>80</v>
      </c>
      <c r="C2517" s="713"/>
      <c r="D2517" s="104"/>
      <c r="E2517" s="104"/>
      <c r="F2517" s="104"/>
      <c r="G2517" s="167" t="e">
        <f t="shared" si="1204"/>
        <v>#DIV/0!</v>
      </c>
      <c r="H2517" s="116"/>
      <c r="I2517" s="167" t="e">
        <f t="shared" si="1205"/>
        <v>#DIV/0!</v>
      </c>
      <c r="J2517" s="167" t="e">
        <f t="shared" si="1206"/>
        <v>#DIV/0!</v>
      </c>
      <c r="K2517" s="104">
        <f t="shared" si="1224"/>
        <v>0</v>
      </c>
      <c r="L2517" s="104">
        <f t="shared" si="1225"/>
        <v>0</v>
      </c>
      <c r="M2517" s="206" t="e">
        <f t="shared" si="1207"/>
        <v>#DIV/0!</v>
      </c>
      <c r="N2517" s="918"/>
      <c r="O2517" s="86"/>
      <c r="P2517" s="86" t="b">
        <f t="shared" si="1221"/>
        <v>1</v>
      </c>
      <c r="Q2517" s="224" t="b">
        <f t="shared" si="1216"/>
        <v>1</v>
      </c>
      <c r="R2517" s="728">
        <f t="shared" si="1219"/>
        <v>0</v>
      </c>
    </row>
    <row r="2518" spans="1:18" s="123" customFormat="1" ht="98.25" customHeight="1" outlineLevel="1" x14ac:dyDescent="0.35">
      <c r="A2518" s="967" t="s">
        <v>1300</v>
      </c>
      <c r="B2518" s="117" t="s">
        <v>162</v>
      </c>
      <c r="C2518" s="117" t="s">
        <v>285</v>
      </c>
      <c r="D2518" s="134">
        <f>SUM(D2519:D2522)</f>
        <v>277.14</v>
      </c>
      <c r="E2518" s="134">
        <f>SUM(E2519:E2522)</f>
        <v>277.14</v>
      </c>
      <c r="F2518" s="134">
        <f>SUM(F2519:F2522)</f>
        <v>40</v>
      </c>
      <c r="G2518" s="191">
        <f t="shared" si="1204"/>
        <v>0.14399999999999999</v>
      </c>
      <c r="H2518" s="134">
        <f>SUM(H2519:H2522)</f>
        <v>40</v>
      </c>
      <c r="I2518" s="186">
        <f t="shared" si="1205"/>
        <v>0.14399999999999999</v>
      </c>
      <c r="J2518" s="185">
        <f t="shared" si="1206"/>
        <v>1</v>
      </c>
      <c r="K2518" s="134">
        <f t="shared" si="1224"/>
        <v>277.14</v>
      </c>
      <c r="L2518" s="134">
        <f t="shared" si="1225"/>
        <v>0</v>
      </c>
      <c r="M2518" s="344">
        <f t="shared" si="1207"/>
        <v>1</v>
      </c>
      <c r="N2518" s="918"/>
      <c r="P2518" s="86" t="b">
        <f t="shared" ref="P2518:P2522" si="1226">E2573=D2573</f>
        <v>1</v>
      </c>
      <c r="Q2518" s="224" t="b">
        <f t="shared" ref="Q2518:Q2522" si="1227">IF(F2573=H2573,TRUE,FALSE)</f>
        <v>1</v>
      </c>
      <c r="R2518" s="728">
        <f t="shared" si="1219"/>
        <v>0</v>
      </c>
    </row>
    <row r="2519" spans="1:18" s="123" customFormat="1" ht="19.5" customHeight="1" outlineLevel="1" x14ac:dyDescent="0.35">
      <c r="A2519" s="967"/>
      <c r="B2519" s="713" t="s">
        <v>79</v>
      </c>
      <c r="C2519" s="713"/>
      <c r="D2519" s="104">
        <f>D2524+D2529+D2534+D2539</f>
        <v>0</v>
      </c>
      <c r="E2519" s="104">
        <f>E2524+E2529+E2534+E2539</f>
        <v>0</v>
      </c>
      <c r="F2519" s="104"/>
      <c r="G2519" s="167" t="e">
        <f t="shared" si="1204"/>
        <v>#DIV/0!</v>
      </c>
      <c r="H2519" s="116"/>
      <c r="I2519" s="167" t="e">
        <f t="shared" si="1205"/>
        <v>#DIV/0!</v>
      </c>
      <c r="J2519" s="167" t="e">
        <f t="shared" si="1206"/>
        <v>#DIV/0!</v>
      </c>
      <c r="K2519" s="116">
        <f t="shared" si="1224"/>
        <v>0</v>
      </c>
      <c r="L2519" s="116">
        <f t="shared" si="1225"/>
        <v>0</v>
      </c>
      <c r="M2519" s="206" t="e">
        <f t="shared" si="1207"/>
        <v>#DIV/0!</v>
      </c>
      <c r="N2519" s="918"/>
      <c r="P2519" s="86" t="b">
        <f t="shared" si="1226"/>
        <v>1</v>
      </c>
      <c r="Q2519" s="224" t="b">
        <f t="shared" si="1227"/>
        <v>1</v>
      </c>
      <c r="R2519" s="728">
        <f t="shared" si="1219"/>
        <v>0</v>
      </c>
    </row>
    <row r="2520" spans="1:18" s="123" customFormat="1" ht="19.5" customHeight="1" outlineLevel="1" x14ac:dyDescent="0.35">
      <c r="A2520" s="967"/>
      <c r="B2520" s="713" t="s">
        <v>78</v>
      </c>
      <c r="C2520" s="713"/>
      <c r="D2520" s="104">
        <f t="shared" ref="D2520:H2522" si="1228">D2525+D2530+D2535+D2540</f>
        <v>0</v>
      </c>
      <c r="E2520" s="104">
        <f t="shared" si="1228"/>
        <v>0</v>
      </c>
      <c r="F2520" s="104"/>
      <c r="G2520" s="167" t="e">
        <f t="shared" si="1204"/>
        <v>#DIV/0!</v>
      </c>
      <c r="H2520" s="116"/>
      <c r="I2520" s="167" t="e">
        <f t="shared" si="1205"/>
        <v>#DIV/0!</v>
      </c>
      <c r="J2520" s="167" t="e">
        <f t="shared" si="1206"/>
        <v>#DIV/0!</v>
      </c>
      <c r="K2520" s="116">
        <f t="shared" si="1224"/>
        <v>0</v>
      </c>
      <c r="L2520" s="116">
        <f t="shared" si="1225"/>
        <v>0</v>
      </c>
      <c r="M2520" s="206" t="e">
        <f t="shared" si="1207"/>
        <v>#DIV/0!</v>
      </c>
      <c r="N2520" s="918"/>
      <c r="P2520" s="86" t="b">
        <f t="shared" si="1226"/>
        <v>1</v>
      </c>
      <c r="Q2520" s="224" t="b">
        <f t="shared" si="1227"/>
        <v>1</v>
      </c>
      <c r="R2520" s="728">
        <f t="shared" si="1219"/>
        <v>0</v>
      </c>
    </row>
    <row r="2521" spans="1:18" s="123" customFormat="1" ht="19.5" customHeight="1" outlineLevel="1" x14ac:dyDescent="0.35">
      <c r="A2521" s="967"/>
      <c r="B2521" s="713" t="s">
        <v>116</v>
      </c>
      <c r="C2521" s="713"/>
      <c r="D2521" s="104">
        <f t="shared" si="1228"/>
        <v>277.14</v>
      </c>
      <c r="E2521" s="104">
        <f t="shared" si="1228"/>
        <v>277.14</v>
      </c>
      <c r="F2521" s="104">
        <f t="shared" si="1228"/>
        <v>40</v>
      </c>
      <c r="G2521" s="186">
        <f t="shared" si="1204"/>
        <v>0.14399999999999999</v>
      </c>
      <c r="H2521" s="104">
        <f t="shared" si="1228"/>
        <v>40</v>
      </c>
      <c r="I2521" s="186">
        <f t="shared" si="1205"/>
        <v>0.14399999999999999</v>
      </c>
      <c r="J2521" s="167">
        <f t="shared" si="1206"/>
        <v>1</v>
      </c>
      <c r="K2521" s="104">
        <f t="shared" si="1224"/>
        <v>277.14</v>
      </c>
      <c r="L2521" s="104">
        <f t="shared" si="1225"/>
        <v>0</v>
      </c>
      <c r="M2521" s="129">
        <f t="shared" si="1207"/>
        <v>1</v>
      </c>
      <c r="N2521" s="918"/>
      <c r="P2521" s="86" t="b">
        <f t="shared" si="1226"/>
        <v>1</v>
      </c>
      <c r="Q2521" s="224" t="b">
        <f t="shared" si="1227"/>
        <v>1</v>
      </c>
      <c r="R2521" s="728">
        <f t="shared" si="1219"/>
        <v>0</v>
      </c>
    </row>
    <row r="2522" spans="1:18" s="123" customFormat="1" ht="19.5" customHeight="1" outlineLevel="1" x14ac:dyDescent="0.35">
      <c r="A2522" s="967"/>
      <c r="B2522" s="713" t="s">
        <v>80</v>
      </c>
      <c r="C2522" s="713"/>
      <c r="D2522" s="104">
        <f t="shared" si="1228"/>
        <v>0</v>
      </c>
      <c r="E2522" s="104">
        <f t="shared" si="1228"/>
        <v>0</v>
      </c>
      <c r="F2522" s="104"/>
      <c r="G2522" s="167" t="e">
        <f t="shared" si="1204"/>
        <v>#DIV/0!</v>
      </c>
      <c r="H2522" s="116"/>
      <c r="I2522" s="167" t="e">
        <f t="shared" si="1205"/>
        <v>#DIV/0!</v>
      </c>
      <c r="J2522" s="167" t="e">
        <f t="shared" si="1206"/>
        <v>#DIV/0!</v>
      </c>
      <c r="K2522" s="116">
        <f t="shared" si="1224"/>
        <v>0</v>
      </c>
      <c r="L2522" s="116">
        <f t="shared" si="1225"/>
        <v>0</v>
      </c>
      <c r="M2522" s="206" t="e">
        <f t="shared" si="1207"/>
        <v>#DIV/0!</v>
      </c>
      <c r="N2522" s="918"/>
      <c r="P2522" s="86" t="b">
        <f t="shared" si="1226"/>
        <v>1</v>
      </c>
      <c r="Q2522" s="224" t="b">
        <f t="shared" si="1227"/>
        <v>1</v>
      </c>
      <c r="R2522" s="728">
        <f t="shared" si="1219"/>
        <v>0</v>
      </c>
    </row>
    <row r="2523" spans="1:18" s="460" customFormat="1" ht="63.75" customHeight="1" x14ac:dyDescent="0.35">
      <c r="A2523" s="967" t="s">
        <v>1301</v>
      </c>
      <c r="B2523" s="117" t="s">
        <v>236</v>
      </c>
      <c r="C2523" s="117" t="s">
        <v>285</v>
      </c>
      <c r="D2523" s="134">
        <f>SUM(D2524:D2527)</f>
        <v>40</v>
      </c>
      <c r="E2523" s="134">
        <f>SUM(E2524:E2527)</f>
        <v>40</v>
      </c>
      <c r="F2523" s="134">
        <f>SUM(F2524:F2527)</f>
        <v>40</v>
      </c>
      <c r="G2523" s="191">
        <f t="shared" si="1204"/>
        <v>1</v>
      </c>
      <c r="H2523" s="134">
        <f>SUM(H2524:H2527)</f>
        <v>40</v>
      </c>
      <c r="I2523" s="186">
        <f t="shared" si="1205"/>
        <v>1</v>
      </c>
      <c r="J2523" s="191">
        <f t="shared" si="1206"/>
        <v>1</v>
      </c>
      <c r="K2523" s="134">
        <f t="shared" si="1224"/>
        <v>40</v>
      </c>
      <c r="L2523" s="134">
        <f t="shared" si="1225"/>
        <v>0</v>
      </c>
      <c r="M2523" s="344">
        <f t="shared" si="1207"/>
        <v>1</v>
      </c>
      <c r="N2523" s="918" t="s">
        <v>1596</v>
      </c>
      <c r="P2523" s="91" t="e">
        <f>#REF!=#REF!</f>
        <v>#REF!</v>
      </c>
      <c r="Q2523" s="461" t="e">
        <f>IF(#REF!=#REF!,TRUE,FALSE)</f>
        <v>#REF!</v>
      </c>
      <c r="R2523" s="728">
        <f t="shared" si="1219"/>
        <v>0</v>
      </c>
    </row>
    <row r="2524" spans="1:18" s="93" customFormat="1" ht="19.5" customHeight="1" x14ac:dyDescent="0.35">
      <c r="A2524" s="967"/>
      <c r="B2524" s="713" t="s">
        <v>79</v>
      </c>
      <c r="C2524" s="713"/>
      <c r="D2524" s="104"/>
      <c r="E2524" s="104"/>
      <c r="F2524" s="104"/>
      <c r="G2524" s="167" t="e">
        <f t="shared" si="1204"/>
        <v>#DIV/0!</v>
      </c>
      <c r="H2524" s="116"/>
      <c r="I2524" s="167" t="e">
        <f t="shared" si="1205"/>
        <v>#DIV/0!</v>
      </c>
      <c r="J2524" s="167" t="e">
        <f t="shared" si="1206"/>
        <v>#DIV/0!</v>
      </c>
      <c r="K2524" s="116">
        <f t="shared" si="1224"/>
        <v>0</v>
      </c>
      <c r="L2524" s="116">
        <f t="shared" si="1225"/>
        <v>0</v>
      </c>
      <c r="M2524" s="206" t="e">
        <f t="shared" si="1207"/>
        <v>#DIV/0!</v>
      </c>
      <c r="N2524" s="918"/>
      <c r="P2524" s="91" t="e">
        <f>#REF!=#REF!</f>
        <v>#REF!</v>
      </c>
      <c r="Q2524" s="461" t="e">
        <f>IF(#REF!=#REF!,TRUE,FALSE)</f>
        <v>#REF!</v>
      </c>
      <c r="R2524" s="728">
        <f t="shared" si="1219"/>
        <v>0</v>
      </c>
    </row>
    <row r="2525" spans="1:18" s="93" customFormat="1" ht="19.5" customHeight="1" x14ac:dyDescent="0.35">
      <c r="A2525" s="967"/>
      <c r="B2525" s="713" t="s">
        <v>78</v>
      </c>
      <c r="C2525" s="713"/>
      <c r="D2525" s="104"/>
      <c r="E2525" s="104"/>
      <c r="F2525" s="104"/>
      <c r="G2525" s="167" t="e">
        <f t="shared" si="1204"/>
        <v>#DIV/0!</v>
      </c>
      <c r="H2525" s="116"/>
      <c r="I2525" s="167" t="e">
        <f t="shared" si="1205"/>
        <v>#DIV/0!</v>
      </c>
      <c r="J2525" s="167" t="e">
        <f t="shared" si="1206"/>
        <v>#DIV/0!</v>
      </c>
      <c r="K2525" s="116">
        <f t="shared" si="1224"/>
        <v>0</v>
      </c>
      <c r="L2525" s="116">
        <f t="shared" si="1225"/>
        <v>0</v>
      </c>
      <c r="M2525" s="206" t="e">
        <f t="shared" si="1207"/>
        <v>#DIV/0!</v>
      </c>
      <c r="N2525" s="918"/>
      <c r="P2525" s="91" t="e">
        <f>#REF!=#REF!</f>
        <v>#REF!</v>
      </c>
      <c r="Q2525" s="461" t="e">
        <f>IF(#REF!=#REF!,TRUE,FALSE)</f>
        <v>#REF!</v>
      </c>
      <c r="R2525" s="728">
        <f t="shared" si="1219"/>
        <v>0</v>
      </c>
    </row>
    <row r="2526" spans="1:18" s="93" customFormat="1" ht="19.5" customHeight="1" x14ac:dyDescent="0.35">
      <c r="A2526" s="967"/>
      <c r="B2526" s="713" t="s">
        <v>116</v>
      </c>
      <c r="C2526" s="713"/>
      <c r="D2526" s="104">
        <v>40</v>
      </c>
      <c r="E2526" s="104">
        <v>40</v>
      </c>
      <c r="F2526" s="104">
        <v>40</v>
      </c>
      <c r="G2526" s="186">
        <f t="shared" si="1204"/>
        <v>1</v>
      </c>
      <c r="H2526" s="104">
        <v>40</v>
      </c>
      <c r="I2526" s="186">
        <f t="shared" si="1205"/>
        <v>1</v>
      </c>
      <c r="J2526" s="186">
        <f t="shared" si="1206"/>
        <v>1</v>
      </c>
      <c r="K2526" s="104">
        <f t="shared" si="1224"/>
        <v>40</v>
      </c>
      <c r="L2526" s="104">
        <f t="shared" si="1225"/>
        <v>0</v>
      </c>
      <c r="M2526" s="129">
        <f t="shared" si="1207"/>
        <v>1</v>
      </c>
      <c r="N2526" s="918"/>
      <c r="P2526" s="91" t="e">
        <f>#REF!=#REF!</f>
        <v>#REF!</v>
      </c>
      <c r="Q2526" s="461" t="e">
        <f>IF(#REF!=#REF!,TRUE,FALSE)</f>
        <v>#REF!</v>
      </c>
      <c r="R2526" s="728">
        <f t="shared" si="1219"/>
        <v>0</v>
      </c>
    </row>
    <row r="2527" spans="1:18" s="93" customFormat="1" ht="19.5" customHeight="1" x14ac:dyDescent="0.35">
      <c r="A2527" s="967"/>
      <c r="B2527" s="713" t="s">
        <v>80</v>
      </c>
      <c r="C2527" s="713"/>
      <c r="D2527" s="104"/>
      <c r="E2527" s="104"/>
      <c r="F2527" s="104"/>
      <c r="G2527" s="167" t="e">
        <f t="shared" si="1204"/>
        <v>#DIV/0!</v>
      </c>
      <c r="H2527" s="116"/>
      <c r="I2527" s="167" t="e">
        <f t="shared" si="1205"/>
        <v>#DIV/0!</v>
      </c>
      <c r="J2527" s="167" t="e">
        <f t="shared" si="1206"/>
        <v>#DIV/0!</v>
      </c>
      <c r="K2527" s="116">
        <f t="shared" si="1224"/>
        <v>0</v>
      </c>
      <c r="L2527" s="116">
        <f t="shared" si="1225"/>
        <v>0</v>
      </c>
      <c r="M2527" s="206" t="e">
        <f t="shared" si="1207"/>
        <v>#DIV/0!</v>
      </c>
      <c r="N2527" s="918"/>
      <c r="P2527" s="91" t="e">
        <f>#REF!=#REF!</f>
        <v>#REF!</v>
      </c>
      <c r="Q2527" s="461" t="e">
        <f>IF(#REF!=#REF!,TRUE,FALSE)</f>
        <v>#REF!</v>
      </c>
      <c r="R2527" s="728">
        <f t="shared" si="1219"/>
        <v>0</v>
      </c>
    </row>
    <row r="2528" spans="1:18" s="93" customFormat="1" ht="67.5" customHeight="1" x14ac:dyDescent="0.35">
      <c r="A2528" s="967" t="s">
        <v>1302</v>
      </c>
      <c r="B2528" s="117" t="s">
        <v>237</v>
      </c>
      <c r="C2528" s="117" t="s">
        <v>285</v>
      </c>
      <c r="D2528" s="134">
        <f>SUM(D2529:D2532)</f>
        <v>50</v>
      </c>
      <c r="E2528" s="134">
        <f>SUM(E2529:E2532)</f>
        <v>50</v>
      </c>
      <c r="F2528" s="134">
        <f>SUM(F2529:F2532)</f>
        <v>0</v>
      </c>
      <c r="G2528" s="191">
        <f t="shared" si="1204"/>
        <v>0</v>
      </c>
      <c r="H2528" s="134">
        <f>SUM(H2529:H2532)</f>
        <v>0</v>
      </c>
      <c r="I2528" s="191">
        <f t="shared" si="1205"/>
        <v>0</v>
      </c>
      <c r="J2528" s="185" t="e">
        <f t="shared" si="1206"/>
        <v>#DIV/0!</v>
      </c>
      <c r="K2528" s="134">
        <f t="shared" si="1224"/>
        <v>50</v>
      </c>
      <c r="L2528" s="104">
        <f t="shared" si="1225"/>
        <v>0</v>
      </c>
      <c r="M2528" s="129">
        <f t="shared" si="1207"/>
        <v>1</v>
      </c>
      <c r="N2528" s="918" t="s">
        <v>1299</v>
      </c>
      <c r="O2528" s="91"/>
      <c r="P2528" s="91" t="b">
        <f>E2583=D2583</f>
        <v>1</v>
      </c>
      <c r="Q2528" s="461" t="b">
        <f>IF(F2583=H2583,TRUE,FALSE)</f>
        <v>1</v>
      </c>
      <c r="R2528" s="728">
        <f t="shared" si="1219"/>
        <v>0</v>
      </c>
    </row>
    <row r="2529" spans="1:18" s="93" customFormat="1" ht="19.5" customHeight="1" x14ac:dyDescent="0.35">
      <c r="A2529" s="967"/>
      <c r="B2529" s="713" t="s">
        <v>79</v>
      </c>
      <c r="C2529" s="713"/>
      <c r="D2529" s="104"/>
      <c r="E2529" s="104"/>
      <c r="F2529" s="104"/>
      <c r="G2529" s="184" t="e">
        <f t="shared" si="1204"/>
        <v>#DIV/0!</v>
      </c>
      <c r="H2529" s="116"/>
      <c r="I2529" s="167" t="e">
        <f t="shared" si="1205"/>
        <v>#DIV/0!</v>
      </c>
      <c r="J2529" s="167" t="e">
        <f t="shared" si="1206"/>
        <v>#DIV/0!</v>
      </c>
      <c r="K2529" s="116">
        <f t="shared" si="1224"/>
        <v>0</v>
      </c>
      <c r="L2529" s="116">
        <f t="shared" si="1225"/>
        <v>0</v>
      </c>
      <c r="M2529" s="206" t="e">
        <f t="shared" si="1207"/>
        <v>#DIV/0!</v>
      </c>
      <c r="N2529" s="918"/>
      <c r="O2529" s="91"/>
      <c r="P2529" s="91" t="b">
        <f>E2584=D2584</f>
        <v>1</v>
      </c>
      <c r="Q2529" s="461" t="b">
        <f>IF(F2584=H2584,TRUE,FALSE)</f>
        <v>1</v>
      </c>
      <c r="R2529" s="728">
        <f t="shared" si="1219"/>
        <v>0</v>
      </c>
    </row>
    <row r="2530" spans="1:18" s="93" customFormat="1" ht="19.5" customHeight="1" x14ac:dyDescent="0.35">
      <c r="A2530" s="967"/>
      <c r="B2530" s="713" t="s">
        <v>78</v>
      </c>
      <c r="C2530" s="713"/>
      <c r="D2530" s="104"/>
      <c r="E2530" s="104"/>
      <c r="F2530" s="104"/>
      <c r="G2530" s="184" t="e">
        <f t="shared" si="1204"/>
        <v>#DIV/0!</v>
      </c>
      <c r="H2530" s="116"/>
      <c r="I2530" s="167" t="e">
        <f t="shared" si="1205"/>
        <v>#DIV/0!</v>
      </c>
      <c r="J2530" s="167" t="e">
        <f t="shared" si="1206"/>
        <v>#DIV/0!</v>
      </c>
      <c r="K2530" s="116">
        <f t="shared" si="1224"/>
        <v>0</v>
      </c>
      <c r="L2530" s="116">
        <f t="shared" si="1225"/>
        <v>0</v>
      </c>
      <c r="M2530" s="206" t="e">
        <f t="shared" si="1207"/>
        <v>#DIV/0!</v>
      </c>
      <c r="N2530" s="918"/>
      <c r="O2530" s="91"/>
      <c r="P2530" s="91" t="b">
        <f>E2585=D2585</f>
        <v>1</v>
      </c>
      <c r="Q2530" s="461" t="b">
        <f>IF(F2585=H2585,TRUE,FALSE)</f>
        <v>1</v>
      </c>
      <c r="R2530" s="728">
        <f t="shared" si="1219"/>
        <v>0</v>
      </c>
    </row>
    <row r="2531" spans="1:18" s="93" customFormat="1" ht="19.5" customHeight="1" x14ac:dyDescent="0.35">
      <c r="A2531" s="967"/>
      <c r="B2531" s="713" t="s">
        <v>116</v>
      </c>
      <c r="C2531" s="713"/>
      <c r="D2531" s="104">
        <v>50</v>
      </c>
      <c r="E2531" s="104">
        <v>50</v>
      </c>
      <c r="F2531" s="104"/>
      <c r="G2531" s="186">
        <f t="shared" si="1204"/>
        <v>0</v>
      </c>
      <c r="H2531" s="104"/>
      <c r="I2531" s="186">
        <f t="shared" si="1205"/>
        <v>0</v>
      </c>
      <c r="J2531" s="167" t="e">
        <f t="shared" si="1206"/>
        <v>#DIV/0!</v>
      </c>
      <c r="K2531" s="104">
        <f t="shared" si="1224"/>
        <v>50</v>
      </c>
      <c r="L2531" s="104">
        <f t="shared" si="1225"/>
        <v>0</v>
      </c>
      <c r="M2531" s="129">
        <f t="shared" si="1207"/>
        <v>1</v>
      </c>
      <c r="N2531" s="918"/>
      <c r="O2531" s="91"/>
      <c r="P2531" s="91" t="b">
        <f>E2586=D2586</f>
        <v>1</v>
      </c>
      <c r="Q2531" s="461" t="b">
        <f>IF(F2586=H2586,TRUE,FALSE)</f>
        <v>1</v>
      </c>
      <c r="R2531" s="728">
        <f t="shared" si="1219"/>
        <v>0</v>
      </c>
    </row>
    <row r="2532" spans="1:18" s="93" customFormat="1" ht="19.5" customHeight="1" x14ac:dyDescent="0.35">
      <c r="A2532" s="967"/>
      <c r="B2532" s="713" t="s">
        <v>80</v>
      </c>
      <c r="C2532" s="713"/>
      <c r="D2532" s="104"/>
      <c r="E2532" s="104"/>
      <c r="F2532" s="104"/>
      <c r="G2532" s="184" t="e">
        <f t="shared" si="1204"/>
        <v>#DIV/0!</v>
      </c>
      <c r="H2532" s="116"/>
      <c r="I2532" s="167" t="e">
        <f t="shared" si="1205"/>
        <v>#DIV/0!</v>
      </c>
      <c r="J2532" s="167" t="e">
        <f t="shared" si="1206"/>
        <v>#DIV/0!</v>
      </c>
      <c r="K2532" s="104">
        <f t="shared" si="1224"/>
        <v>0</v>
      </c>
      <c r="L2532" s="104">
        <f t="shared" si="1225"/>
        <v>0</v>
      </c>
      <c r="M2532" s="206" t="e">
        <f t="shared" si="1207"/>
        <v>#DIV/0!</v>
      </c>
      <c r="N2532" s="918"/>
      <c r="O2532" s="91"/>
      <c r="P2532" s="91" t="b">
        <f>E2587=D2587</f>
        <v>1</v>
      </c>
      <c r="Q2532" s="461" t="b">
        <f>IF(F2587=H2587,TRUE,FALSE)</f>
        <v>1</v>
      </c>
      <c r="R2532" s="728">
        <f t="shared" si="1219"/>
        <v>0</v>
      </c>
    </row>
    <row r="2533" spans="1:18" s="93" customFormat="1" ht="67.5" customHeight="1" x14ac:dyDescent="0.35">
      <c r="A2533" s="967" t="s">
        <v>1303</v>
      </c>
      <c r="B2533" s="117" t="s">
        <v>669</v>
      </c>
      <c r="C2533" s="117" t="s">
        <v>285</v>
      </c>
      <c r="D2533" s="134">
        <f>SUM(D2534:D2537)</f>
        <v>68.52</v>
      </c>
      <c r="E2533" s="134">
        <f>SUM(E2534:E2537)</f>
        <v>68.52</v>
      </c>
      <c r="F2533" s="134">
        <f>SUM(F2534:F2537)</f>
        <v>0</v>
      </c>
      <c r="G2533" s="191">
        <f t="shared" si="1204"/>
        <v>0</v>
      </c>
      <c r="H2533" s="134">
        <f>SUM(H2534:H2537)</f>
        <v>0</v>
      </c>
      <c r="I2533" s="186">
        <f t="shared" si="1205"/>
        <v>0</v>
      </c>
      <c r="J2533" s="185" t="e">
        <f t="shared" si="1206"/>
        <v>#DIV/0!</v>
      </c>
      <c r="K2533" s="134">
        <f t="shared" si="1224"/>
        <v>68.52</v>
      </c>
      <c r="L2533" s="134">
        <f t="shared" si="1225"/>
        <v>0</v>
      </c>
      <c r="M2533" s="344">
        <f t="shared" si="1207"/>
        <v>1</v>
      </c>
      <c r="N2533" s="918" t="s">
        <v>1299</v>
      </c>
      <c r="O2533" s="91"/>
      <c r="P2533" s="91" t="b">
        <f t="shared" ref="P2533:P2557" si="1229">E2583=D2583</f>
        <v>1</v>
      </c>
      <c r="Q2533" s="461" t="b">
        <f t="shared" ref="Q2533:Q2557" si="1230">IF(F2583=H2583,TRUE,FALSE)</f>
        <v>1</v>
      </c>
      <c r="R2533" s="728">
        <f t="shared" si="1219"/>
        <v>0</v>
      </c>
    </row>
    <row r="2534" spans="1:18" s="93" customFormat="1" ht="19.5" customHeight="1" x14ac:dyDescent="0.35">
      <c r="A2534" s="967"/>
      <c r="B2534" s="713" t="s">
        <v>79</v>
      </c>
      <c r="C2534" s="713"/>
      <c r="D2534" s="104"/>
      <c r="E2534" s="104"/>
      <c r="F2534" s="104"/>
      <c r="G2534" s="167" t="e">
        <f t="shared" si="1204"/>
        <v>#DIV/0!</v>
      </c>
      <c r="H2534" s="116"/>
      <c r="I2534" s="167" t="e">
        <f t="shared" si="1205"/>
        <v>#DIV/0!</v>
      </c>
      <c r="J2534" s="167" t="e">
        <f t="shared" si="1206"/>
        <v>#DIV/0!</v>
      </c>
      <c r="K2534" s="116">
        <f t="shared" si="1224"/>
        <v>0</v>
      </c>
      <c r="L2534" s="116">
        <f t="shared" si="1225"/>
        <v>0</v>
      </c>
      <c r="M2534" s="206" t="e">
        <f t="shared" si="1207"/>
        <v>#DIV/0!</v>
      </c>
      <c r="N2534" s="918"/>
      <c r="O2534" s="91"/>
      <c r="P2534" s="91" t="b">
        <f t="shared" si="1229"/>
        <v>1</v>
      </c>
      <c r="Q2534" s="461" t="b">
        <f t="shared" si="1230"/>
        <v>1</v>
      </c>
      <c r="R2534" s="728">
        <f t="shared" si="1219"/>
        <v>0</v>
      </c>
    </row>
    <row r="2535" spans="1:18" s="93" customFormat="1" ht="19.5" customHeight="1" x14ac:dyDescent="0.35">
      <c r="A2535" s="967"/>
      <c r="B2535" s="713" t="s">
        <v>78</v>
      </c>
      <c r="C2535" s="713"/>
      <c r="D2535" s="104"/>
      <c r="E2535" s="104"/>
      <c r="F2535" s="104"/>
      <c r="G2535" s="167" t="e">
        <f t="shared" si="1204"/>
        <v>#DIV/0!</v>
      </c>
      <c r="H2535" s="116"/>
      <c r="I2535" s="167" t="e">
        <f t="shared" si="1205"/>
        <v>#DIV/0!</v>
      </c>
      <c r="J2535" s="167" t="e">
        <f t="shared" si="1206"/>
        <v>#DIV/0!</v>
      </c>
      <c r="K2535" s="116">
        <f t="shared" si="1224"/>
        <v>0</v>
      </c>
      <c r="L2535" s="116">
        <f t="shared" si="1225"/>
        <v>0</v>
      </c>
      <c r="M2535" s="206" t="e">
        <f t="shared" si="1207"/>
        <v>#DIV/0!</v>
      </c>
      <c r="N2535" s="918"/>
      <c r="O2535" s="91"/>
      <c r="P2535" s="91" t="b">
        <f t="shared" si="1229"/>
        <v>1</v>
      </c>
      <c r="Q2535" s="461" t="b">
        <f t="shared" si="1230"/>
        <v>1</v>
      </c>
      <c r="R2535" s="728">
        <f t="shared" si="1219"/>
        <v>0</v>
      </c>
    </row>
    <row r="2536" spans="1:18" s="93" customFormat="1" ht="19.5" customHeight="1" x14ac:dyDescent="0.35">
      <c r="A2536" s="967"/>
      <c r="B2536" s="713" t="s">
        <v>116</v>
      </c>
      <c r="C2536" s="713"/>
      <c r="D2536" s="104">
        <v>68.52</v>
      </c>
      <c r="E2536" s="104">
        <v>68.52</v>
      </c>
      <c r="F2536" s="104"/>
      <c r="G2536" s="186">
        <f t="shared" si="1204"/>
        <v>0</v>
      </c>
      <c r="H2536" s="104"/>
      <c r="I2536" s="186">
        <f t="shared" si="1205"/>
        <v>0</v>
      </c>
      <c r="J2536" s="167" t="e">
        <f t="shared" si="1206"/>
        <v>#DIV/0!</v>
      </c>
      <c r="K2536" s="104">
        <f t="shared" si="1224"/>
        <v>68.52</v>
      </c>
      <c r="L2536" s="104">
        <f t="shared" si="1225"/>
        <v>0</v>
      </c>
      <c r="M2536" s="129">
        <f t="shared" si="1207"/>
        <v>1</v>
      </c>
      <c r="N2536" s="918"/>
      <c r="O2536" s="91"/>
      <c r="P2536" s="91" t="b">
        <f t="shared" si="1229"/>
        <v>1</v>
      </c>
      <c r="Q2536" s="461" t="b">
        <f t="shared" si="1230"/>
        <v>1</v>
      </c>
      <c r="R2536" s="728">
        <f t="shared" si="1219"/>
        <v>0</v>
      </c>
    </row>
    <row r="2537" spans="1:18" s="93" customFormat="1" ht="19.5" customHeight="1" x14ac:dyDescent="0.35">
      <c r="A2537" s="967"/>
      <c r="B2537" s="713" t="s">
        <v>80</v>
      </c>
      <c r="C2537" s="713"/>
      <c r="D2537" s="104"/>
      <c r="E2537" s="104"/>
      <c r="F2537" s="104"/>
      <c r="G2537" s="184" t="e">
        <f t="shared" si="1204"/>
        <v>#DIV/0!</v>
      </c>
      <c r="H2537" s="116"/>
      <c r="I2537" s="167" t="e">
        <f t="shared" si="1205"/>
        <v>#DIV/0!</v>
      </c>
      <c r="J2537" s="167" t="e">
        <f t="shared" si="1206"/>
        <v>#DIV/0!</v>
      </c>
      <c r="K2537" s="116">
        <f t="shared" si="1224"/>
        <v>0</v>
      </c>
      <c r="L2537" s="116">
        <f t="shared" si="1225"/>
        <v>0</v>
      </c>
      <c r="M2537" s="206" t="e">
        <f t="shared" si="1207"/>
        <v>#DIV/0!</v>
      </c>
      <c r="N2537" s="918"/>
      <c r="O2537" s="91"/>
      <c r="P2537" s="91" t="b">
        <f t="shared" si="1229"/>
        <v>1</v>
      </c>
      <c r="Q2537" s="461" t="b">
        <f t="shared" si="1230"/>
        <v>1</v>
      </c>
      <c r="R2537" s="728">
        <f t="shared" si="1219"/>
        <v>0</v>
      </c>
    </row>
    <row r="2538" spans="1:18" s="93" customFormat="1" ht="87.75" customHeight="1" x14ac:dyDescent="0.35">
      <c r="A2538" s="967" t="s">
        <v>1304</v>
      </c>
      <c r="B2538" s="117" t="s">
        <v>238</v>
      </c>
      <c r="C2538" s="117" t="s">
        <v>285</v>
      </c>
      <c r="D2538" s="134">
        <f>SUM(D2539:D2542)</f>
        <v>118.62</v>
      </c>
      <c r="E2538" s="134">
        <f>SUM(E2539:E2542)</f>
        <v>118.62</v>
      </c>
      <c r="F2538" s="134">
        <f>SUM(F2539:F2542)</f>
        <v>0</v>
      </c>
      <c r="G2538" s="191">
        <f t="shared" si="1204"/>
        <v>0</v>
      </c>
      <c r="H2538" s="134">
        <f>SUM(H2539:H2542)</f>
        <v>0</v>
      </c>
      <c r="I2538" s="186">
        <f t="shared" si="1205"/>
        <v>0</v>
      </c>
      <c r="J2538" s="185" t="e">
        <f t="shared" si="1206"/>
        <v>#DIV/0!</v>
      </c>
      <c r="K2538" s="134">
        <f t="shared" si="1224"/>
        <v>118.62</v>
      </c>
      <c r="L2538" s="134">
        <f t="shared" si="1225"/>
        <v>0</v>
      </c>
      <c r="M2538" s="344">
        <f t="shared" si="1207"/>
        <v>1</v>
      </c>
      <c r="N2538" s="918" t="s">
        <v>1299</v>
      </c>
      <c r="O2538" s="91"/>
      <c r="P2538" s="91" t="b">
        <f t="shared" si="1229"/>
        <v>1</v>
      </c>
      <c r="Q2538" s="461" t="b">
        <f t="shared" si="1230"/>
        <v>1</v>
      </c>
      <c r="R2538" s="728">
        <f t="shared" si="1219"/>
        <v>0</v>
      </c>
    </row>
    <row r="2539" spans="1:18" s="93" customFormat="1" ht="18.75" customHeight="1" x14ac:dyDescent="0.35">
      <c r="A2539" s="967"/>
      <c r="B2539" s="713" t="s">
        <v>79</v>
      </c>
      <c r="C2539" s="713"/>
      <c r="D2539" s="104"/>
      <c r="E2539" s="104"/>
      <c r="F2539" s="104"/>
      <c r="G2539" s="167" t="e">
        <f t="shared" si="1204"/>
        <v>#DIV/0!</v>
      </c>
      <c r="H2539" s="116"/>
      <c r="I2539" s="167" t="e">
        <f t="shared" si="1205"/>
        <v>#DIV/0!</v>
      </c>
      <c r="J2539" s="167" t="e">
        <f t="shared" si="1206"/>
        <v>#DIV/0!</v>
      </c>
      <c r="K2539" s="116">
        <f t="shared" si="1224"/>
        <v>0</v>
      </c>
      <c r="L2539" s="116">
        <f t="shared" si="1225"/>
        <v>0</v>
      </c>
      <c r="M2539" s="206" t="e">
        <f t="shared" si="1207"/>
        <v>#DIV/0!</v>
      </c>
      <c r="N2539" s="918"/>
      <c r="O2539" s="91"/>
      <c r="P2539" s="91" t="b">
        <f t="shared" si="1229"/>
        <v>1</v>
      </c>
      <c r="Q2539" s="461" t="b">
        <f t="shared" si="1230"/>
        <v>1</v>
      </c>
      <c r="R2539" s="728">
        <f t="shared" si="1219"/>
        <v>0</v>
      </c>
    </row>
    <row r="2540" spans="1:18" s="93" customFormat="1" ht="19.5" customHeight="1" x14ac:dyDescent="0.35">
      <c r="A2540" s="967"/>
      <c r="B2540" s="713" t="s">
        <v>78</v>
      </c>
      <c r="C2540" s="713"/>
      <c r="D2540" s="104"/>
      <c r="E2540" s="104"/>
      <c r="F2540" s="104"/>
      <c r="G2540" s="167" t="e">
        <f t="shared" si="1204"/>
        <v>#DIV/0!</v>
      </c>
      <c r="H2540" s="116"/>
      <c r="I2540" s="167" t="e">
        <f t="shared" si="1205"/>
        <v>#DIV/0!</v>
      </c>
      <c r="J2540" s="167" t="e">
        <f t="shared" si="1206"/>
        <v>#DIV/0!</v>
      </c>
      <c r="K2540" s="116">
        <f t="shared" si="1224"/>
        <v>0</v>
      </c>
      <c r="L2540" s="116">
        <f t="shared" si="1225"/>
        <v>0</v>
      </c>
      <c r="M2540" s="206" t="e">
        <f t="shared" si="1207"/>
        <v>#DIV/0!</v>
      </c>
      <c r="N2540" s="918"/>
      <c r="O2540" s="91"/>
      <c r="P2540" s="91" t="b">
        <f t="shared" si="1229"/>
        <v>1</v>
      </c>
      <c r="Q2540" s="461" t="b">
        <f t="shared" si="1230"/>
        <v>1</v>
      </c>
      <c r="R2540" s="728">
        <f t="shared" si="1219"/>
        <v>0</v>
      </c>
    </row>
    <row r="2541" spans="1:18" s="93" customFormat="1" ht="19.5" customHeight="1" x14ac:dyDescent="0.35">
      <c r="A2541" s="967"/>
      <c r="B2541" s="713" t="s">
        <v>116</v>
      </c>
      <c r="C2541" s="713"/>
      <c r="D2541" s="104">
        <v>118.62</v>
      </c>
      <c r="E2541" s="104">
        <v>118.62</v>
      </c>
      <c r="F2541" s="104"/>
      <c r="G2541" s="186">
        <f t="shared" si="1204"/>
        <v>0</v>
      </c>
      <c r="H2541" s="104"/>
      <c r="I2541" s="186">
        <f t="shared" si="1205"/>
        <v>0</v>
      </c>
      <c r="J2541" s="167" t="e">
        <f t="shared" si="1206"/>
        <v>#DIV/0!</v>
      </c>
      <c r="K2541" s="104">
        <f t="shared" si="1224"/>
        <v>118.62</v>
      </c>
      <c r="L2541" s="104">
        <f t="shared" si="1225"/>
        <v>0</v>
      </c>
      <c r="M2541" s="129">
        <f t="shared" si="1207"/>
        <v>1</v>
      </c>
      <c r="N2541" s="918"/>
      <c r="O2541" s="91"/>
      <c r="P2541" s="91" t="b">
        <f t="shared" si="1229"/>
        <v>1</v>
      </c>
      <c r="Q2541" s="461" t="b">
        <f t="shared" si="1230"/>
        <v>1</v>
      </c>
      <c r="R2541" s="728">
        <f t="shared" si="1219"/>
        <v>0</v>
      </c>
    </row>
    <row r="2542" spans="1:18" s="93" customFormat="1" ht="19.5" customHeight="1" x14ac:dyDescent="0.35">
      <c r="A2542" s="967"/>
      <c r="B2542" s="713" t="s">
        <v>80</v>
      </c>
      <c r="C2542" s="713"/>
      <c r="D2542" s="104"/>
      <c r="E2542" s="105"/>
      <c r="F2542" s="104"/>
      <c r="G2542" s="184" t="e">
        <f t="shared" ref="G2542:G2567" si="1231">F2542/E2542</f>
        <v>#DIV/0!</v>
      </c>
      <c r="H2542" s="116"/>
      <c r="I2542" s="167" t="e">
        <f t="shared" ref="I2542:I2567" si="1232">H2542/E2542</f>
        <v>#DIV/0!</v>
      </c>
      <c r="J2542" s="167" t="e">
        <f t="shared" ref="J2542:J2562" si="1233">H2542/F2542</f>
        <v>#DIV/0!</v>
      </c>
      <c r="K2542" s="116">
        <f t="shared" si="1224"/>
        <v>0</v>
      </c>
      <c r="L2542" s="116">
        <f t="shared" si="1225"/>
        <v>0</v>
      </c>
      <c r="M2542" s="206" t="e">
        <f t="shared" ref="M2542:M2567" si="1234">K2542/E2542</f>
        <v>#DIV/0!</v>
      </c>
      <c r="N2542" s="918"/>
      <c r="O2542" s="91"/>
      <c r="P2542" s="91" t="b">
        <f t="shared" si="1229"/>
        <v>1</v>
      </c>
      <c r="Q2542" s="461" t="b">
        <f t="shared" si="1230"/>
        <v>1</v>
      </c>
      <c r="R2542" s="728">
        <f t="shared" si="1219"/>
        <v>0</v>
      </c>
    </row>
    <row r="2543" spans="1:18" s="93" customFormat="1" ht="129" customHeight="1" x14ac:dyDescent="0.35">
      <c r="A2543" s="967" t="s">
        <v>1305</v>
      </c>
      <c r="B2543" s="117" t="s">
        <v>633</v>
      </c>
      <c r="C2543" s="117" t="s">
        <v>285</v>
      </c>
      <c r="D2543" s="134">
        <f>SUM(D2544:D2547)</f>
        <v>66</v>
      </c>
      <c r="E2543" s="134">
        <f>SUM(E2544:E2547)</f>
        <v>66</v>
      </c>
      <c r="F2543" s="134">
        <f>SUM(F2544:F2547)</f>
        <v>0</v>
      </c>
      <c r="G2543" s="191">
        <f t="shared" si="1231"/>
        <v>0</v>
      </c>
      <c r="H2543" s="134">
        <f>SUM(H2544:H2547)</f>
        <v>0</v>
      </c>
      <c r="I2543" s="186">
        <f t="shared" si="1232"/>
        <v>0</v>
      </c>
      <c r="J2543" s="185" t="e">
        <f t="shared" si="1233"/>
        <v>#DIV/0!</v>
      </c>
      <c r="K2543" s="134">
        <f t="shared" si="1224"/>
        <v>66</v>
      </c>
      <c r="L2543" s="134">
        <f t="shared" si="1225"/>
        <v>0</v>
      </c>
      <c r="M2543" s="344">
        <f t="shared" si="1234"/>
        <v>1</v>
      </c>
      <c r="N2543" s="918" t="s">
        <v>1306</v>
      </c>
      <c r="O2543" s="91"/>
      <c r="P2543" s="91" t="b">
        <f t="shared" si="1229"/>
        <v>1</v>
      </c>
      <c r="Q2543" s="461" t="b">
        <f t="shared" si="1230"/>
        <v>1</v>
      </c>
      <c r="R2543" s="728">
        <f t="shared" si="1219"/>
        <v>0</v>
      </c>
    </row>
    <row r="2544" spans="1:18" s="93" customFormat="1" ht="19.5" customHeight="1" x14ac:dyDescent="0.35">
      <c r="A2544" s="967"/>
      <c r="B2544" s="713" t="s">
        <v>79</v>
      </c>
      <c r="C2544" s="713"/>
      <c r="D2544" s="104"/>
      <c r="E2544" s="105"/>
      <c r="F2544" s="104"/>
      <c r="G2544" s="167" t="e">
        <f t="shared" si="1231"/>
        <v>#DIV/0!</v>
      </c>
      <c r="H2544" s="116"/>
      <c r="I2544" s="167" t="e">
        <f t="shared" si="1232"/>
        <v>#DIV/0!</v>
      </c>
      <c r="J2544" s="167" t="e">
        <f t="shared" si="1233"/>
        <v>#DIV/0!</v>
      </c>
      <c r="K2544" s="116">
        <f t="shared" si="1224"/>
        <v>0</v>
      </c>
      <c r="L2544" s="116">
        <f t="shared" si="1225"/>
        <v>0</v>
      </c>
      <c r="M2544" s="206" t="e">
        <f t="shared" si="1234"/>
        <v>#DIV/0!</v>
      </c>
      <c r="N2544" s="918"/>
      <c r="O2544" s="91"/>
      <c r="P2544" s="91" t="b">
        <f t="shared" si="1229"/>
        <v>1</v>
      </c>
      <c r="Q2544" s="461" t="b">
        <f t="shared" si="1230"/>
        <v>1</v>
      </c>
      <c r="R2544" s="728">
        <f t="shared" si="1219"/>
        <v>0</v>
      </c>
    </row>
    <row r="2545" spans="1:18" s="93" customFormat="1" ht="19.5" customHeight="1" x14ac:dyDescent="0.35">
      <c r="A2545" s="967"/>
      <c r="B2545" s="713" t="s">
        <v>78</v>
      </c>
      <c r="C2545" s="713"/>
      <c r="D2545" s="104">
        <v>66</v>
      </c>
      <c r="E2545" s="104">
        <v>66</v>
      </c>
      <c r="F2545" s="104"/>
      <c r="G2545" s="186">
        <f t="shared" si="1231"/>
        <v>0</v>
      </c>
      <c r="H2545" s="104"/>
      <c r="I2545" s="186">
        <f t="shared" si="1232"/>
        <v>0</v>
      </c>
      <c r="J2545" s="167" t="e">
        <f>H2545/F2545</f>
        <v>#DIV/0!</v>
      </c>
      <c r="K2545" s="104">
        <f t="shared" si="1224"/>
        <v>66</v>
      </c>
      <c r="L2545" s="104">
        <f t="shared" si="1225"/>
        <v>0</v>
      </c>
      <c r="M2545" s="129">
        <f t="shared" si="1234"/>
        <v>1</v>
      </c>
      <c r="N2545" s="918"/>
      <c r="O2545" s="91"/>
      <c r="P2545" s="91" t="b">
        <f t="shared" si="1229"/>
        <v>1</v>
      </c>
      <c r="Q2545" s="461" t="b">
        <f t="shared" si="1230"/>
        <v>1</v>
      </c>
      <c r="R2545" s="728">
        <f t="shared" si="1219"/>
        <v>0</v>
      </c>
    </row>
    <row r="2546" spans="1:18" s="93" customFormat="1" ht="19.5" customHeight="1" x14ac:dyDescent="0.35">
      <c r="A2546" s="967"/>
      <c r="B2546" s="713" t="s">
        <v>116</v>
      </c>
      <c r="C2546" s="713"/>
      <c r="D2546" s="104"/>
      <c r="E2546" s="105"/>
      <c r="F2546" s="104"/>
      <c r="G2546" s="184" t="e">
        <f t="shared" si="1231"/>
        <v>#DIV/0!</v>
      </c>
      <c r="H2546" s="116"/>
      <c r="I2546" s="167" t="e">
        <f t="shared" si="1232"/>
        <v>#DIV/0!</v>
      </c>
      <c r="J2546" s="167" t="e">
        <f t="shared" si="1233"/>
        <v>#DIV/0!</v>
      </c>
      <c r="K2546" s="104">
        <f t="shared" si="1224"/>
        <v>0</v>
      </c>
      <c r="L2546" s="104">
        <f t="shared" si="1225"/>
        <v>0</v>
      </c>
      <c r="M2546" s="206" t="e">
        <f t="shared" si="1234"/>
        <v>#DIV/0!</v>
      </c>
      <c r="N2546" s="918"/>
      <c r="O2546" s="91"/>
      <c r="P2546" s="91" t="b">
        <f t="shared" si="1229"/>
        <v>1</v>
      </c>
      <c r="Q2546" s="461" t="b">
        <f t="shared" si="1230"/>
        <v>1</v>
      </c>
      <c r="R2546" s="728">
        <f t="shared" si="1219"/>
        <v>0</v>
      </c>
    </row>
    <row r="2547" spans="1:18" s="93" customFormat="1" ht="19.5" customHeight="1" x14ac:dyDescent="0.35">
      <c r="A2547" s="967"/>
      <c r="B2547" s="713" t="s">
        <v>80</v>
      </c>
      <c r="C2547" s="713"/>
      <c r="D2547" s="104"/>
      <c r="E2547" s="105"/>
      <c r="F2547" s="104"/>
      <c r="G2547" s="167" t="e">
        <f t="shared" si="1231"/>
        <v>#DIV/0!</v>
      </c>
      <c r="H2547" s="116"/>
      <c r="I2547" s="167" t="e">
        <f t="shared" si="1232"/>
        <v>#DIV/0!</v>
      </c>
      <c r="J2547" s="167" t="e">
        <f t="shared" si="1233"/>
        <v>#DIV/0!</v>
      </c>
      <c r="K2547" s="104">
        <f t="shared" si="1224"/>
        <v>0</v>
      </c>
      <c r="L2547" s="104">
        <f t="shared" si="1225"/>
        <v>0</v>
      </c>
      <c r="M2547" s="206" t="e">
        <f t="shared" si="1234"/>
        <v>#DIV/0!</v>
      </c>
      <c r="N2547" s="918"/>
      <c r="O2547" s="91"/>
      <c r="P2547" s="91" t="b">
        <f t="shared" si="1229"/>
        <v>1</v>
      </c>
      <c r="Q2547" s="461" t="b">
        <f t="shared" si="1230"/>
        <v>1</v>
      </c>
      <c r="R2547" s="728">
        <f t="shared" si="1219"/>
        <v>0</v>
      </c>
    </row>
    <row r="2548" spans="1:18" s="93" customFormat="1" ht="98.25" customHeight="1" x14ac:dyDescent="0.35">
      <c r="A2548" s="967" t="s">
        <v>1307</v>
      </c>
      <c r="B2548" s="117" t="s">
        <v>1308</v>
      </c>
      <c r="C2548" s="117" t="s">
        <v>285</v>
      </c>
      <c r="D2548" s="104">
        <f>SUM(D2549:D2552)</f>
        <v>30</v>
      </c>
      <c r="E2548" s="104">
        <f t="shared" ref="E2548:F2548" si="1235">SUM(E2549:E2552)</f>
        <v>30</v>
      </c>
      <c r="F2548" s="104">
        <f t="shared" si="1235"/>
        <v>0</v>
      </c>
      <c r="G2548" s="167">
        <f t="shared" si="1231"/>
        <v>0</v>
      </c>
      <c r="H2548" s="116">
        <f>SUM(H2549:H2552)</f>
        <v>0</v>
      </c>
      <c r="I2548" s="167">
        <f t="shared" si="1232"/>
        <v>0</v>
      </c>
      <c r="J2548" s="167" t="e">
        <f t="shared" si="1233"/>
        <v>#DIV/0!</v>
      </c>
      <c r="K2548" s="104">
        <f>SUM(K2549:K2552)</f>
        <v>30</v>
      </c>
      <c r="L2548" s="104">
        <f>SUM(L2549:L2552)</f>
        <v>0</v>
      </c>
      <c r="M2548" s="129">
        <f t="shared" si="1234"/>
        <v>1</v>
      </c>
      <c r="N2548" s="918" t="s">
        <v>1306</v>
      </c>
      <c r="O2548" s="91"/>
      <c r="P2548" s="91" t="b">
        <f t="shared" si="1229"/>
        <v>1</v>
      </c>
      <c r="Q2548" s="461" t="b">
        <f t="shared" si="1230"/>
        <v>1</v>
      </c>
      <c r="R2548" s="728">
        <f t="shared" si="1219"/>
        <v>0</v>
      </c>
    </row>
    <row r="2549" spans="1:18" s="93" customFormat="1" ht="21" customHeight="1" x14ac:dyDescent="0.35">
      <c r="A2549" s="967"/>
      <c r="B2549" s="713" t="s">
        <v>79</v>
      </c>
      <c r="C2549" s="713"/>
      <c r="D2549" s="104"/>
      <c r="E2549" s="105"/>
      <c r="F2549" s="104"/>
      <c r="G2549" s="167" t="e">
        <f t="shared" si="1231"/>
        <v>#DIV/0!</v>
      </c>
      <c r="H2549" s="116"/>
      <c r="I2549" s="167" t="e">
        <f t="shared" si="1232"/>
        <v>#DIV/0!</v>
      </c>
      <c r="J2549" s="167" t="e">
        <f t="shared" si="1233"/>
        <v>#DIV/0!</v>
      </c>
      <c r="K2549" s="104"/>
      <c r="L2549" s="104"/>
      <c r="M2549" s="206" t="e">
        <f t="shared" si="1234"/>
        <v>#DIV/0!</v>
      </c>
      <c r="N2549" s="918"/>
      <c r="O2549" s="91"/>
      <c r="P2549" s="91" t="b">
        <f t="shared" si="1229"/>
        <v>1</v>
      </c>
      <c r="Q2549" s="461" t="b">
        <f t="shared" si="1230"/>
        <v>1</v>
      </c>
      <c r="R2549" s="728">
        <f t="shared" si="1219"/>
        <v>0</v>
      </c>
    </row>
    <row r="2550" spans="1:18" s="93" customFormat="1" ht="25.5" customHeight="1" x14ac:dyDescent="0.35">
      <c r="A2550" s="967"/>
      <c r="B2550" s="713" t="s">
        <v>78</v>
      </c>
      <c r="C2550" s="713"/>
      <c r="D2550" s="104"/>
      <c r="E2550" s="105"/>
      <c r="F2550" s="104"/>
      <c r="G2550" s="167" t="e">
        <f t="shared" si="1231"/>
        <v>#DIV/0!</v>
      </c>
      <c r="H2550" s="116"/>
      <c r="I2550" s="167" t="e">
        <f t="shared" si="1232"/>
        <v>#DIV/0!</v>
      </c>
      <c r="J2550" s="167" t="e">
        <f t="shared" si="1233"/>
        <v>#DIV/0!</v>
      </c>
      <c r="K2550" s="104"/>
      <c r="L2550" s="104"/>
      <c r="M2550" s="206" t="e">
        <f t="shared" si="1234"/>
        <v>#DIV/0!</v>
      </c>
      <c r="N2550" s="918"/>
      <c r="O2550" s="91"/>
      <c r="P2550" s="91" t="b">
        <f t="shared" si="1229"/>
        <v>1</v>
      </c>
      <c r="Q2550" s="461" t="b">
        <f t="shared" si="1230"/>
        <v>1</v>
      </c>
      <c r="R2550" s="728">
        <f t="shared" si="1219"/>
        <v>0</v>
      </c>
    </row>
    <row r="2551" spans="1:18" s="93" customFormat="1" ht="19.5" customHeight="1" x14ac:dyDescent="0.35">
      <c r="A2551" s="967"/>
      <c r="B2551" s="713" t="s">
        <v>116</v>
      </c>
      <c r="C2551" s="713"/>
      <c r="D2551" s="104">
        <v>30</v>
      </c>
      <c r="E2551" s="104">
        <v>30</v>
      </c>
      <c r="F2551" s="104"/>
      <c r="G2551" s="167">
        <f t="shared" si="1231"/>
        <v>0</v>
      </c>
      <c r="H2551" s="116"/>
      <c r="I2551" s="167">
        <f t="shared" si="1232"/>
        <v>0</v>
      </c>
      <c r="J2551" s="167" t="e">
        <f t="shared" si="1233"/>
        <v>#DIV/0!</v>
      </c>
      <c r="K2551" s="104">
        <v>30</v>
      </c>
      <c r="L2551" s="104"/>
      <c r="M2551" s="129">
        <f t="shared" si="1234"/>
        <v>1</v>
      </c>
      <c r="N2551" s="918"/>
      <c r="O2551" s="91"/>
      <c r="P2551" s="91" t="b">
        <f t="shared" si="1229"/>
        <v>1</v>
      </c>
      <c r="Q2551" s="461" t="b">
        <f t="shared" si="1230"/>
        <v>1</v>
      </c>
      <c r="R2551" s="728">
        <f t="shared" si="1219"/>
        <v>0</v>
      </c>
    </row>
    <row r="2552" spans="1:18" s="93" customFormat="1" ht="19.5" customHeight="1" x14ac:dyDescent="0.35">
      <c r="A2552" s="967"/>
      <c r="B2552" s="713" t="s">
        <v>80</v>
      </c>
      <c r="C2552" s="713"/>
      <c r="D2552" s="104"/>
      <c r="E2552" s="105"/>
      <c r="F2552" s="104"/>
      <c r="G2552" s="167" t="e">
        <f t="shared" si="1231"/>
        <v>#DIV/0!</v>
      </c>
      <c r="H2552" s="116"/>
      <c r="I2552" s="167" t="e">
        <f t="shared" si="1232"/>
        <v>#DIV/0!</v>
      </c>
      <c r="J2552" s="167" t="e">
        <f t="shared" si="1233"/>
        <v>#DIV/0!</v>
      </c>
      <c r="K2552" s="104"/>
      <c r="L2552" s="104"/>
      <c r="M2552" s="206" t="e">
        <f t="shared" si="1234"/>
        <v>#DIV/0!</v>
      </c>
      <c r="N2552" s="918"/>
      <c r="O2552" s="91"/>
      <c r="P2552" s="91" t="b">
        <f t="shared" si="1229"/>
        <v>1</v>
      </c>
      <c r="Q2552" s="461" t="b">
        <f t="shared" si="1230"/>
        <v>1</v>
      </c>
      <c r="R2552" s="728">
        <f t="shared" si="1219"/>
        <v>0</v>
      </c>
    </row>
    <row r="2553" spans="1:18" s="93" customFormat="1" ht="133.5" customHeight="1" x14ac:dyDescent="0.35">
      <c r="A2553" s="792" t="s">
        <v>201</v>
      </c>
      <c r="B2553" s="137" t="s">
        <v>1309</v>
      </c>
      <c r="C2553" s="137" t="s">
        <v>229</v>
      </c>
      <c r="D2553" s="142">
        <f>SUM(D2554:D2557)</f>
        <v>38140.269999999997</v>
      </c>
      <c r="E2553" s="142">
        <f>SUM(E2554:E2557)</f>
        <v>38140.269999999997</v>
      </c>
      <c r="F2553" s="142">
        <f>SUM(F2554:F2557)</f>
        <v>4667.9799999999996</v>
      </c>
      <c r="G2553" s="182">
        <f t="shared" si="1231"/>
        <v>0.122</v>
      </c>
      <c r="H2553" s="142">
        <f>SUM(H2554:H2557)</f>
        <v>4667.9799999999996</v>
      </c>
      <c r="I2553" s="182">
        <f t="shared" si="1232"/>
        <v>0.122</v>
      </c>
      <c r="J2553" s="182">
        <f t="shared" si="1233"/>
        <v>1</v>
      </c>
      <c r="K2553" s="142">
        <f t="shared" si="1224"/>
        <v>38140.269999999997</v>
      </c>
      <c r="L2553" s="104">
        <f t="shared" si="1225"/>
        <v>0</v>
      </c>
      <c r="M2553" s="140">
        <f t="shared" si="1234"/>
        <v>1</v>
      </c>
      <c r="N2553" s="954"/>
      <c r="O2553" s="91"/>
      <c r="P2553" s="91" t="b">
        <f t="shared" si="1229"/>
        <v>1</v>
      </c>
      <c r="Q2553" s="461" t="b">
        <f t="shared" si="1230"/>
        <v>1</v>
      </c>
      <c r="R2553" s="728">
        <f t="shared" si="1219"/>
        <v>0</v>
      </c>
    </row>
    <row r="2554" spans="1:18" s="93" customFormat="1" ht="30" customHeight="1" x14ac:dyDescent="0.35">
      <c r="A2554" s="792"/>
      <c r="B2554" s="713" t="s">
        <v>79</v>
      </c>
      <c r="C2554" s="713"/>
      <c r="D2554" s="104">
        <f>D2559+D2564</f>
        <v>0</v>
      </c>
      <c r="E2554" s="104">
        <f>E2559+E2564</f>
        <v>0</v>
      </c>
      <c r="F2554" s="104">
        <f>F2559+F2564</f>
        <v>0</v>
      </c>
      <c r="G2554" s="184" t="e">
        <f t="shared" si="1231"/>
        <v>#DIV/0!</v>
      </c>
      <c r="H2554" s="116">
        <f>H2559+H2564</f>
        <v>0</v>
      </c>
      <c r="I2554" s="167" t="e">
        <f t="shared" si="1232"/>
        <v>#DIV/0!</v>
      </c>
      <c r="J2554" s="167" t="e">
        <f t="shared" si="1233"/>
        <v>#DIV/0!</v>
      </c>
      <c r="K2554" s="104">
        <f t="shared" si="1224"/>
        <v>0</v>
      </c>
      <c r="L2554" s="104">
        <f t="shared" si="1225"/>
        <v>0</v>
      </c>
      <c r="M2554" s="206" t="e">
        <f t="shared" si="1234"/>
        <v>#DIV/0!</v>
      </c>
      <c r="N2554" s="954"/>
      <c r="O2554" s="91"/>
      <c r="P2554" s="91" t="b">
        <f t="shared" si="1229"/>
        <v>1</v>
      </c>
      <c r="Q2554" s="461" t="b">
        <f t="shared" si="1230"/>
        <v>1</v>
      </c>
      <c r="R2554" s="728">
        <f t="shared" si="1219"/>
        <v>0</v>
      </c>
    </row>
    <row r="2555" spans="1:18" s="93" customFormat="1" ht="32.25" customHeight="1" x14ac:dyDescent="0.35">
      <c r="A2555" s="792"/>
      <c r="B2555" s="713" t="s">
        <v>78</v>
      </c>
      <c r="C2555" s="713"/>
      <c r="D2555" s="104">
        <f t="shared" ref="D2555:F2557" si="1236">D2560+D2565</f>
        <v>0</v>
      </c>
      <c r="E2555" s="104">
        <f t="shared" si="1236"/>
        <v>0</v>
      </c>
      <c r="F2555" s="104">
        <f t="shared" si="1236"/>
        <v>0</v>
      </c>
      <c r="G2555" s="184" t="e">
        <f t="shared" si="1231"/>
        <v>#DIV/0!</v>
      </c>
      <c r="H2555" s="116">
        <f>H2560+H2565</f>
        <v>0</v>
      </c>
      <c r="I2555" s="167" t="e">
        <f t="shared" si="1232"/>
        <v>#DIV/0!</v>
      </c>
      <c r="J2555" s="167" t="e">
        <f t="shared" si="1233"/>
        <v>#DIV/0!</v>
      </c>
      <c r="K2555" s="104">
        <f t="shared" si="1224"/>
        <v>0</v>
      </c>
      <c r="L2555" s="104">
        <f t="shared" si="1225"/>
        <v>0</v>
      </c>
      <c r="M2555" s="206" t="e">
        <f t="shared" si="1234"/>
        <v>#DIV/0!</v>
      </c>
      <c r="N2555" s="954"/>
      <c r="O2555" s="91"/>
      <c r="P2555" s="91" t="b">
        <f t="shared" si="1229"/>
        <v>1</v>
      </c>
      <c r="Q2555" s="461" t="b">
        <f t="shared" si="1230"/>
        <v>1</v>
      </c>
      <c r="R2555" s="728">
        <f t="shared" si="1219"/>
        <v>0</v>
      </c>
    </row>
    <row r="2556" spans="1:18" s="93" customFormat="1" ht="29.25" customHeight="1" x14ac:dyDescent="0.35">
      <c r="A2556" s="792"/>
      <c r="B2556" s="713" t="s">
        <v>116</v>
      </c>
      <c r="C2556" s="713"/>
      <c r="D2556" s="104">
        <f t="shared" si="1236"/>
        <v>38140.269999999997</v>
      </c>
      <c r="E2556" s="104">
        <f t="shared" si="1236"/>
        <v>38140.269999999997</v>
      </c>
      <c r="F2556" s="104">
        <f t="shared" si="1236"/>
        <v>4667.9799999999996</v>
      </c>
      <c r="G2556" s="186">
        <f t="shared" si="1231"/>
        <v>0.122</v>
      </c>
      <c r="H2556" s="104">
        <f>H2561+H2566</f>
        <v>4667.9799999999996</v>
      </c>
      <c r="I2556" s="186">
        <f t="shared" si="1232"/>
        <v>0.122</v>
      </c>
      <c r="J2556" s="186">
        <f t="shared" si="1233"/>
        <v>1</v>
      </c>
      <c r="K2556" s="104">
        <f t="shared" si="1224"/>
        <v>38140.269999999997</v>
      </c>
      <c r="L2556" s="104">
        <f t="shared" si="1225"/>
        <v>0</v>
      </c>
      <c r="M2556" s="129">
        <f t="shared" si="1234"/>
        <v>1</v>
      </c>
      <c r="N2556" s="954"/>
      <c r="O2556" s="91"/>
      <c r="P2556" s="91" t="b">
        <f t="shared" si="1229"/>
        <v>1</v>
      </c>
      <c r="Q2556" s="461" t="b">
        <f t="shared" si="1230"/>
        <v>1</v>
      </c>
      <c r="R2556" s="728">
        <f t="shared" si="1219"/>
        <v>0</v>
      </c>
    </row>
    <row r="2557" spans="1:18" s="93" customFormat="1" ht="32.25" customHeight="1" x14ac:dyDescent="0.35">
      <c r="A2557" s="792"/>
      <c r="B2557" s="713" t="s">
        <v>80</v>
      </c>
      <c r="C2557" s="713"/>
      <c r="D2557" s="104">
        <f t="shared" si="1236"/>
        <v>0</v>
      </c>
      <c r="E2557" s="104">
        <f t="shared" si="1236"/>
        <v>0</v>
      </c>
      <c r="F2557" s="104">
        <f t="shared" si="1236"/>
        <v>0</v>
      </c>
      <c r="G2557" s="184" t="e">
        <f t="shared" si="1231"/>
        <v>#DIV/0!</v>
      </c>
      <c r="H2557" s="116">
        <f>H2562+H2567</f>
        <v>0</v>
      </c>
      <c r="I2557" s="167" t="e">
        <f t="shared" si="1232"/>
        <v>#DIV/0!</v>
      </c>
      <c r="J2557" s="167" t="e">
        <f t="shared" si="1233"/>
        <v>#DIV/0!</v>
      </c>
      <c r="K2557" s="104">
        <f t="shared" si="1224"/>
        <v>0</v>
      </c>
      <c r="L2557" s="104">
        <f t="shared" si="1225"/>
        <v>0</v>
      </c>
      <c r="M2557" s="206" t="e">
        <f t="shared" si="1234"/>
        <v>#DIV/0!</v>
      </c>
      <c r="N2557" s="954"/>
      <c r="O2557" s="91"/>
      <c r="P2557" s="91" t="b">
        <f t="shared" si="1229"/>
        <v>1</v>
      </c>
      <c r="Q2557" s="461" t="b">
        <f t="shared" si="1230"/>
        <v>1</v>
      </c>
      <c r="R2557" s="728">
        <f t="shared" si="1219"/>
        <v>0</v>
      </c>
    </row>
    <row r="2558" spans="1:18" s="93" customFormat="1" ht="32.25" customHeight="1" x14ac:dyDescent="0.35">
      <c r="A2558" s="967" t="s">
        <v>837</v>
      </c>
      <c r="B2558" s="117" t="s">
        <v>634</v>
      </c>
      <c r="C2558" s="117" t="s">
        <v>285</v>
      </c>
      <c r="D2558" s="134">
        <f>SUM(D2559:D2562)</f>
        <v>34664.199999999997</v>
      </c>
      <c r="E2558" s="134">
        <f>SUM(E2559:E2562)</f>
        <v>34664.199999999997</v>
      </c>
      <c r="F2558" s="134">
        <f>SUM(F2559:F2562)</f>
        <v>4152.6499999999996</v>
      </c>
      <c r="G2558" s="191">
        <f t="shared" si="1231"/>
        <v>0.12</v>
      </c>
      <c r="H2558" s="134">
        <f>SUM(H2559:H2562)</f>
        <v>4152.6499999999996</v>
      </c>
      <c r="I2558" s="186">
        <f t="shared" si="1232"/>
        <v>0.12</v>
      </c>
      <c r="J2558" s="191">
        <f t="shared" si="1233"/>
        <v>1</v>
      </c>
      <c r="K2558" s="104">
        <f t="shared" si="1224"/>
        <v>34664.199999999997</v>
      </c>
      <c r="L2558" s="104">
        <f t="shared" si="1225"/>
        <v>0</v>
      </c>
      <c r="M2558" s="129">
        <f t="shared" si="1234"/>
        <v>1</v>
      </c>
      <c r="N2558" s="869" t="s">
        <v>1310</v>
      </c>
      <c r="O2558" s="91"/>
      <c r="P2558" s="91"/>
      <c r="Q2558" s="461"/>
      <c r="R2558" s="728">
        <f t="shared" si="1219"/>
        <v>0</v>
      </c>
    </row>
    <row r="2559" spans="1:18" s="93" customFormat="1" ht="32.25" customHeight="1" x14ac:dyDescent="0.35">
      <c r="A2559" s="967"/>
      <c r="B2559" s="713" t="s">
        <v>79</v>
      </c>
      <c r="C2559" s="713"/>
      <c r="D2559" s="104"/>
      <c r="E2559" s="105"/>
      <c r="F2559" s="104"/>
      <c r="G2559" s="167" t="e">
        <f t="shared" si="1231"/>
        <v>#DIV/0!</v>
      </c>
      <c r="H2559" s="116"/>
      <c r="I2559" s="167" t="e">
        <f t="shared" si="1232"/>
        <v>#DIV/0!</v>
      </c>
      <c r="J2559" s="167" t="e">
        <f t="shared" si="1233"/>
        <v>#DIV/0!</v>
      </c>
      <c r="K2559" s="104">
        <f t="shared" si="1224"/>
        <v>0</v>
      </c>
      <c r="L2559" s="104">
        <f t="shared" si="1225"/>
        <v>0</v>
      </c>
      <c r="M2559" s="206" t="e">
        <f t="shared" si="1234"/>
        <v>#DIV/0!</v>
      </c>
      <c r="N2559" s="869"/>
      <c r="O2559" s="91"/>
      <c r="P2559" s="91"/>
      <c r="Q2559" s="461"/>
      <c r="R2559" s="728">
        <f t="shared" si="1219"/>
        <v>0</v>
      </c>
    </row>
    <row r="2560" spans="1:18" s="93" customFormat="1" ht="32.25" customHeight="1" x14ac:dyDescent="0.35">
      <c r="A2560" s="967"/>
      <c r="B2560" s="713" t="s">
        <v>78</v>
      </c>
      <c r="C2560" s="713"/>
      <c r="D2560" s="104"/>
      <c r="E2560" s="105"/>
      <c r="F2560" s="104"/>
      <c r="G2560" s="167" t="e">
        <f t="shared" si="1231"/>
        <v>#DIV/0!</v>
      </c>
      <c r="H2560" s="116"/>
      <c r="I2560" s="167" t="e">
        <f t="shared" si="1232"/>
        <v>#DIV/0!</v>
      </c>
      <c r="J2560" s="167" t="e">
        <f t="shared" si="1233"/>
        <v>#DIV/0!</v>
      </c>
      <c r="K2560" s="104">
        <f t="shared" si="1224"/>
        <v>0</v>
      </c>
      <c r="L2560" s="104">
        <f t="shared" si="1225"/>
        <v>0</v>
      </c>
      <c r="M2560" s="206" t="e">
        <f t="shared" si="1234"/>
        <v>#DIV/0!</v>
      </c>
      <c r="N2560" s="869"/>
      <c r="O2560" s="91"/>
      <c r="P2560" s="91"/>
      <c r="Q2560" s="461"/>
      <c r="R2560" s="728">
        <f t="shared" si="1219"/>
        <v>0</v>
      </c>
    </row>
    <row r="2561" spans="1:18" s="93" customFormat="1" ht="32.25" customHeight="1" x14ac:dyDescent="0.35">
      <c r="A2561" s="967"/>
      <c r="B2561" s="713" t="s">
        <v>116</v>
      </c>
      <c r="C2561" s="713"/>
      <c r="D2561" s="104">
        <v>34664.199999999997</v>
      </c>
      <c r="E2561" s="104">
        <v>34664.199999999997</v>
      </c>
      <c r="F2561" s="104">
        <v>4152.6499999999996</v>
      </c>
      <c r="G2561" s="186">
        <f t="shared" si="1231"/>
        <v>0.12</v>
      </c>
      <c r="H2561" s="104">
        <v>4152.6499999999996</v>
      </c>
      <c r="I2561" s="186">
        <f t="shared" si="1232"/>
        <v>0.12</v>
      </c>
      <c r="J2561" s="186">
        <f t="shared" si="1233"/>
        <v>1</v>
      </c>
      <c r="K2561" s="104">
        <f t="shared" si="1224"/>
        <v>34664.199999999997</v>
      </c>
      <c r="L2561" s="104">
        <f t="shared" si="1225"/>
        <v>0</v>
      </c>
      <c r="M2561" s="129">
        <f t="shared" si="1234"/>
        <v>1</v>
      </c>
      <c r="N2561" s="869"/>
      <c r="O2561" s="91"/>
      <c r="P2561" s="91"/>
      <c r="Q2561" s="461"/>
      <c r="R2561" s="728">
        <f t="shared" si="1219"/>
        <v>0</v>
      </c>
    </row>
    <row r="2562" spans="1:18" s="93" customFormat="1" ht="32.25" customHeight="1" x14ac:dyDescent="0.35">
      <c r="A2562" s="967"/>
      <c r="B2562" s="713" t="s">
        <v>80</v>
      </c>
      <c r="C2562" s="713"/>
      <c r="D2562" s="104"/>
      <c r="E2562" s="105"/>
      <c r="F2562" s="104"/>
      <c r="G2562" s="184" t="e">
        <f t="shared" si="1231"/>
        <v>#DIV/0!</v>
      </c>
      <c r="H2562" s="116"/>
      <c r="I2562" s="167" t="e">
        <f t="shared" si="1232"/>
        <v>#DIV/0!</v>
      </c>
      <c r="J2562" s="167" t="e">
        <f t="shared" si="1233"/>
        <v>#DIV/0!</v>
      </c>
      <c r="K2562" s="104">
        <f t="shared" si="1224"/>
        <v>0</v>
      </c>
      <c r="L2562" s="104">
        <f t="shared" si="1225"/>
        <v>0</v>
      </c>
      <c r="M2562" s="206" t="e">
        <f t="shared" si="1234"/>
        <v>#DIV/0!</v>
      </c>
      <c r="N2562" s="869"/>
      <c r="O2562" s="91"/>
      <c r="P2562" s="91"/>
      <c r="Q2562" s="461"/>
      <c r="R2562" s="728">
        <f t="shared" si="1219"/>
        <v>0</v>
      </c>
    </row>
    <row r="2563" spans="1:18" s="93" customFormat="1" ht="32.25" customHeight="1" x14ac:dyDescent="0.35">
      <c r="A2563" s="967" t="s">
        <v>838</v>
      </c>
      <c r="B2563" s="117" t="s">
        <v>741</v>
      </c>
      <c r="C2563" s="117" t="s">
        <v>285</v>
      </c>
      <c r="D2563" s="134">
        <f>SUM(D2564:D2567)</f>
        <v>3476.07</v>
      </c>
      <c r="E2563" s="134">
        <f>SUM(E2564:E2567)</f>
        <v>3476.07</v>
      </c>
      <c r="F2563" s="104">
        <f>SUM(F2564:F2567)</f>
        <v>515.33000000000004</v>
      </c>
      <c r="G2563" s="483">
        <f t="shared" si="1231"/>
        <v>0.14829999999999999</v>
      </c>
      <c r="H2563" s="104">
        <f>SUM(H2564:H2567)</f>
        <v>515.33000000000004</v>
      </c>
      <c r="I2563" s="186">
        <f t="shared" si="1232"/>
        <v>0.14799999999999999</v>
      </c>
      <c r="J2563" s="186">
        <f>H2563/F2563</f>
        <v>1</v>
      </c>
      <c r="K2563" s="104">
        <f t="shared" si="1224"/>
        <v>3476.07</v>
      </c>
      <c r="L2563" s="104">
        <f t="shared" si="1225"/>
        <v>0</v>
      </c>
      <c r="M2563" s="129">
        <f t="shared" si="1234"/>
        <v>1</v>
      </c>
      <c r="N2563" s="869" t="s">
        <v>1532</v>
      </c>
      <c r="O2563" s="91"/>
      <c r="P2563" s="91"/>
      <c r="Q2563" s="461"/>
      <c r="R2563" s="728">
        <f t="shared" si="1219"/>
        <v>0</v>
      </c>
    </row>
    <row r="2564" spans="1:18" s="93" customFormat="1" ht="32.25" customHeight="1" x14ac:dyDescent="0.35">
      <c r="A2564" s="967"/>
      <c r="B2564" s="713" t="s">
        <v>79</v>
      </c>
      <c r="C2564" s="713"/>
      <c r="D2564" s="104"/>
      <c r="E2564" s="105"/>
      <c r="F2564" s="104"/>
      <c r="G2564" s="167" t="e">
        <f t="shared" si="1231"/>
        <v>#DIV/0!</v>
      </c>
      <c r="H2564" s="116"/>
      <c r="I2564" s="167" t="e">
        <f t="shared" si="1232"/>
        <v>#DIV/0!</v>
      </c>
      <c r="J2564" s="167" t="e">
        <f>H2564/F2564</f>
        <v>#DIV/0!</v>
      </c>
      <c r="K2564" s="104">
        <f t="shared" si="1224"/>
        <v>0</v>
      </c>
      <c r="L2564" s="104">
        <f t="shared" si="1225"/>
        <v>0</v>
      </c>
      <c r="M2564" s="206" t="e">
        <f t="shared" si="1234"/>
        <v>#DIV/0!</v>
      </c>
      <c r="N2564" s="869"/>
      <c r="O2564" s="91"/>
      <c r="P2564" s="91"/>
      <c r="Q2564" s="461"/>
      <c r="R2564" s="728">
        <f t="shared" si="1219"/>
        <v>0</v>
      </c>
    </row>
    <row r="2565" spans="1:18" s="93" customFormat="1" ht="32.25" customHeight="1" x14ac:dyDescent="0.35">
      <c r="A2565" s="967"/>
      <c r="B2565" s="713" t="s">
        <v>78</v>
      </c>
      <c r="C2565" s="713"/>
      <c r="D2565" s="104"/>
      <c r="E2565" s="105"/>
      <c r="F2565" s="104"/>
      <c r="G2565" s="167" t="e">
        <f t="shared" si="1231"/>
        <v>#DIV/0!</v>
      </c>
      <c r="H2565" s="116"/>
      <c r="I2565" s="167" t="e">
        <f t="shared" si="1232"/>
        <v>#DIV/0!</v>
      </c>
      <c r="J2565" s="167" t="e">
        <f>H2565/F2565</f>
        <v>#DIV/0!</v>
      </c>
      <c r="K2565" s="104">
        <f t="shared" si="1224"/>
        <v>0</v>
      </c>
      <c r="L2565" s="104">
        <f t="shared" si="1225"/>
        <v>0</v>
      </c>
      <c r="M2565" s="206" t="e">
        <f t="shared" si="1234"/>
        <v>#DIV/0!</v>
      </c>
      <c r="N2565" s="869"/>
      <c r="O2565" s="91"/>
      <c r="P2565" s="91"/>
      <c r="Q2565" s="461"/>
      <c r="R2565" s="728">
        <f t="shared" si="1219"/>
        <v>0</v>
      </c>
    </row>
    <row r="2566" spans="1:18" s="93" customFormat="1" ht="32.25" customHeight="1" x14ac:dyDescent="0.35">
      <c r="A2566" s="967"/>
      <c r="B2566" s="713" t="s">
        <v>116</v>
      </c>
      <c r="C2566" s="713"/>
      <c r="D2566" s="104">
        <v>3476.07</v>
      </c>
      <c r="E2566" s="104">
        <v>3476.07</v>
      </c>
      <c r="F2566" s="104">
        <v>515.33000000000004</v>
      </c>
      <c r="G2566" s="483">
        <f t="shared" si="1231"/>
        <v>0.14829999999999999</v>
      </c>
      <c r="H2566" s="104">
        <v>515.33000000000004</v>
      </c>
      <c r="I2566" s="186">
        <f t="shared" si="1232"/>
        <v>0.14799999999999999</v>
      </c>
      <c r="J2566" s="186">
        <f>H2566/F2566</f>
        <v>1</v>
      </c>
      <c r="K2566" s="104">
        <f t="shared" si="1224"/>
        <v>3476.07</v>
      </c>
      <c r="L2566" s="104">
        <f t="shared" si="1225"/>
        <v>0</v>
      </c>
      <c r="M2566" s="129">
        <f t="shared" si="1234"/>
        <v>1</v>
      </c>
      <c r="N2566" s="869"/>
      <c r="O2566" s="91"/>
      <c r="P2566" s="91"/>
      <c r="Q2566" s="461"/>
      <c r="R2566" s="728">
        <f t="shared" si="1219"/>
        <v>0</v>
      </c>
    </row>
    <row r="2567" spans="1:18" s="93" customFormat="1" ht="32.25" customHeight="1" x14ac:dyDescent="0.35">
      <c r="A2567" s="967"/>
      <c r="B2567" s="713" t="s">
        <v>80</v>
      </c>
      <c r="C2567" s="713"/>
      <c r="D2567" s="104"/>
      <c r="E2567" s="105"/>
      <c r="F2567" s="104"/>
      <c r="G2567" s="184" t="e">
        <f t="shared" si="1231"/>
        <v>#DIV/0!</v>
      </c>
      <c r="H2567" s="116"/>
      <c r="I2567" s="167" t="e">
        <f t="shared" si="1232"/>
        <v>#DIV/0!</v>
      </c>
      <c r="J2567" s="167" t="e">
        <f>H2567/F2567</f>
        <v>#DIV/0!</v>
      </c>
      <c r="K2567" s="104">
        <f t="shared" si="1224"/>
        <v>0</v>
      </c>
      <c r="L2567" s="104">
        <f t="shared" si="1225"/>
        <v>0</v>
      </c>
      <c r="M2567" s="206" t="e">
        <f t="shared" si="1234"/>
        <v>#DIV/0!</v>
      </c>
      <c r="N2567" s="869"/>
      <c r="O2567" s="91"/>
      <c r="P2567" s="91"/>
      <c r="Q2567" s="461"/>
      <c r="R2567" s="728">
        <f t="shared" si="1219"/>
        <v>0</v>
      </c>
    </row>
    <row r="2568" spans="1:18" s="93" customFormat="1" ht="52.5" x14ac:dyDescent="0.35">
      <c r="A2568" s="949" t="s">
        <v>197</v>
      </c>
      <c r="B2568" s="114" t="s">
        <v>916</v>
      </c>
      <c r="C2568" s="114" t="s">
        <v>723</v>
      </c>
      <c r="D2568" s="111">
        <f>SUM(D2573+D2578)</f>
        <v>3240</v>
      </c>
      <c r="E2568" s="111">
        <f>SUM(E2573+E2578)</f>
        <v>3240</v>
      </c>
      <c r="F2568" s="111">
        <f>SUM(F2573+F2578)</f>
        <v>152</v>
      </c>
      <c r="G2568" s="187">
        <f>F2568/E2568</f>
        <v>4.7E-2</v>
      </c>
      <c r="H2568" s="111">
        <f>SUM(H2569:H2572)</f>
        <v>152</v>
      </c>
      <c r="I2568" s="187">
        <f t="shared" ref="I2568" si="1237">H2568/E2568</f>
        <v>4.7E-2</v>
      </c>
      <c r="J2568" s="187">
        <f t="shared" ref="J2568" si="1238">H2568/F2568</f>
        <v>1</v>
      </c>
      <c r="K2568" s="111">
        <f t="shared" ref="K2568" si="1239">E2568</f>
        <v>3240</v>
      </c>
      <c r="L2568" s="111">
        <f t="shared" ref="L2568" si="1240">E2568-K2568</f>
        <v>0</v>
      </c>
      <c r="M2568" s="112">
        <f t="shared" ref="M2568:M2582" si="1241">K2568/E2568</f>
        <v>1</v>
      </c>
      <c r="N2568" s="954"/>
      <c r="O2568" s="91"/>
      <c r="P2568" s="91" t="b">
        <f t="shared" ref="P2568:P2613" si="1242">E2608=D2608</f>
        <v>1</v>
      </c>
      <c r="Q2568" s="461" t="b">
        <f t="shared" ref="Q2568:Q2613" si="1243">IF(F2608=H2608,TRUE,FALSE)</f>
        <v>1</v>
      </c>
      <c r="R2568" s="728">
        <f t="shared" si="1219"/>
        <v>0</v>
      </c>
    </row>
    <row r="2569" spans="1:18" s="93" customFormat="1" ht="27.5" x14ac:dyDescent="0.35">
      <c r="A2569" s="949"/>
      <c r="B2569" s="115" t="s">
        <v>79</v>
      </c>
      <c r="C2569" s="115"/>
      <c r="D2569" s="113"/>
      <c r="E2569" s="113"/>
      <c r="F2569" s="113"/>
      <c r="G2569" s="113"/>
      <c r="H2569" s="113"/>
      <c r="I2569" s="190"/>
      <c r="J2569" s="190"/>
      <c r="K2569" s="113"/>
      <c r="L2569" s="113"/>
      <c r="M2569" s="203" t="e">
        <f t="shared" si="1241"/>
        <v>#DIV/0!</v>
      </c>
      <c r="N2569" s="954"/>
      <c r="O2569" s="91"/>
      <c r="P2569" s="91" t="b">
        <f t="shared" si="1242"/>
        <v>1</v>
      </c>
      <c r="Q2569" s="461" t="b">
        <f t="shared" si="1243"/>
        <v>1</v>
      </c>
      <c r="R2569" s="728">
        <f t="shared" si="1219"/>
        <v>0</v>
      </c>
    </row>
    <row r="2570" spans="1:18" s="93" customFormat="1" ht="27.5" x14ac:dyDescent="0.35">
      <c r="A2570" s="949"/>
      <c r="B2570" s="115" t="s">
        <v>78</v>
      </c>
      <c r="C2570" s="115"/>
      <c r="D2570" s="113"/>
      <c r="E2570" s="113"/>
      <c r="F2570" s="113"/>
      <c r="G2570" s="189"/>
      <c r="H2570" s="113"/>
      <c r="I2570" s="190"/>
      <c r="J2570" s="190"/>
      <c r="K2570" s="113"/>
      <c r="L2570" s="113"/>
      <c r="M2570" s="203" t="e">
        <f t="shared" si="1241"/>
        <v>#DIV/0!</v>
      </c>
      <c r="N2570" s="954"/>
      <c r="O2570" s="91"/>
      <c r="P2570" s="91" t="b">
        <f t="shared" si="1242"/>
        <v>1</v>
      </c>
      <c r="Q2570" s="461" t="b">
        <f t="shared" si="1243"/>
        <v>1</v>
      </c>
      <c r="R2570" s="728">
        <f t="shared" si="1219"/>
        <v>0</v>
      </c>
    </row>
    <row r="2571" spans="1:18" s="93" customFormat="1" ht="27.5" x14ac:dyDescent="0.35">
      <c r="A2571" s="949"/>
      <c r="B2571" s="115" t="s">
        <v>116</v>
      </c>
      <c r="C2571" s="115"/>
      <c r="D2571" s="113">
        <f>SUM(D2576+D2581)</f>
        <v>3240</v>
      </c>
      <c r="E2571" s="113">
        <f>SUM(E2576+E2581)</f>
        <v>3240</v>
      </c>
      <c r="F2571" s="113">
        <f>SUM(F2576+F2581)</f>
        <v>152</v>
      </c>
      <c r="G2571" s="190">
        <f>F2571/E2571</f>
        <v>4.7E-2</v>
      </c>
      <c r="H2571" s="113">
        <f>SUM(H2576+H2581)</f>
        <v>152</v>
      </c>
      <c r="I2571" s="190">
        <f t="shared" ref="I2571" si="1244">H2571/E2571</f>
        <v>4.7E-2</v>
      </c>
      <c r="J2571" s="190">
        <f t="shared" ref="J2571" si="1245">H2571/F2571</f>
        <v>1</v>
      </c>
      <c r="K2571" s="113">
        <f t="shared" ref="K2571" si="1246">E2571</f>
        <v>3240</v>
      </c>
      <c r="L2571" s="113">
        <f t="shared" ref="L2571" si="1247">E2571-K2571</f>
        <v>0</v>
      </c>
      <c r="M2571" s="202">
        <f t="shared" si="1241"/>
        <v>1</v>
      </c>
      <c r="N2571" s="954"/>
      <c r="O2571" s="91"/>
      <c r="P2571" s="91" t="b">
        <f t="shared" si="1242"/>
        <v>1</v>
      </c>
      <c r="Q2571" s="461" t="b">
        <f t="shared" si="1243"/>
        <v>1</v>
      </c>
      <c r="R2571" s="728">
        <f t="shared" ref="R2571:R2634" si="1248">E2571-K2571-L2571</f>
        <v>0</v>
      </c>
    </row>
    <row r="2572" spans="1:18" s="93" customFormat="1" ht="27.5" x14ac:dyDescent="0.35">
      <c r="A2572" s="949"/>
      <c r="B2572" s="115" t="s">
        <v>80</v>
      </c>
      <c r="C2572" s="115"/>
      <c r="D2572" s="113"/>
      <c r="E2572" s="113"/>
      <c r="F2572" s="113"/>
      <c r="G2572" s="189"/>
      <c r="H2572" s="113"/>
      <c r="I2572" s="189"/>
      <c r="J2572" s="189"/>
      <c r="K2572" s="113"/>
      <c r="L2572" s="113"/>
      <c r="M2572" s="203" t="e">
        <f t="shared" si="1241"/>
        <v>#DIV/0!</v>
      </c>
      <c r="N2572" s="954"/>
      <c r="O2572" s="91"/>
      <c r="P2572" s="91" t="b">
        <f t="shared" si="1242"/>
        <v>1</v>
      </c>
      <c r="Q2572" s="461" t="b">
        <f t="shared" si="1243"/>
        <v>1</v>
      </c>
      <c r="R2572" s="728">
        <f t="shared" si="1248"/>
        <v>0</v>
      </c>
    </row>
    <row r="2573" spans="1:18" s="93" customFormat="1" ht="132.75" customHeight="1" x14ac:dyDescent="0.35">
      <c r="A2573" s="967" t="s">
        <v>198</v>
      </c>
      <c r="B2573" s="117" t="s">
        <v>281</v>
      </c>
      <c r="C2573" s="117" t="s">
        <v>285</v>
      </c>
      <c r="D2573" s="134">
        <f>D2574+D2575+D2576+D2577</f>
        <v>30</v>
      </c>
      <c r="E2573" s="134">
        <f>SUM(E2574:E2577)</f>
        <v>30</v>
      </c>
      <c r="F2573" s="134">
        <f>SUM(F2574:F2577)</f>
        <v>0</v>
      </c>
      <c r="G2573" s="186">
        <f>F2573/E2573</f>
        <v>0</v>
      </c>
      <c r="H2573" s="134">
        <f>SUM(H2574:H2577)</f>
        <v>0</v>
      </c>
      <c r="I2573" s="186">
        <f t="shared" ref="I2573" si="1249">H2573/E2573</f>
        <v>0</v>
      </c>
      <c r="J2573" s="167" t="e">
        <f>H2573/F2573</f>
        <v>#DIV/0!</v>
      </c>
      <c r="K2573" s="104">
        <f t="shared" ref="K2573:K2575" si="1250">E2573</f>
        <v>30</v>
      </c>
      <c r="L2573" s="104">
        <f t="shared" ref="L2573:L2575" si="1251">E2573-K2573</f>
        <v>0</v>
      </c>
      <c r="M2573" s="129">
        <f t="shared" si="1241"/>
        <v>1</v>
      </c>
      <c r="N2573" s="869" t="s">
        <v>963</v>
      </c>
      <c r="O2573" s="91"/>
      <c r="P2573" s="91" t="b">
        <f t="shared" si="1242"/>
        <v>1</v>
      </c>
      <c r="Q2573" s="461" t="b">
        <f t="shared" si="1243"/>
        <v>1</v>
      </c>
      <c r="R2573" s="728">
        <f t="shared" si="1248"/>
        <v>0</v>
      </c>
    </row>
    <row r="2574" spans="1:18" s="93" customFormat="1" ht="27.5" x14ac:dyDescent="0.35">
      <c r="A2574" s="967"/>
      <c r="B2574" s="694" t="s">
        <v>79</v>
      </c>
      <c r="C2574" s="694"/>
      <c r="D2574" s="104"/>
      <c r="E2574" s="104"/>
      <c r="F2574" s="104"/>
      <c r="G2574" s="533"/>
      <c r="H2574" s="532"/>
      <c r="I2574" s="167"/>
      <c r="J2574" s="167"/>
      <c r="K2574" s="104">
        <f t="shared" si="1250"/>
        <v>0</v>
      </c>
      <c r="L2574" s="104">
        <f t="shared" si="1251"/>
        <v>0</v>
      </c>
      <c r="M2574" s="206" t="e">
        <f t="shared" si="1241"/>
        <v>#DIV/0!</v>
      </c>
      <c r="N2574" s="869"/>
      <c r="O2574" s="91"/>
      <c r="P2574" s="91" t="b">
        <f t="shared" si="1242"/>
        <v>1</v>
      </c>
      <c r="Q2574" s="461" t="b">
        <f t="shared" si="1243"/>
        <v>1</v>
      </c>
      <c r="R2574" s="728">
        <f t="shared" si="1248"/>
        <v>0</v>
      </c>
    </row>
    <row r="2575" spans="1:18" s="93" customFormat="1" ht="27.5" x14ac:dyDescent="0.35">
      <c r="A2575" s="967"/>
      <c r="B2575" s="694" t="s">
        <v>78</v>
      </c>
      <c r="C2575" s="694"/>
      <c r="D2575" s="104"/>
      <c r="E2575" s="104"/>
      <c r="F2575" s="104"/>
      <c r="G2575" s="533"/>
      <c r="H2575" s="532"/>
      <c r="I2575" s="167"/>
      <c r="J2575" s="167"/>
      <c r="K2575" s="104">
        <f t="shared" si="1250"/>
        <v>0</v>
      </c>
      <c r="L2575" s="104">
        <f t="shared" si="1251"/>
        <v>0</v>
      </c>
      <c r="M2575" s="206" t="e">
        <f t="shared" si="1241"/>
        <v>#DIV/0!</v>
      </c>
      <c r="N2575" s="869"/>
      <c r="O2575" s="91"/>
      <c r="P2575" s="91" t="b">
        <f t="shared" si="1242"/>
        <v>1</v>
      </c>
      <c r="Q2575" s="461" t="b">
        <f t="shared" si="1243"/>
        <v>1</v>
      </c>
      <c r="R2575" s="728">
        <f t="shared" si="1248"/>
        <v>0</v>
      </c>
    </row>
    <row r="2576" spans="1:18" s="93" customFormat="1" ht="27.5" x14ac:dyDescent="0.35">
      <c r="A2576" s="967"/>
      <c r="B2576" s="694" t="s">
        <v>116</v>
      </c>
      <c r="C2576" s="694"/>
      <c r="D2576" s="104">
        <v>30</v>
      </c>
      <c r="E2576" s="104">
        <v>30</v>
      </c>
      <c r="F2576" s="104">
        <v>0</v>
      </c>
      <c r="G2576" s="186">
        <f>F2576/E2576</f>
        <v>0</v>
      </c>
      <c r="H2576" s="104">
        <v>0</v>
      </c>
      <c r="I2576" s="186">
        <f t="shared" ref="I2576" si="1252">H2576/E2576</f>
        <v>0</v>
      </c>
      <c r="J2576" s="167" t="e">
        <f t="shared" ref="J2576" si="1253">H2576/F2576</f>
        <v>#DIV/0!</v>
      </c>
      <c r="K2576" s="104">
        <f>E2576</f>
        <v>30</v>
      </c>
      <c r="L2576" s="104">
        <f>SUM(L2577:L2580)</f>
        <v>0</v>
      </c>
      <c r="M2576" s="129">
        <f t="shared" si="1241"/>
        <v>1</v>
      </c>
      <c r="N2576" s="869"/>
      <c r="O2576" s="91"/>
      <c r="P2576" s="91" t="b">
        <f t="shared" si="1242"/>
        <v>1</v>
      </c>
      <c r="Q2576" s="461" t="b">
        <f t="shared" si="1243"/>
        <v>1</v>
      </c>
      <c r="R2576" s="728">
        <f t="shared" si="1248"/>
        <v>0</v>
      </c>
    </row>
    <row r="2577" spans="1:18" s="93" customFormat="1" ht="27.5" x14ac:dyDescent="0.35">
      <c r="A2577" s="967"/>
      <c r="B2577" s="694" t="s">
        <v>80</v>
      </c>
      <c r="C2577" s="694"/>
      <c r="D2577" s="104"/>
      <c r="E2577" s="104"/>
      <c r="F2577" s="104"/>
      <c r="G2577" s="533"/>
      <c r="H2577" s="532"/>
      <c r="I2577" s="167"/>
      <c r="J2577" s="167"/>
      <c r="K2577" s="104">
        <f t="shared" ref="K2577:K2582" si="1254">E2577</f>
        <v>0</v>
      </c>
      <c r="L2577" s="104">
        <f t="shared" ref="L2577:L2582" si="1255">E2577-K2577</f>
        <v>0</v>
      </c>
      <c r="M2577" s="206" t="e">
        <f t="shared" si="1241"/>
        <v>#DIV/0!</v>
      </c>
      <c r="N2577" s="869"/>
      <c r="O2577" s="91"/>
      <c r="P2577" s="91" t="b">
        <f t="shared" si="1242"/>
        <v>1</v>
      </c>
      <c r="Q2577" s="461" t="b">
        <f t="shared" si="1243"/>
        <v>1</v>
      </c>
      <c r="R2577" s="728">
        <f t="shared" si="1248"/>
        <v>0</v>
      </c>
    </row>
    <row r="2578" spans="1:18" s="93" customFormat="1" ht="77.25" customHeight="1" x14ac:dyDescent="0.35">
      <c r="A2578" s="1043" t="s">
        <v>199</v>
      </c>
      <c r="B2578" s="133" t="s">
        <v>1569</v>
      </c>
      <c r="C2578" s="117" t="s">
        <v>724</v>
      </c>
      <c r="D2578" s="134">
        <f>SUM(D2579:D2582)</f>
        <v>3210</v>
      </c>
      <c r="E2578" s="134">
        <f>SUM(E2579:E2582)</f>
        <v>3210</v>
      </c>
      <c r="F2578" s="134">
        <f>SUM(F2579:F2582)</f>
        <v>152</v>
      </c>
      <c r="G2578" s="186">
        <f>F2578/E2578</f>
        <v>4.7E-2</v>
      </c>
      <c r="H2578" s="104">
        <v>152</v>
      </c>
      <c r="I2578" s="186">
        <f t="shared" ref="I2578" si="1256">H2578/E2578</f>
        <v>4.7E-2</v>
      </c>
      <c r="J2578" s="186">
        <f t="shared" ref="J2578" si="1257">H2578/F2578</f>
        <v>1</v>
      </c>
      <c r="K2578" s="104">
        <f t="shared" si="1254"/>
        <v>3210</v>
      </c>
      <c r="L2578" s="104">
        <f t="shared" si="1255"/>
        <v>0</v>
      </c>
      <c r="M2578" s="129">
        <f t="shared" si="1241"/>
        <v>1</v>
      </c>
      <c r="N2578" s="776" t="s">
        <v>1467</v>
      </c>
      <c r="O2578" s="91"/>
      <c r="P2578" s="91" t="b">
        <f t="shared" si="1242"/>
        <v>1</v>
      </c>
      <c r="Q2578" s="461" t="b">
        <f t="shared" si="1243"/>
        <v>1</v>
      </c>
      <c r="R2578" s="728">
        <f t="shared" si="1248"/>
        <v>0</v>
      </c>
    </row>
    <row r="2579" spans="1:18" s="93" customFormat="1" ht="27.5" x14ac:dyDescent="0.35">
      <c r="A2579" s="1043"/>
      <c r="B2579" s="694" t="s">
        <v>79</v>
      </c>
      <c r="C2579" s="694"/>
      <c r="D2579" s="104"/>
      <c r="E2579" s="104"/>
      <c r="F2579" s="104"/>
      <c r="G2579" s="533"/>
      <c r="H2579" s="532"/>
      <c r="I2579" s="167"/>
      <c r="J2579" s="167"/>
      <c r="K2579" s="104">
        <f t="shared" si="1254"/>
        <v>0</v>
      </c>
      <c r="L2579" s="104">
        <f t="shared" si="1255"/>
        <v>0</v>
      </c>
      <c r="M2579" s="206" t="e">
        <f t="shared" si="1241"/>
        <v>#DIV/0!</v>
      </c>
      <c r="N2579" s="776"/>
      <c r="O2579" s="91"/>
      <c r="P2579" s="91" t="b">
        <f t="shared" si="1242"/>
        <v>1</v>
      </c>
      <c r="Q2579" s="461" t="b">
        <f t="shared" si="1243"/>
        <v>1</v>
      </c>
      <c r="R2579" s="728">
        <f t="shared" si="1248"/>
        <v>0</v>
      </c>
    </row>
    <row r="2580" spans="1:18" s="93" customFormat="1" ht="27.5" x14ac:dyDescent="0.35">
      <c r="A2580" s="1043"/>
      <c r="B2580" s="694" t="s">
        <v>78</v>
      </c>
      <c r="C2580" s="694"/>
      <c r="D2580" s="104"/>
      <c r="E2580" s="104"/>
      <c r="F2580" s="104"/>
      <c r="G2580" s="533"/>
      <c r="H2580" s="532"/>
      <c r="I2580" s="167"/>
      <c r="J2580" s="167"/>
      <c r="K2580" s="104">
        <f t="shared" si="1254"/>
        <v>0</v>
      </c>
      <c r="L2580" s="104">
        <f t="shared" si="1255"/>
        <v>0</v>
      </c>
      <c r="M2580" s="206" t="e">
        <f t="shared" si="1241"/>
        <v>#DIV/0!</v>
      </c>
      <c r="N2580" s="776"/>
      <c r="O2580" s="91"/>
      <c r="P2580" s="91" t="b">
        <f t="shared" si="1242"/>
        <v>1</v>
      </c>
      <c r="Q2580" s="461" t="b">
        <f t="shared" si="1243"/>
        <v>1</v>
      </c>
      <c r="R2580" s="728">
        <f t="shared" si="1248"/>
        <v>0</v>
      </c>
    </row>
    <row r="2581" spans="1:18" s="93" customFormat="1" ht="27.5" x14ac:dyDescent="0.35">
      <c r="A2581" s="1043"/>
      <c r="B2581" s="694" t="s">
        <v>116</v>
      </c>
      <c r="C2581" s="694"/>
      <c r="D2581" s="104">
        <v>3210</v>
      </c>
      <c r="E2581" s="104">
        <v>3210</v>
      </c>
      <c r="F2581" s="104">
        <v>152</v>
      </c>
      <c r="G2581" s="186">
        <f>F2581/E2581</f>
        <v>4.7E-2</v>
      </c>
      <c r="H2581" s="104">
        <v>152</v>
      </c>
      <c r="I2581" s="186">
        <f t="shared" ref="I2581" si="1258">H2581/E2581</f>
        <v>4.7E-2</v>
      </c>
      <c r="J2581" s="186">
        <f t="shared" ref="J2581" si="1259">H2581/F2581</f>
        <v>1</v>
      </c>
      <c r="K2581" s="104">
        <f>E2581</f>
        <v>3210</v>
      </c>
      <c r="L2581" s="104">
        <f>SUM(L2582:L2585)</f>
        <v>0</v>
      </c>
      <c r="M2581" s="129">
        <f t="shared" si="1241"/>
        <v>1</v>
      </c>
      <c r="N2581" s="776"/>
      <c r="O2581" s="91"/>
      <c r="P2581" s="91" t="b">
        <f t="shared" si="1242"/>
        <v>1</v>
      </c>
      <c r="Q2581" s="461" t="b">
        <f t="shared" si="1243"/>
        <v>1</v>
      </c>
      <c r="R2581" s="728">
        <f t="shared" si="1248"/>
        <v>0</v>
      </c>
    </row>
    <row r="2582" spans="1:18" s="93" customFormat="1" ht="27.5" x14ac:dyDescent="0.35">
      <c r="A2582" s="1043"/>
      <c r="B2582" s="694" t="s">
        <v>80</v>
      </c>
      <c r="C2582" s="694"/>
      <c r="D2582" s="104"/>
      <c r="E2582" s="104"/>
      <c r="F2582" s="104"/>
      <c r="G2582" s="533"/>
      <c r="H2582" s="532"/>
      <c r="I2582" s="167"/>
      <c r="J2582" s="167"/>
      <c r="K2582" s="104">
        <f t="shared" si="1254"/>
        <v>0</v>
      </c>
      <c r="L2582" s="104">
        <f t="shared" si="1255"/>
        <v>0</v>
      </c>
      <c r="M2582" s="206" t="e">
        <f t="shared" si="1241"/>
        <v>#DIV/0!</v>
      </c>
      <c r="N2582" s="776"/>
      <c r="O2582" s="91"/>
      <c r="P2582" s="91" t="b">
        <f t="shared" si="1242"/>
        <v>1</v>
      </c>
      <c r="Q2582" s="461" t="b">
        <f t="shared" si="1243"/>
        <v>1</v>
      </c>
      <c r="R2582" s="728">
        <f t="shared" si="1248"/>
        <v>0</v>
      </c>
    </row>
    <row r="2583" spans="1:18" s="93" customFormat="1" ht="81.75" customHeight="1" x14ac:dyDescent="0.35">
      <c r="A2583" s="949" t="s">
        <v>635</v>
      </c>
      <c r="B2583" s="558" t="s">
        <v>917</v>
      </c>
      <c r="C2583" s="114" t="s">
        <v>227</v>
      </c>
      <c r="D2583" s="111">
        <f>SUM(D2584:D2587)</f>
        <v>127897.65</v>
      </c>
      <c r="E2583" s="111">
        <f>SUM(E2584:E2587)</f>
        <v>127897.65</v>
      </c>
      <c r="F2583" s="111">
        <f>SUM(F2584:F2587)</f>
        <v>17148.73</v>
      </c>
      <c r="G2583" s="187">
        <f>F2583/E2583</f>
        <v>0.13400000000000001</v>
      </c>
      <c r="H2583" s="111">
        <f>SUM(H2584:H2587)</f>
        <v>17148.73</v>
      </c>
      <c r="I2583" s="187">
        <f t="shared" ref="I2583:I2646" si="1260">H2583/E2583</f>
        <v>0.13400000000000001</v>
      </c>
      <c r="J2583" s="187">
        <f t="shared" ref="J2583:J2587" si="1261">H2583/F2583</f>
        <v>1</v>
      </c>
      <c r="K2583" s="111">
        <f>SUM(K2584:K2587)</f>
        <v>127897.65</v>
      </c>
      <c r="L2583" s="111">
        <f>SUM(L2584:L2587)</f>
        <v>0</v>
      </c>
      <c r="M2583" s="112">
        <f t="shared" ref="M2583:M2646" si="1262">K2583/E2583</f>
        <v>1</v>
      </c>
      <c r="N2583" s="933"/>
      <c r="O2583" s="91"/>
      <c r="P2583" s="91" t="b">
        <f t="shared" si="1242"/>
        <v>1</v>
      </c>
      <c r="Q2583" s="461" t="b">
        <f t="shared" si="1243"/>
        <v>1</v>
      </c>
      <c r="R2583" s="728">
        <f t="shared" si="1248"/>
        <v>0</v>
      </c>
    </row>
    <row r="2584" spans="1:18" s="93" customFormat="1" ht="24.75" customHeight="1" x14ac:dyDescent="0.35">
      <c r="A2584" s="949"/>
      <c r="B2584" s="115" t="s">
        <v>79</v>
      </c>
      <c r="C2584" s="115"/>
      <c r="D2584" s="113">
        <f t="shared" ref="D2584:F2587" si="1263">D2589+D2639+D2704</f>
        <v>0</v>
      </c>
      <c r="E2584" s="113">
        <f t="shared" si="1263"/>
        <v>0</v>
      </c>
      <c r="F2584" s="113">
        <f t="shared" si="1263"/>
        <v>0</v>
      </c>
      <c r="G2584" s="189" t="e">
        <f t="shared" ref="G2584:G2647" si="1264">F2584/E2584</f>
        <v>#DIV/0!</v>
      </c>
      <c r="H2584" s="111">
        <f>H2589+H2639+H2704</f>
        <v>0</v>
      </c>
      <c r="I2584" s="189" t="e">
        <f t="shared" si="1260"/>
        <v>#DIV/0!</v>
      </c>
      <c r="J2584" s="188" t="e">
        <f t="shared" si="1261"/>
        <v>#DIV/0!</v>
      </c>
      <c r="K2584" s="113">
        <f t="shared" ref="K2584:L2587" si="1265">K2589+K2639+K2704</f>
        <v>0</v>
      </c>
      <c r="L2584" s="113">
        <f t="shared" si="1265"/>
        <v>0</v>
      </c>
      <c r="M2584" s="203" t="e">
        <f t="shared" si="1262"/>
        <v>#DIV/0!</v>
      </c>
      <c r="N2584" s="933"/>
      <c r="O2584" s="91"/>
      <c r="P2584" s="91" t="b">
        <f t="shared" si="1242"/>
        <v>1</v>
      </c>
      <c r="Q2584" s="461" t="b">
        <f t="shared" si="1243"/>
        <v>1</v>
      </c>
      <c r="R2584" s="728">
        <f t="shared" si="1248"/>
        <v>0</v>
      </c>
    </row>
    <row r="2585" spans="1:18" s="93" customFormat="1" ht="21.75" customHeight="1" x14ac:dyDescent="0.35">
      <c r="A2585" s="949"/>
      <c r="B2585" s="115" t="s">
        <v>78</v>
      </c>
      <c r="C2585" s="115"/>
      <c r="D2585" s="111">
        <f t="shared" si="1263"/>
        <v>0</v>
      </c>
      <c r="E2585" s="111">
        <f t="shared" si="1263"/>
        <v>0</v>
      </c>
      <c r="F2585" s="111">
        <f t="shared" si="1263"/>
        <v>0</v>
      </c>
      <c r="G2585" s="188" t="e">
        <f t="shared" si="1264"/>
        <v>#DIV/0!</v>
      </c>
      <c r="H2585" s="561">
        <f>H2590+H2640+H2705</f>
        <v>0</v>
      </c>
      <c r="I2585" s="189" t="e">
        <f t="shared" si="1260"/>
        <v>#DIV/0!</v>
      </c>
      <c r="J2585" s="188" t="e">
        <f t="shared" si="1261"/>
        <v>#DIV/0!</v>
      </c>
      <c r="K2585" s="113">
        <f t="shared" si="1265"/>
        <v>0</v>
      </c>
      <c r="L2585" s="113">
        <f t="shared" si="1265"/>
        <v>0</v>
      </c>
      <c r="M2585" s="203" t="e">
        <f t="shared" si="1262"/>
        <v>#DIV/0!</v>
      </c>
      <c r="N2585" s="933"/>
      <c r="O2585" s="91"/>
      <c r="P2585" s="91" t="b">
        <f t="shared" si="1242"/>
        <v>1</v>
      </c>
      <c r="Q2585" s="461" t="b">
        <f t="shared" si="1243"/>
        <v>1</v>
      </c>
      <c r="R2585" s="728">
        <f t="shared" si="1248"/>
        <v>0</v>
      </c>
    </row>
    <row r="2586" spans="1:18" s="93" customFormat="1" ht="24.75" customHeight="1" x14ac:dyDescent="0.35">
      <c r="A2586" s="949"/>
      <c r="B2586" s="115" t="s">
        <v>116</v>
      </c>
      <c r="C2586" s="115"/>
      <c r="D2586" s="113">
        <f t="shared" si="1263"/>
        <v>127897.65</v>
      </c>
      <c r="E2586" s="113">
        <f t="shared" si="1263"/>
        <v>127897.65</v>
      </c>
      <c r="F2586" s="113">
        <f t="shared" si="1263"/>
        <v>17148.73</v>
      </c>
      <c r="G2586" s="190">
        <f t="shared" si="1264"/>
        <v>0.13400000000000001</v>
      </c>
      <c r="H2586" s="113">
        <f>H2588+H2638+H2703</f>
        <v>17148.73</v>
      </c>
      <c r="I2586" s="190">
        <f t="shared" si="1260"/>
        <v>0.13400000000000001</v>
      </c>
      <c r="J2586" s="190">
        <f t="shared" si="1261"/>
        <v>1</v>
      </c>
      <c r="K2586" s="113">
        <f t="shared" si="1265"/>
        <v>127897.65</v>
      </c>
      <c r="L2586" s="113">
        <f t="shared" si="1265"/>
        <v>0</v>
      </c>
      <c r="M2586" s="202">
        <f t="shared" si="1262"/>
        <v>1</v>
      </c>
      <c r="N2586" s="933"/>
      <c r="O2586" s="91"/>
      <c r="P2586" s="91" t="b">
        <f t="shared" si="1242"/>
        <v>1</v>
      </c>
      <c r="Q2586" s="461" t="b">
        <f t="shared" si="1243"/>
        <v>1</v>
      </c>
      <c r="R2586" s="728">
        <f t="shared" si="1248"/>
        <v>0</v>
      </c>
    </row>
    <row r="2587" spans="1:18" s="93" customFormat="1" ht="27.75" customHeight="1" x14ac:dyDescent="0.35">
      <c r="A2587" s="949"/>
      <c r="B2587" s="115" t="s">
        <v>80</v>
      </c>
      <c r="C2587" s="115"/>
      <c r="D2587" s="559">
        <f t="shared" si="1263"/>
        <v>0</v>
      </c>
      <c r="E2587" s="559">
        <f t="shared" si="1263"/>
        <v>0</v>
      </c>
      <c r="F2587" s="560">
        <f t="shared" si="1263"/>
        <v>0</v>
      </c>
      <c r="G2587" s="189" t="e">
        <f t="shared" si="1264"/>
        <v>#DIV/0!</v>
      </c>
      <c r="H2587" s="562">
        <f>H2592+H2642+H2707</f>
        <v>0</v>
      </c>
      <c r="I2587" s="189" t="e">
        <f t="shared" si="1260"/>
        <v>#DIV/0!</v>
      </c>
      <c r="J2587" s="563" t="e">
        <f t="shared" si="1261"/>
        <v>#DIV/0!</v>
      </c>
      <c r="K2587" s="113">
        <f t="shared" si="1265"/>
        <v>0</v>
      </c>
      <c r="L2587" s="113">
        <f t="shared" si="1265"/>
        <v>0</v>
      </c>
      <c r="M2587" s="203" t="e">
        <f t="shared" si="1262"/>
        <v>#DIV/0!</v>
      </c>
      <c r="N2587" s="933"/>
      <c r="O2587" s="91"/>
      <c r="P2587" s="91" t="b">
        <f t="shared" si="1242"/>
        <v>1</v>
      </c>
      <c r="Q2587" s="461" t="b">
        <f t="shared" si="1243"/>
        <v>1</v>
      </c>
      <c r="R2587" s="728">
        <f t="shared" si="1248"/>
        <v>0</v>
      </c>
    </row>
    <row r="2588" spans="1:18" s="93" customFormat="1" ht="78.75" customHeight="1" x14ac:dyDescent="0.35">
      <c r="A2588" s="1054" t="s">
        <v>280</v>
      </c>
      <c r="B2588" s="175" t="s">
        <v>206</v>
      </c>
      <c r="C2588" s="175" t="s">
        <v>725</v>
      </c>
      <c r="D2588" s="463">
        <f>SUM(D2589:D2592)</f>
        <v>82779.45</v>
      </c>
      <c r="E2588" s="463">
        <f>SUM(E2589:E2592)</f>
        <v>82779.45</v>
      </c>
      <c r="F2588" s="464">
        <f>SUM(F2589:F2592)</f>
        <v>11123.55</v>
      </c>
      <c r="G2588" s="182">
        <f t="shared" si="1264"/>
        <v>0.13400000000000001</v>
      </c>
      <c r="H2588" s="463">
        <f>H2593+H2618+H2628</f>
        <v>11123.55</v>
      </c>
      <c r="I2588" s="182">
        <f t="shared" si="1260"/>
        <v>0.13400000000000001</v>
      </c>
      <c r="J2588" s="465">
        <f>IF(H2588&gt;0,H2588/F2588,0)</f>
        <v>1</v>
      </c>
      <c r="K2588" s="142">
        <f>SUM(K2589:K2592)</f>
        <v>82779.45</v>
      </c>
      <c r="L2588" s="142">
        <f>SUM(L2589:L2592)</f>
        <v>0</v>
      </c>
      <c r="M2588" s="140">
        <f t="shared" si="1262"/>
        <v>1</v>
      </c>
      <c r="N2588" s="933"/>
      <c r="O2588" s="91"/>
      <c r="P2588" s="91" t="b">
        <f t="shared" si="1242"/>
        <v>1</v>
      </c>
      <c r="Q2588" s="461" t="b">
        <f t="shared" si="1243"/>
        <v>1</v>
      </c>
      <c r="R2588" s="728">
        <f t="shared" si="1248"/>
        <v>0</v>
      </c>
    </row>
    <row r="2589" spans="1:18" s="93" customFormat="1" ht="18.75" customHeight="1" x14ac:dyDescent="0.35">
      <c r="A2589" s="1054"/>
      <c r="B2589" s="392" t="s">
        <v>79</v>
      </c>
      <c r="C2589" s="392"/>
      <c r="D2589" s="393">
        <f t="shared" ref="D2589:F2592" si="1266">D2594+D2619+D2629</f>
        <v>0</v>
      </c>
      <c r="E2589" s="393">
        <f t="shared" si="1266"/>
        <v>0</v>
      </c>
      <c r="F2589" s="466">
        <f t="shared" si="1266"/>
        <v>0</v>
      </c>
      <c r="G2589" s="167" t="e">
        <f t="shared" si="1264"/>
        <v>#DIV/0!</v>
      </c>
      <c r="H2589" s="394">
        <f>H2594+H2619+H2629</f>
        <v>0</v>
      </c>
      <c r="I2589" s="167" t="e">
        <f t="shared" si="1260"/>
        <v>#DIV/0!</v>
      </c>
      <c r="J2589" s="391">
        <f>IF(H2589&gt;0,H2589/F2589,0)</f>
        <v>0</v>
      </c>
      <c r="K2589" s="394">
        <f t="shared" ref="K2589:L2592" si="1267">K2594+K2619+K2629</f>
        <v>0</v>
      </c>
      <c r="L2589" s="394">
        <f t="shared" si="1267"/>
        <v>0</v>
      </c>
      <c r="M2589" s="206" t="e">
        <f t="shared" si="1262"/>
        <v>#DIV/0!</v>
      </c>
      <c r="N2589" s="933"/>
      <c r="O2589" s="91"/>
      <c r="P2589" s="91" t="b">
        <f t="shared" si="1242"/>
        <v>1</v>
      </c>
      <c r="Q2589" s="461" t="b">
        <f t="shared" si="1243"/>
        <v>1</v>
      </c>
      <c r="R2589" s="728">
        <f t="shared" si="1248"/>
        <v>0</v>
      </c>
    </row>
    <row r="2590" spans="1:18" s="93" customFormat="1" ht="18.75" customHeight="1" x14ac:dyDescent="0.35">
      <c r="A2590" s="1054"/>
      <c r="B2590" s="392" t="s">
        <v>78</v>
      </c>
      <c r="C2590" s="392"/>
      <c r="D2590" s="393">
        <f t="shared" si="1266"/>
        <v>0</v>
      </c>
      <c r="E2590" s="393">
        <f t="shared" si="1266"/>
        <v>0</v>
      </c>
      <c r="F2590" s="466">
        <f t="shared" si="1266"/>
        <v>0</v>
      </c>
      <c r="G2590" s="167" t="e">
        <f t="shared" si="1264"/>
        <v>#DIV/0!</v>
      </c>
      <c r="H2590" s="394">
        <f>H2595+H2620+H2630</f>
        <v>0</v>
      </c>
      <c r="I2590" s="167" t="e">
        <f t="shared" si="1260"/>
        <v>#DIV/0!</v>
      </c>
      <c r="J2590" s="391">
        <f>IF(H2590&gt;0,H2590/F2590,0)</f>
        <v>0</v>
      </c>
      <c r="K2590" s="394">
        <f t="shared" si="1267"/>
        <v>0</v>
      </c>
      <c r="L2590" s="394">
        <f t="shared" si="1267"/>
        <v>0</v>
      </c>
      <c r="M2590" s="206" t="e">
        <f t="shared" si="1262"/>
        <v>#DIV/0!</v>
      </c>
      <c r="N2590" s="933"/>
      <c r="O2590" s="91"/>
      <c r="P2590" s="91" t="b">
        <f t="shared" si="1242"/>
        <v>1</v>
      </c>
      <c r="Q2590" s="461" t="b">
        <f t="shared" si="1243"/>
        <v>1</v>
      </c>
      <c r="R2590" s="728">
        <f t="shared" si="1248"/>
        <v>0</v>
      </c>
    </row>
    <row r="2591" spans="1:18" s="93" customFormat="1" ht="18.75" customHeight="1" x14ac:dyDescent="0.35">
      <c r="A2591" s="1054"/>
      <c r="B2591" s="392" t="s">
        <v>116</v>
      </c>
      <c r="C2591" s="392"/>
      <c r="D2591" s="393">
        <f t="shared" si="1266"/>
        <v>82779.45</v>
      </c>
      <c r="E2591" s="393">
        <f t="shared" si="1266"/>
        <v>82779.45</v>
      </c>
      <c r="F2591" s="466">
        <f t="shared" si="1266"/>
        <v>11123.55</v>
      </c>
      <c r="G2591" s="186">
        <f t="shared" si="1264"/>
        <v>0.13400000000000001</v>
      </c>
      <c r="H2591" s="393">
        <f>H2596+H2621+H2631</f>
        <v>11123.55</v>
      </c>
      <c r="I2591" s="186">
        <f t="shared" si="1260"/>
        <v>0.13400000000000001</v>
      </c>
      <c r="J2591" s="391">
        <f>IF(H2591&gt;0,H2591/F2591,0)</f>
        <v>1</v>
      </c>
      <c r="K2591" s="393">
        <f t="shared" si="1267"/>
        <v>82779.45</v>
      </c>
      <c r="L2591" s="573">
        <f t="shared" si="1267"/>
        <v>0</v>
      </c>
      <c r="M2591" s="129">
        <f t="shared" si="1262"/>
        <v>1</v>
      </c>
      <c r="N2591" s="933"/>
      <c r="O2591" s="91"/>
      <c r="P2591" s="91" t="b">
        <f t="shared" si="1242"/>
        <v>1</v>
      </c>
      <c r="Q2591" s="461" t="b">
        <f t="shared" si="1243"/>
        <v>1</v>
      </c>
      <c r="R2591" s="728">
        <f t="shared" si="1248"/>
        <v>0</v>
      </c>
    </row>
    <row r="2592" spans="1:18" s="93" customFormat="1" ht="18.75" customHeight="1" x14ac:dyDescent="0.35">
      <c r="A2592" s="1054"/>
      <c r="B2592" s="392" t="s">
        <v>80</v>
      </c>
      <c r="C2592" s="392"/>
      <c r="D2592" s="393">
        <f t="shared" si="1266"/>
        <v>0</v>
      </c>
      <c r="E2592" s="393">
        <f t="shared" si="1266"/>
        <v>0</v>
      </c>
      <c r="F2592" s="466">
        <f t="shared" si="1266"/>
        <v>0</v>
      </c>
      <c r="G2592" s="167" t="e">
        <f t="shared" si="1264"/>
        <v>#DIV/0!</v>
      </c>
      <c r="H2592" s="476">
        <f>H2597+H2622+H2632</f>
        <v>0</v>
      </c>
      <c r="I2592" s="167" t="e">
        <f t="shared" si="1260"/>
        <v>#DIV/0!</v>
      </c>
      <c r="J2592" s="391">
        <f>IF(H2592&gt;0,H2592/F2592,0)</f>
        <v>0</v>
      </c>
      <c r="K2592" s="394">
        <f t="shared" si="1267"/>
        <v>0</v>
      </c>
      <c r="L2592" s="394">
        <f t="shared" si="1267"/>
        <v>0</v>
      </c>
      <c r="M2592" s="206" t="e">
        <f t="shared" si="1262"/>
        <v>#DIV/0!</v>
      </c>
      <c r="N2592" s="933"/>
      <c r="O2592" s="91"/>
      <c r="P2592" s="91" t="b">
        <f t="shared" si="1242"/>
        <v>1</v>
      </c>
      <c r="Q2592" s="461" t="b">
        <f t="shared" si="1243"/>
        <v>1</v>
      </c>
      <c r="R2592" s="728">
        <f t="shared" si="1248"/>
        <v>0</v>
      </c>
    </row>
    <row r="2593" spans="1:18" s="93" customFormat="1" ht="73.5" customHeight="1" x14ac:dyDescent="0.35">
      <c r="A2593" s="934" t="s">
        <v>839</v>
      </c>
      <c r="B2593" s="392" t="s">
        <v>578</v>
      </c>
      <c r="C2593" s="392" t="s">
        <v>726</v>
      </c>
      <c r="D2593" s="393">
        <f>SUM(D2594:D2597)</f>
        <v>56800.55</v>
      </c>
      <c r="E2593" s="393">
        <f>SUM(E2594:E2597)</f>
        <v>56800.55</v>
      </c>
      <c r="F2593" s="466">
        <f>SUM(F2594:F2597)</f>
        <v>6859.25</v>
      </c>
      <c r="G2593" s="186">
        <f t="shared" si="1264"/>
        <v>0.121</v>
      </c>
      <c r="H2593" s="393">
        <f>F2593</f>
        <v>6859.25</v>
      </c>
      <c r="I2593" s="186">
        <f t="shared" si="1260"/>
        <v>0.121</v>
      </c>
      <c r="J2593" s="391">
        <f t="shared" ref="J2593:J2656" si="1268">IF(H2593&gt;0,H2593/F2593,0)</f>
        <v>1</v>
      </c>
      <c r="K2593" s="104">
        <f>SUM(K2594:K2597)</f>
        <v>56800.55</v>
      </c>
      <c r="L2593" s="104">
        <f>SUM(L2594:L2597)</f>
        <v>0</v>
      </c>
      <c r="M2593" s="129">
        <f t="shared" si="1262"/>
        <v>1</v>
      </c>
      <c r="N2593" s="933"/>
      <c r="O2593" s="91"/>
      <c r="P2593" s="91" t="b">
        <f t="shared" si="1242"/>
        <v>1</v>
      </c>
      <c r="Q2593" s="461" t="b">
        <f t="shared" si="1243"/>
        <v>1</v>
      </c>
      <c r="R2593" s="728">
        <f t="shared" si="1248"/>
        <v>0</v>
      </c>
    </row>
    <row r="2594" spans="1:18" s="93" customFormat="1" ht="18.75" customHeight="1" x14ac:dyDescent="0.35">
      <c r="A2594" s="934"/>
      <c r="B2594" s="392" t="s">
        <v>79</v>
      </c>
      <c r="C2594" s="392"/>
      <c r="D2594" s="393">
        <f t="shared" ref="D2594:F2597" si="1269">D2599+D2604+D2609+D2614</f>
        <v>0</v>
      </c>
      <c r="E2594" s="393">
        <f t="shared" si="1269"/>
        <v>0</v>
      </c>
      <c r="F2594" s="393">
        <f t="shared" si="1269"/>
        <v>0</v>
      </c>
      <c r="G2594" s="167" t="e">
        <f t="shared" si="1264"/>
        <v>#DIV/0!</v>
      </c>
      <c r="H2594" s="394">
        <f>H2599+H2604+H2609+H2614</f>
        <v>0</v>
      </c>
      <c r="I2594" s="167" t="e">
        <f t="shared" si="1260"/>
        <v>#DIV/0!</v>
      </c>
      <c r="J2594" s="391">
        <f t="shared" si="1268"/>
        <v>0</v>
      </c>
      <c r="K2594" s="394">
        <f>K2599+K2604+K2609+K2614</f>
        <v>0</v>
      </c>
      <c r="L2594" s="104">
        <f t="shared" ref="L2594:L2652" si="1270">E2594-K2594</f>
        <v>0</v>
      </c>
      <c r="M2594" s="206" t="e">
        <f t="shared" si="1262"/>
        <v>#DIV/0!</v>
      </c>
      <c r="N2594" s="933"/>
      <c r="O2594" s="91"/>
      <c r="P2594" s="91" t="b">
        <f t="shared" si="1242"/>
        <v>1</v>
      </c>
      <c r="Q2594" s="461" t="b">
        <f t="shared" si="1243"/>
        <v>1</v>
      </c>
      <c r="R2594" s="728">
        <f t="shared" si="1248"/>
        <v>0</v>
      </c>
    </row>
    <row r="2595" spans="1:18" s="93" customFormat="1" ht="18.75" customHeight="1" x14ac:dyDescent="0.35">
      <c r="A2595" s="934"/>
      <c r="B2595" s="392" t="s">
        <v>78</v>
      </c>
      <c r="C2595" s="392"/>
      <c r="D2595" s="393">
        <f t="shared" si="1269"/>
        <v>0</v>
      </c>
      <c r="E2595" s="393">
        <f t="shared" si="1269"/>
        <v>0</v>
      </c>
      <c r="F2595" s="393">
        <f t="shared" si="1269"/>
        <v>0</v>
      </c>
      <c r="G2595" s="167" t="e">
        <f t="shared" si="1264"/>
        <v>#DIV/0!</v>
      </c>
      <c r="H2595" s="394">
        <f>H2600+H2605+H2610+H2615</f>
        <v>0</v>
      </c>
      <c r="I2595" s="167" t="e">
        <f t="shared" si="1260"/>
        <v>#DIV/0!</v>
      </c>
      <c r="J2595" s="391">
        <f t="shared" si="1268"/>
        <v>0</v>
      </c>
      <c r="K2595" s="394">
        <f>K2600+K2605+K2610+K2615</f>
        <v>0</v>
      </c>
      <c r="L2595" s="104">
        <f t="shared" si="1270"/>
        <v>0</v>
      </c>
      <c r="M2595" s="206" t="e">
        <f t="shared" si="1262"/>
        <v>#DIV/0!</v>
      </c>
      <c r="N2595" s="933"/>
      <c r="O2595" s="91"/>
      <c r="P2595" s="91" t="b">
        <f t="shared" si="1242"/>
        <v>1</v>
      </c>
      <c r="Q2595" s="461" t="b">
        <f t="shared" si="1243"/>
        <v>1</v>
      </c>
      <c r="R2595" s="728">
        <f t="shared" si="1248"/>
        <v>0</v>
      </c>
    </row>
    <row r="2596" spans="1:18" s="93" customFormat="1" ht="18.75" customHeight="1" x14ac:dyDescent="0.35">
      <c r="A2596" s="934"/>
      <c r="B2596" s="392" t="s">
        <v>116</v>
      </c>
      <c r="C2596" s="392"/>
      <c r="D2596" s="393">
        <f t="shared" si="1269"/>
        <v>56800.55</v>
      </c>
      <c r="E2596" s="393">
        <f t="shared" si="1269"/>
        <v>56800.55</v>
      </c>
      <c r="F2596" s="393">
        <f t="shared" si="1269"/>
        <v>6859.25</v>
      </c>
      <c r="G2596" s="186">
        <f t="shared" si="1264"/>
        <v>0.121</v>
      </c>
      <c r="H2596" s="393">
        <f>H2601+H2606+H2611+H2616</f>
        <v>6859.25</v>
      </c>
      <c r="I2596" s="186">
        <f t="shared" si="1260"/>
        <v>0.121</v>
      </c>
      <c r="J2596" s="391">
        <f t="shared" si="1268"/>
        <v>1</v>
      </c>
      <c r="K2596" s="393">
        <f>K2601+K2606+K2611+K2616</f>
        <v>56800.55</v>
      </c>
      <c r="L2596" s="104">
        <f t="shared" si="1270"/>
        <v>0</v>
      </c>
      <c r="M2596" s="129">
        <f t="shared" si="1262"/>
        <v>1</v>
      </c>
      <c r="N2596" s="933"/>
      <c r="O2596" s="91"/>
      <c r="P2596" s="91" t="b">
        <f t="shared" si="1242"/>
        <v>1</v>
      </c>
      <c r="Q2596" s="461" t="b">
        <f t="shared" si="1243"/>
        <v>1</v>
      </c>
      <c r="R2596" s="728">
        <f t="shared" si="1248"/>
        <v>0</v>
      </c>
    </row>
    <row r="2597" spans="1:18" s="93" customFormat="1" ht="18.75" customHeight="1" x14ac:dyDescent="0.35">
      <c r="A2597" s="934"/>
      <c r="B2597" s="392" t="s">
        <v>80</v>
      </c>
      <c r="C2597" s="392"/>
      <c r="D2597" s="393">
        <f t="shared" si="1269"/>
        <v>0</v>
      </c>
      <c r="E2597" s="393">
        <f t="shared" si="1269"/>
        <v>0</v>
      </c>
      <c r="F2597" s="393">
        <f t="shared" si="1269"/>
        <v>0</v>
      </c>
      <c r="G2597" s="167" t="e">
        <f t="shared" si="1264"/>
        <v>#DIV/0!</v>
      </c>
      <c r="H2597" s="394">
        <f>H2602+H2607+H2612+H2617</f>
        <v>0</v>
      </c>
      <c r="I2597" s="167" t="e">
        <f t="shared" si="1260"/>
        <v>#DIV/0!</v>
      </c>
      <c r="J2597" s="391">
        <f t="shared" si="1268"/>
        <v>0</v>
      </c>
      <c r="K2597" s="394">
        <f>K2602+K2607+K2612+K2617</f>
        <v>0</v>
      </c>
      <c r="L2597" s="104">
        <f t="shared" si="1270"/>
        <v>0</v>
      </c>
      <c r="M2597" s="206" t="e">
        <f t="shared" si="1262"/>
        <v>#DIV/0!</v>
      </c>
      <c r="N2597" s="933"/>
      <c r="O2597" s="91"/>
      <c r="P2597" s="91" t="b">
        <f t="shared" si="1242"/>
        <v>1</v>
      </c>
      <c r="Q2597" s="461" t="b">
        <f t="shared" si="1243"/>
        <v>1</v>
      </c>
      <c r="R2597" s="728">
        <f t="shared" si="1248"/>
        <v>0</v>
      </c>
    </row>
    <row r="2598" spans="1:18" s="93" customFormat="1" ht="60.75" customHeight="1" x14ac:dyDescent="0.35">
      <c r="A2598" s="1016" t="s">
        <v>840</v>
      </c>
      <c r="B2598" s="389" t="s">
        <v>579</v>
      </c>
      <c r="C2598" s="389" t="s">
        <v>285</v>
      </c>
      <c r="D2598" s="390">
        <f>SUM(D2599:D2602)</f>
        <v>31177.7</v>
      </c>
      <c r="E2598" s="390">
        <f>SUM(E2599:E2602)</f>
        <v>31177.7</v>
      </c>
      <c r="F2598" s="390">
        <f>SUM(F2599:F2602)</f>
        <v>6348.4</v>
      </c>
      <c r="G2598" s="191">
        <f t="shared" si="1264"/>
        <v>0.20399999999999999</v>
      </c>
      <c r="H2598" s="467">
        <f>SUM(H2599:H2602)</f>
        <v>6348.4</v>
      </c>
      <c r="I2598" s="186">
        <f t="shared" si="1260"/>
        <v>0.20399999999999999</v>
      </c>
      <c r="J2598" s="468">
        <f t="shared" si="1268"/>
        <v>1</v>
      </c>
      <c r="K2598" s="104">
        <f t="shared" ref="K2598:K2661" si="1271">E2598</f>
        <v>31177.7</v>
      </c>
      <c r="L2598" s="104">
        <f t="shared" si="1270"/>
        <v>0</v>
      </c>
      <c r="M2598" s="129">
        <f t="shared" si="1262"/>
        <v>1</v>
      </c>
      <c r="N2598" s="918" t="s">
        <v>497</v>
      </c>
      <c r="O2598" s="91"/>
      <c r="P2598" s="91" t="b">
        <f t="shared" si="1242"/>
        <v>1</v>
      </c>
      <c r="Q2598" s="461" t="b">
        <f t="shared" si="1243"/>
        <v>1</v>
      </c>
      <c r="R2598" s="728">
        <f t="shared" si="1248"/>
        <v>0</v>
      </c>
    </row>
    <row r="2599" spans="1:18" s="93" customFormat="1" ht="27.5" x14ac:dyDescent="0.35">
      <c r="A2599" s="1016"/>
      <c r="B2599" s="392" t="s">
        <v>79</v>
      </c>
      <c r="C2599" s="392"/>
      <c r="D2599" s="393"/>
      <c r="E2599" s="393"/>
      <c r="F2599" s="393"/>
      <c r="G2599" s="167" t="e">
        <f t="shared" si="1264"/>
        <v>#DIV/0!</v>
      </c>
      <c r="H2599" s="477">
        <f t="shared" ref="H2599:H2617" si="1272">F2599</f>
        <v>0</v>
      </c>
      <c r="I2599" s="167" t="e">
        <f t="shared" si="1260"/>
        <v>#DIV/0!</v>
      </c>
      <c r="J2599" s="391">
        <f t="shared" si="1268"/>
        <v>0</v>
      </c>
      <c r="K2599" s="104">
        <f t="shared" si="1271"/>
        <v>0</v>
      </c>
      <c r="L2599" s="104">
        <f t="shared" si="1270"/>
        <v>0</v>
      </c>
      <c r="M2599" s="206" t="e">
        <f t="shared" si="1262"/>
        <v>#DIV/0!</v>
      </c>
      <c r="N2599" s="918"/>
      <c r="O2599" s="91"/>
      <c r="P2599" s="91" t="b">
        <f t="shared" si="1242"/>
        <v>1</v>
      </c>
      <c r="Q2599" s="461" t="b">
        <f t="shared" si="1243"/>
        <v>1</v>
      </c>
      <c r="R2599" s="728">
        <f t="shared" si="1248"/>
        <v>0</v>
      </c>
    </row>
    <row r="2600" spans="1:18" s="93" customFormat="1" ht="27.5" x14ac:dyDescent="0.35">
      <c r="A2600" s="1016"/>
      <c r="B2600" s="392" t="s">
        <v>78</v>
      </c>
      <c r="C2600" s="392"/>
      <c r="D2600" s="393"/>
      <c r="E2600" s="393"/>
      <c r="F2600" s="393"/>
      <c r="G2600" s="167" t="e">
        <f t="shared" si="1264"/>
        <v>#DIV/0!</v>
      </c>
      <c r="H2600" s="477">
        <f t="shared" si="1272"/>
        <v>0</v>
      </c>
      <c r="I2600" s="167" t="e">
        <f t="shared" si="1260"/>
        <v>#DIV/0!</v>
      </c>
      <c r="J2600" s="391">
        <f t="shared" si="1268"/>
        <v>0</v>
      </c>
      <c r="K2600" s="104">
        <f t="shared" si="1271"/>
        <v>0</v>
      </c>
      <c r="L2600" s="104">
        <f t="shared" si="1270"/>
        <v>0</v>
      </c>
      <c r="M2600" s="206" t="e">
        <f t="shared" si="1262"/>
        <v>#DIV/0!</v>
      </c>
      <c r="N2600" s="918"/>
      <c r="O2600" s="91"/>
      <c r="P2600" s="91" t="b">
        <f t="shared" si="1242"/>
        <v>1</v>
      </c>
      <c r="Q2600" s="461" t="b">
        <f t="shared" si="1243"/>
        <v>1</v>
      </c>
      <c r="R2600" s="728">
        <f t="shared" si="1248"/>
        <v>0</v>
      </c>
    </row>
    <row r="2601" spans="1:18" s="93" customFormat="1" ht="27.5" x14ac:dyDescent="0.35">
      <c r="A2601" s="1016"/>
      <c r="B2601" s="392" t="s">
        <v>116</v>
      </c>
      <c r="C2601" s="392"/>
      <c r="D2601" s="393">
        <v>31177.7</v>
      </c>
      <c r="E2601" s="393">
        <v>31177.7</v>
      </c>
      <c r="F2601" s="393">
        <v>6348.4</v>
      </c>
      <c r="G2601" s="186">
        <f t="shared" si="1264"/>
        <v>0.20399999999999999</v>
      </c>
      <c r="H2601" s="393">
        <v>6348.4</v>
      </c>
      <c r="I2601" s="186">
        <f t="shared" si="1260"/>
        <v>0.20399999999999999</v>
      </c>
      <c r="J2601" s="391">
        <f t="shared" si="1268"/>
        <v>1</v>
      </c>
      <c r="K2601" s="104">
        <f t="shared" si="1271"/>
        <v>31177.7</v>
      </c>
      <c r="L2601" s="104">
        <f t="shared" si="1270"/>
        <v>0</v>
      </c>
      <c r="M2601" s="129">
        <f t="shared" si="1262"/>
        <v>1</v>
      </c>
      <c r="N2601" s="918"/>
      <c r="O2601" s="91"/>
      <c r="P2601" s="91" t="b">
        <f t="shared" si="1242"/>
        <v>1</v>
      </c>
      <c r="Q2601" s="461" t="b">
        <f t="shared" si="1243"/>
        <v>1</v>
      </c>
      <c r="R2601" s="728">
        <f t="shared" si="1248"/>
        <v>0</v>
      </c>
    </row>
    <row r="2602" spans="1:18" s="93" customFormat="1" ht="27.5" x14ac:dyDescent="0.35">
      <c r="A2602" s="1016"/>
      <c r="B2602" s="713" t="s">
        <v>80</v>
      </c>
      <c r="C2602" s="392"/>
      <c r="D2602" s="393"/>
      <c r="E2602" s="393"/>
      <c r="F2602" s="393"/>
      <c r="G2602" s="167" t="e">
        <f t="shared" si="1264"/>
        <v>#DIV/0!</v>
      </c>
      <c r="H2602" s="478">
        <f t="shared" si="1272"/>
        <v>0</v>
      </c>
      <c r="I2602" s="167" t="e">
        <f t="shared" si="1260"/>
        <v>#DIV/0!</v>
      </c>
      <c r="J2602" s="391">
        <f t="shared" si="1268"/>
        <v>0</v>
      </c>
      <c r="K2602" s="104">
        <f t="shared" si="1271"/>
        <v>0</v>
      </c>
      <c r="L2602" s="104">
        <f t="shared" si="1270"/>
        <v>0</v>
      </c>
      <c r="M2602" s="206" t="e">
        <f t="shared" si="1262"/>
        <v>#DIV/0!</v>
      </c>
      <c r="N2602" s="918"/>
      <c r="O2602" s="91"/>
      <c r="P2602" s="91" t="b">
        <f t="shared" si="1242"/>
        <v>1</v>
      </c>
      <c r="Q2602" s="461" t="b">
        <f t="shared" si="1243"/>
        <v>1</v>
      </c>
      <c r="R2602" s="728">
        <f t="shared" si="1248"/>
        <v>0</v>
      </c>
    </row>
    <row r="2603" spans="1:18" s="93" customFormat="1" ht="102.75" customHeight="1" x14ac:dyDescent="0.35">
      <c r="A2603" s="1016" t="s">
        <v>841</v>
      </c>
      <c r="B2603" s="388" t="s">
        <v>637</v>
      </c>
      <c r="C2603" s="389" t="s">
        <v>285</v>
      </c>
      <c r="D2603" s="390">
        <f>SUM(D2604:D2607)</f>
        <v>21427.85</v>
      </c>
      <c r="E2603" s="390">
        <f>SUM(E2604:E2607)</f>
        <v>21427.85</v>
      </c>
      <c r="F2603" s="390">
        <f>SUM(F2604:F2607)</f>
        <v>0</v>
      </c>
      <c r="G2603" s="186">
        <f t="shared" si="1264"/>
        <v>0</v>
      </c>
      <c r="H2603" s="390">
        <f t="shared" si="1272"/>
        <v>0</v>
      </c>
      <c r="I2603" s="186">
        <f t="shared" si="1260"/>
        <v>0</v>
      </c>
      <c r="J2603" s="391">
        <f t="shared" si="1268"/>
        <v>0</v>
      </c>
      <c r="K2603" s="104">
        <f>SUM(K2604:K2607)</f>
        <v>21427.85</v>
      </c>
      <c r="L2603" s="104">
        <f>SUM(L2604:L2607)</f>
        <v>0</v>
      </c>
      <c r="M2603" s="129">
        <f t="shared" si="1262"/>
        <v>1</v>
      </c>
      <c r="N2603" s="918" t="s">
        <v>1533</v>
      </c>
      <c r="O2603" s="91"/>
      <c r="P2603" s="91" t="b">
        <f t="shared" si="1242"/>
        <v>1</v>
      </c>
      <c r="Q2603" s="461" t="b">
        <f t="shared" si="1243"/>
        <v>1</v>
      </c>
      <c r="R2603" s="728">
        <f t="shared" si="1248"/>
        <v>0</v>
      </c>
    </row>
    <row r="2604" spans="1:18" s="93" customFormat="1" ht="18.75" customHeight="1" x14ac:dyDescent="0.35">
      <c r="A2604" s="1016"/>
      <c r="B2604" s="392" t="s">
        <v>79</v>
      </c>
      <c r="C2604" s="392"/>
      <c r="D2604" s="393"/>
      <c r="E2604" s="393"/>
      <c r="F2604" s="393"/>
      <c r="G2604" s="167" t="e">
        <f t="shared" si="1264"/>
        <v>#DIV/0!</v>
      </c>
      <c r="H2604" s="394">
        <f t="shared" si="1272"/>
        <v>0</v>
      </c>
      <c r="I2604" s="167" t="e">
        <f t="shared" si="1260"/>
        <v>#DIV/0!</v>
      </c>
      <c r="J2604" s="391">
        <f t="shared" si="1268"/>
        <v>0</v>
      </c>
      <c r="K2604" s="104">
        <f t="shared" si="1271"/>
        <v>0</v>
      </c>
      <c r="L2604" s="104">
        <f t="shared" si="1270"/>
        <v>0</v>
      </c>
      <c r="M2604" s="206" t="e">
        <f t="shared" si="1262"/>
        <v>#DIV/0!</v>
      </c>
      <c r="N2604" s="918"/>
      <c r="O2604" s="91"/>
      <c r="P2604" s="91" t="b">
        <f t="shared" si="1242"/>
        <v>1</v>
      </c>
      <c r="Q2604" s="461" t="b">
        <f t="shared" si="1243"/>
        <v>1</v>
      </c>
      <c r="R2604" s="728">
        <f t="shared" si="1248"/>
        <v>0</v>
      </c>
    </row>
    <row r="2605" spans="1:18" s="93" customFormat="1" ht="18.75" customHeight="1" x14ac:dyDescent="0.35">
      <c r="A2605" s="1016"/>
      <c r="B2605" s="392" t="s">
        <v>78</v>
      </c>
      <c r="C2605" s="392"/>
      <c r="D2605" s="393"/>
      <c r="E2605" s="393"/>
      <c r="F2605" s="393"/>
      <c r="G2605" s="167" t="e">
        <f t="shared" si="1264"/>
        <v>#DIV/0!</v>
      </c>
      <c r="H2605" s="394">
        <f t="shared" si="1272"/>
        <v>0</v>
      </c>
      <c r="I2605" s="167" t="e">
        <f t="shared" si="1260"/>
        <v>#DIV/0!</v>
      </c>
      <c r="J2605" s="391">
        <f t="shared" si="1268"/>
        <v>0</v>
      </c>
      <c r="K2605" s="104">
        <f t="shared" si="1271"/>
        <v>0</v>
      </c>
      <c r="L2605" s="104">
        <f t="shared" si="1270"/>
        <v>0</v>
      </c>
      <c r="M2605" s="206" t="e">
        <f t="shared" si="1262"/>
        <v>#DIV/0!</v>
      </c>
      <c r="N2605" s="918"/>
      <c r="O2605" s="91"/>
      <c r="P2605" s="91" t="b">
        <f t="shared" si="1242"/>
        <v>1</v>
      </c>
      <c r="Q2605" s="461" t="b">
        <f t="shared" si="1243"/>
        <v>1</v>
      </c>
      <c r="R2605" s="728">
        <f t="shared" si="1248"/>
        <v>0</v>
      </c>
    </row>
    <row r="2606" spans="1:18" s="93" customFormat="1" ht="18.75" customHeight="1" x14ac:dyDescent="0.35">
      <c r="A2606" s="1016"/>
      <c r="B2606" s="392" t="s">
        <v>116</v>
      </c>
      <c r="C2606" s="392"/>
      <c r="D2606" s="393">
        <v>21427.85</v>
      </c>
      <c r="E2606" s="393">
        <v>21427.85</v>
      </c>
      <c r="F2606" s="393"/>
      <c r="G2606" s="186">
        <f t="shared" si="1264"/>
        <v>0</v>
      </c>
      <c r="H2606" s="393"/>
      <c r="I2606" s="186">
        <f t="shared" si="1260"/>
        <v>0</v>
      </c>
      <c r="J2606" s="391">
        <f t="shared" si="1268"/>
        <v>0</v>
      </c>
      <c r="K2606" s="393">
        <v>21427.85</v>
      </c>
      <c r="L2606" s="104">
        <f t="shared" si="1270"/>
        <v>0</v>
      </c>
      <c r="M2606" s="129">
        <f t="shared" si="1262"/>
        <v>1</v>
      </c>
      <c r="N2606" s="918"/>
      <c r="O2606" s="91"/>
      <c r="P2606" s="91" t="b">
        <f t="shared" si="1242"/>
        <v>1</v>
      </c>
      <c r="Q2606" s="461" t="b">
        <f t="shared" si="1243"/>
        <v>1</v>
      </c>
      <c r="R2606" s="728">
        <f t="shared" si="1248"/>
        <v>0</v>
      </c>
    </row>
    <row r="2607" spans="1:18" s="93" customFormat="1" ht="18.75" customHeight="1" x14ac:dyDescent="0.35">
      <c r="A2607" s="1016"/>
      <c r="B2607" s="713" t="s">
        <v>80</v>
      </c>
      <c r="C2607" s="392"/>
      <c r="D2607" s="393"/>
      <c r="E2607" s="393"/>
      <c r="F2607" s="393"/>
      <c r="G2607" s="167" t="e">
        <f t="shared" si="1264"/>
        <v>#DIV/0!</v>
      </c>
      <c r="H2607" s="394">
        <f t="shared" si="1272"/>
        <v>0</v>
      </c>
      <c r="I2607" s="167" t="e">
        <f t="shared" si="1260"/>
        <v>#DIV/0!</v>
      </c>
      <c r="J2607" s="391">
        <f t="shared" si="1268"/>
        <v>0</v>
      </c>
      <c r="K2607" s="104">
        <f t="shared" si="1271"/>
        <v>0</v>
      </c>
      <c r="L2607" s="104">
        <f t="shared" si="1270"/>
        <v>0</v>
      </c>
      <c r="M2607" s="206" t="e">
        <f t="shared" si="1262"/>
        <v>#DIV/0!</v>
      </c>
      <c r="N2607" s="918"/>
      <c r="O2607" s="91"/>
      <c r="P2607" s="91" t="b">
        <f t="shared" si="1242"/>
        <v>1</v>
      </c>
      <c r="Q2607" s="461" t="b">
        <f t="shared" si="1243"/>
        <v>1</v>
      </c>
      <c r="R2607" s="728">
        <f t="shared" si="1248"/>
        <v>0</v>
      </c>
    </row>
    <row r="2608" spans="1:18" s="93" customFormat="1" ht="74.25" customHeight="1" x14ac:dyDescent="0.35">
      <c r="A2608" s="1016" t="s">
        <v>842</v>
      </c>
      <c r="B2608" s="389" t="s">
        <v>580</v>
      </c>
      <c r="C2608" s="389" t="s">
        <v>285</v>
      </c>
      <c r="D2608" s="390">
        <f>SUM(D2609:D2612)</f>
        <v>200</v>
      </c>
      <c r="E2608" s="390">
        <f>SUM(E2609:E2612)</f>
        <v>200</v>
      </c>
      <c r="F2608" s="390">
        <f>SUM(F2609:F2612)</f>
        <v>0</v>
      </c>
      <c r="G2608" s="186">
        <f t="shared" si="1264"/>
        <v>0</v>
      </c>
      <c r="H2608" s="390">
        <f t="shared" si="1272"/>
        <v>0</v>
      </c>
      <c r="I2608" s="186">
        <f t="shared" si="1260"/>
        <v>0</v>
      </c>
      <c r="J2608" s="391">
        <f>IF(H2608&gt;0,H2608/F2608,0)</f>
        <v>0</v>
      </c>
      <c r="K2608" s="104">
        <f t="shared" si="1271"/>
        <v>200</v>
      </c>
      <c r="L2608" s="104">
        <f t="shared" si="1270"/>
        <v>0</v>
      </c>
      <c r="M2608" s="129">
        <f t="shared" si="1262"/>
        <v>1</v>
      </c>
      <c r="N2608" s="918" t="s">
        <v>1570</v>
      </c>
      <c r="O2608" s="91"/>
      <c r="P2608" s="91" t="b">
        <f t="shared" si="1242"/>
        <v>1</v>
      </c>
      <c r="Q2608" s="461" t="b">
        <f t="shared" si="1243"/>
        <v>1</v>
      </c>
      <c r="R2608" s="728">
        <f t="shared" si="1248"/>
        <v>0</v>
      </c>
    </row>
    <row r="2609" spans="1:18" s="93" customFormat="1" ht="27.5" x14ac:dyDescent="0.35">
      <c r="A2609" s="1016"/>
      <c r="B2609" s="392" t="s">
        <v>79</v>
      </c>
      <c r="C2609" s="392"/>
      <c r="D2609" s="393"/>
      <c r="E2609" s="393"/>
      <c r="F2609" s="393"/>
      <c r="G2609" s="167" t="e">
        <f t="shared" si="1264"/>
        <v>#DIV/0!</v>
      </c>
      <c r="H2609" s="394">
        <f t="shared" si="1272"/>
        <v>0</v>
      </c>
      <c r="I2609" s="167" t="e">
        <f t="shared" si="1260"/>
        <v>#DIV/0!</v>
      </c>
      <c r="J2609" s="391">
        <f>IF(H2609&gt;0,H2609/F2609,0)</f>
        <v>0</v>
      </c>
      <c r="K2609" s="104">
        <f t="shared" si="1271"/>
        <v>0</v>
      </c>
      <c r="L2609" s="104">
        <f t="shared" si="1270"/>
        <v>0</v>
      </c>
      <c r="M2609" s="206" t="e">
        <f t="shared" si="1262"/>
        <v>#DIV/0!</v>
      </c>
      <c r="N2609" s="918"/>
      <c r="O2609" s="91"/>
      <c r="P2609" s="91" t="b">
        <f t="shared" si="1242"/>
        <v>1</v>
      </c>
      <c r="Q2609" s="461" t="b">
        <f t="shared" si="1243"/>
        <v>1</v>
      </c>
      <c r="R2609" s="728">
        <f t="shared" si="1248"/>
        <v>0</v>
      </c>
    </row>
    <row r="2610" spans="1:18" s="93" customFormat="1" ht="27.5" x14ac:dyDescent="0.35">
      <c r="A2610" s="1016"/>
      <c r="B2610" s="392" t="s">
        <v>78</v>
      </c>
      <c r="C2610" s="392"/>
      <c r="D2610" s="393"/>
      <c r="E2610" s="393"/>
      <c r="F2610" s="393"/>
      <c r="G2610" s="167" t="e">
        <f t="shared" si="1264"/>
        <v>#DIV/0!</v>
      </c>
      <c r="H2610" s="394">
        <f t="shared" si="1272"/>
        <v>0</v>
      </c>
      <c r="I2610" s="167" t="e">
        <f t="shared" si="1260"/>
        <v>#DIV/0!</v>
      </c>
      <c r="J2610" s="391">
        <f>IF(H2610&gt;0,H2610/F2610,0)</f>
        <v>0</v>
      </c>
      <c r="K2610" s="104">
        <f t="shared" si="1271"/>
        <v>0</v>
      </c>
      <c r="L2610" s="104">
        <f t="shared" si="1270"/>
        <v>0</v>
      </c>
      <c r="M2610" s="206" t="e">
        <f t="shared" si="1262"/>
        <v>#DIV/0!</v>
      </c>
      <c r="N2610" s="918"/>
      <c r="O2610" s="91"/>
      <c r="P2610" s="91" t="b">
        <f t="shared" si="1242"/>
        <v>1</v>
      </c>
      <c r="Q2610" s="461" t="b">
        <f t="shared" si="1243"/>
        <v>1</v>
      </c>
      <c r="R2610" s="728">
        <f t="shared" si="1248"/>
        <v>0</v>
      </c>
    </row>
    <row r="2611" spans="1:18" s="93" customFormat="1" ht="27.5" x14ac:dyDescent="0.35">
      <c r="A2611" s="1016"/>
      <c r="B2611" s="392" t="s">
        <v>116</v>
      </c>
      <c r="C2611" s="392"/>
      <c r="D2611" s="393">
        <v>200</v>
      </c>
      <c r="E2611" s="393">
        <f>D2611</f>
        <v>200</v>
      </c>
      <c r="F2611" s="393"/>
      <c r="G2611" s="186">
        <f t="shared" si="1264"/>
        <v>0</v>
      </c>
      <c r="H2611" s="393"/>
      <c r="I2611" s="186">
        <f t="shared" si="1260"/>
        <v>0</v>
      </c>
      <c r="J2611" s="391">
        <f>IF(H2611&gt;0,H2611/F2611,0)</f>
        <v>0</v>
      </c>
      <c r="K2611" s="104">
        <f t="shared" si="1271"/>
        <v>200</v>
      </c>
      <c r="L2611" s="104">
        <f t="shared" si="1270"/>
        <v>0</v>
      </c>
      <c r="M2611" s="129">
        <f t="shared" si="1262"/>
        <v>1</v>
      </c>
      <c r="N2611" s="918"/>
      <c r="O2611" s="91"/>
      <c r="P2611" s="91" t="b">
        <f t="shared" si="1242"/>
        <v>1</v>
      </c>
      <c r="Q2611" s="461" t="b">
        <f t="shared" si="1243"/>
        <v>1</v>
      </c>
      <c r="R2611" s="728">
        <f t="shared" si="1248"/>
        <v>0</v>
      </c>
    </row>
    <row r="2612" spans="1:18" s="93" customFormat="1" ht="27.5" x14ac:dyDescent="0.35">
      <c r="A2612" s="1016"/>
      <c r="B2612" s="713" t="s">
        <v>80</v>
      </c>
      <c r="C2612" s="392"/>
      <c r="D2612" s="393"/>
      <c r="E2612" s="393"/>
      <c r="F2612" s="393"/>
      <c r="G2612" s="167" t="e">
        <f t="shared" si="1264"/>
        <v>#DIV/0!</v>
      </c>
      <c r="H2612" s="394">
        <f t="shared" si="1272"/>
        <v>0</v>
      </c>
      <c r="I2612" s="167" t="e">
        <f t="shared" si="1260"/>
        <v>#DIV/0!</v>
      </c>
      <c r="J2612" s="391">
        <f>IF(H2612&gt;0,H2612/F2612,0)</f>
        <v>0</v>
      </c>
      <c r="K2612" s="104">
        <f t="shared" si="1271"/>
        <v>0</v>
      </c>
      <c r="L2612" s="104">
        <f t="shared" si="1270"/>
        <v>0</v>
      </c>
      <c r="M2612" s="206" t="e">
        <f t="shared" si="1262"/>
        <v>#DIV/0!</v>
      </c>
      <c r="N2612" s="918"/>
      <c r="O2612" s="91"/>
      <c r="P2612" s="91" t="b">
        <f t="shared" si="1242"/>
        <v>1</v>
      </c>
      <c r="Q2612" s="461" t="b">
        <f t="shared" si="1243"/>
        <v>1</v>
      </c>
      <c r="R2612" s="728">
        <f t="shared" si="1248"/>
        <v>0</v>
      </c>
    </row>
    <row r="2613" spans="1:18" s="93" customFormat="1" ht="96.75" customHeight="1" x14ac:dyDescent="0.35">
      <c r="A2613" s="1071" t="s">
        <v>843</v>
      </c>
      <c r="B2613" s="388" t="s">
        <v>742</v>
      </c>
      <c r="C2613" s="389" t="s">
        <v>285</v>
      </c>
      <c r="D2613" s="390">
        <f>SUM(D2614:D2617)</f>
        <v>3995</v>
      </c>
      <c r="E2613" s="390">
        <f>SUM(E2614:E2617)</f>
        <v>3995</v>
      </c>
      <c r="F2613" s="390">
        <f>SUM(F2614:F2617)</f>
        <v>510.85</v>
      </c>
      <c r="G2613" s="186">
        <f t="shared" si="1264"/>
        <v>0.128</v>
      </c>
      <c r="H2613" s="390">
        <f t="shared" si="1272"/>
        <v>510.85</v>
      </c>
      <c r="I2613" s="186">
        <f t="shared" si="1260"/>
        <v>0.128</v>
      </c>
      <c r="J2613" s="391">
        <f t="shared" si="1268"/>
        <v>1</v>
      </c>
      <c r="K2613" s="104">
        <f t="shared" si="1271"/>
        <v>3995</v>
      </c>
      <c r="L2613" s="104">
        <f t="shared" si="1270"/>
        <v>0</v>
      </c>
      <c r="M2613" s="129">
        <f t="shared" si="1262"/>
        <v>1</v>
      </c>
      <c r="N2613" s="869" t="s">
        <v>1534</v>
      </c>
      <c r="O2613" s="91"/>
      <c r="P2613" s="91" t="b">
        <f t="shared" si="1242"/>
        <v>1</v>
      </c>
      <c r="Q2613" s="461" t="b">
        <f t="shared" si="1243"/>
        <v>1</v>
      </c>
      <c r="R2613" s="728">
        <f t="shared" si="1248"/>
        <v>0</v>
      </c>
    </row>
    <row r="2614" spans="1:18" s="93" customFormat="1" ht="18.75" customHeight="1" x14ac:dyDescent="0.35">
      <c r="A2614" s="1071"/>
      <c r="B2614" s="392" t="s">
        <v>79</v>
      </c>
      <c r="C2614" s="392"/>
      <c r="D2614" s="393"/>
      <c r="E2614" s="393"/>
      <c r="F2614" s="393"/>
      <c r="G2614" s="167" t="e">
        <f t="shared" si="1264"/>
        <v>#DIV/0!</v>
      </c>
      <c r="H2614" s="394">
        <f t="shared" si="1272"/>
        <v>0</v>
      </c>
      <c r="I2614" s="167" t="e">
        <f t="shared" si="1260"/>
        <v>#DIV/0!</v>
      </c>
      <c r="J2614" s="391">
        <f t="shared" si="1268"/>
        <v>0</v>
      </c>
      <c r="K2614" s="104">
        <f t="shared" si="1271"/>
        <v>0</v>
      </c>
      <c r="L2614" s="104">
        <f t="shared" si="1270"/>
        <v>0</v>
      </c>
      <c r="M2614" s="206" t="e">
        <f t="shared" si="1262"/>
        <v>#DIV/0!</v>
      </c>
      <c r="N2614" s="869"/>
      <c r="O2614" s="91"/>
      <c r="P2614" s="91" t="b">
        <f t="shared" ref="P2614:P2682" si="1273">E2654=D2654</f>
        <v>1</v>
      </c>
      <c r="Q2614" s="461" t="b">
        <f t="shared" ref="Q2614:Q2682" si="1274">IF(F2654=H2654,TRUE,FALSE)</f>
        <v>1</v>
      </c>
      <c r="R2614" s="728">
        <f t="shared" si="1248"/>
        <v>0</v>
      </c>
    </row>
    <row r="2615" spans="1:18" s="93" customFormat="1" ht="27.5" x14ac:dyDescent="0.35">
      <c r="A2615" s="1071"/>
      <c r="B2615" s="392" t="s">
        <v>78</v>
      </c>
      <c r="C2615" s="392"/>
      <c r="D2615" s="393"/>
      <c r="E2615" s="393"/>
      <c r="F2615" s="393"/>
      <c r="G2615" s="167" t="e">
        <f t="shared" si="1264"/>
        <v>#DIV/0!</v>
      </c>
      <c r="H2615" s="394">
        <f t="shared" si="1272"/>
        <v>0</v>
      </c>
      <c r="I2615" s="167" t="e">
        <f t="shared" si="1260"/>
        <v>#DIV/0!</v>
      </c>
      <c r="J2615" s="391">
        <f t="shared" si="1268"/>
        <v>0</v>
      </c>
      <c r="K2615" s="104">
        <f t="shared" si="1271"/>
        <v>0</v>
      </c>
      <c r="L2615" s="104">
        <f t="shared" si="1270"/>
        <v>0</v>
      </c>
      <c r="M2615" s="206" t="e">
        <f t="shared" si="1262"/>
        <v>#DIV/0!</v>
      </c>
      <c r="N2615" s="869"/>
      <c r="O2615" s="91"/>
      <c r="P2615" s="91" t="b">
        <f t="shared" si="1273"/>
        <v>1</v>
      </c>
      <c r="Q2615" s="461" t="b">
        <f t="shared" si="1274"/>
        <v>1</v>
      </c>
      <c r="R2615" s="728">
        <f t="shared" si="1248"/>
        <v>0</v>
      </c>
    </row>
    <row r="2616" spans="1:18" s="93" customFormat="1" ht="27.5" x14ac:dyDescent="0.35">
      <c r="A2616" s="1071"/>
      <c r="B2616" s="392" t="s">
        <v>116</v>
      </c>
      <c r="C2616" s="392"/>
      <c r="D2616" s="393">
        <v>3995</v>
      </c>
      <c r="E2616" s="393">
        <v>3995</v>
      </c>
      <c r="F2616" s="393">
        <v>510.85</v>
      </c>
      <c r="G2616" s="186">
        <f t="shared" si="1264"/>
        <v>0.128</v>
      </c>
      <c r="H2616" s="393">
        <v>510.85</v>
      </c>
      <c r="I2616" s="186">
        <f t="shared" si="1260"/>
        <v>0.128</v>
      </c>
      <c r="J2616" s="391">
        <f t="shared" si="1268"/>
        <v>1</v>
      </c>
      <c r="K2616" s="104">
        <f t="shared" si="1271"/>
        <v>3995</v>
      </c>
      <c r="L2616" s="104">
        <f t="shared" si="1270"/>
        <v>0</v>
      </c>
      <c r="M2616" s="129">
        <f t="shared" si="1262"/>
        <v>1</v>
      </c>
      <c r="N2616" s="869"/>
      <c r="O2616" s="91"/>
      <c r="P2616" s="91" t="b">
        <f t="shared" si="1273"/>
        <v>1</v>
      </c>
      <c r="Q2616" s="461" t="b">
        <f t="shared" si="1274"/>
        <v>1</v>
      </c>
      <c r="R2616" s="728">
        <f t="shared" si="1248"/>
        <v>0</v>
      </c>
    </row>
    <row r="2617" spans="1:18" s="93" customFormat="1" ht="27.5" x14ac:dyDescent="0.35">
      <c r="A2617" s="1071"/>
      <c r="B2617" s="713" t="s">
        <v>80</v>
      </c>
      <c r="C2617" s="392"/>
      <c r="D2617" s="393"/>
      <c r="E2617" s="393"/>
      <c r="F2617" s="393"/>
      <c r="G2617" s="167" t="e">
        <f t="shared" si="1264"/>
        <v>#DIV/0!</v>
      </c>
      <c r="H2617" s="394">
        <f t="shared" si="1272"/>
        <v>0</v>
      </c>
      <c r="I2617" s="167" t="e">
        <f t="shared" si="1260"/>
        <v>#DIV/0!</v>
      </c>
      <c r="J2617" s="391">
        <f t="shared" si="1268"/>
        <v>0</v>
      </c>
      <c r="K2617" s="104">
        <f t="shared" si="1271"/>
        <v>0</v>
      </c>
      <c r="L2617" s="104">
        <f t="shared" si="1270"/>
        <v>0</v>
      </c>
      <c r="M2617" s="206" t="e">
        <f t="shared" si="1262"/>
        <v>#DIV/0!</v>
      </c>
      <c r="N2617" s="869"/>
      <c r="O2617" s="91"/>
      <c r="P2617" s="91" t="b">
        <f t="shared" si="1273"/>
        <v>1</v>
      </c>
      <c r="Q2617" s="461" t="b">
        <f t="shared" si="1274"/>
        <v>1</v>
      </c>
      <c r="R2617" s="728">
        <f t="shared" si="1248"/>
        <v>0</v>
      </c>
    </row>
    <row r="2618" spans="1:18" s="93" customFormat="1" ht="72.75" customHeight="1" x14ac:dyDescent="0.35">
      <c r="A2618" s="1041" t="s">
        <v>844</v>
      </c>
      <c r="B2618" s="470" t="s">
        <v>581</v>
      </c>
      <c r="C2618" s="392" t="s">
        <v>649</v>
      </c>
      <c r="D2618" s="393">
        <f>SUM(D2619:D2622)</f>
        <v>1524</v>
      </c>
      <c r="E2618" s="393">
        <f>SUM(E2619:E2622)</f>
        <v>1524</v>
      </c>
      <c r="F2618" s="393">
        <f>SUM(F2619:F2622)</f>
        <v>0</v>
      </c>
      <c r="G2618" s="186">
        <f t="shared" si="1264"/>
        <v>0</v>
      </c>
      <c r="H2618" s="469">
        <f>F2618</f>
        <v>0</v>
      </c>
      <c r="I2618" s="186">
        <f t="shared" si="1260"/>
        <v>0</v>
      </c>
      <c r="J2618" s="391">
        <f t="shared" si="1268"/>
        <v>0</v>
      </c>
      <c r="K2618" s="104">
        <f t="shared" si="1271"/>
        <v>1524</v>
      </c>
      <c r="L2618" s="104">
        <f t="shared" si="1270"/>
        <v>0</v>
      </c>
      <c r="M2618" s="129">
        <f t="shared" si="1262"/>
        <v>1</v>
      </c>
      <c r="N2618" s="933"/>
      <c r="O2618" s="91" t="b">
        <f>F2555=H2555</f>
        <v>1</v>
      </c>
      <c r="P2618" s="91" t="b">
        <f t="shared" si="1273"/>
        <v>1</v>
      </c>
      <c r="Q2618" s="461" t="b">
        <f t="shared" si="1274"/>
        <v>1</v>
      </c>
      <c r="R2618" s="728">
        <f t="shared" si="1248"/>
        <v>0</v>
      </c>
    </row>
    <row r="2619" spans="1:18" s="93" customFormat="1" ht="27.5" x14ac:dyDescent="0.35">
      <c r="A2619" s="1041"/>
      <c r="B2619" s="392" t="s">
        <v>79</v>
      </c>
      <c r="C2619" s="392"/>
      <c r="D2619" s="393">
        <f t="shared" ref="D2619:F2622" si="1275">D2624</f>
        <v>0</v>
      </c>
      <c r="E2619" s="393">
        <f t="shared" si="1275"/>
        <v>0</v>
      </c>
      <c r="F2619" s="393">
        <f t="shared" si="1275"/>
        <v>0</v>
      </c>
      <c r="G2619" s="167" t="e">
        <f t="shared" si="1264"/>
        <v>#DIV/0!</v>
      </c>
      <c r="H2619" s="478">
        <f>H2624</f>
        <v>0</v>
      </c>
      <c r="I2619" s="167" t="e">
        <f t="shared" si="1260"/>
        <v>#DIV/0!</v>
      </c>
      <c r="J2619" s="391">
        <f t="shared" si="1268"/>
        <v>0</v>
      </c>
      <c r="K2619" s="104">
        <f t="shared" si="1271"/>
        <v>0</v>
      </c>
      <c r="L2619" s="104">
        <f t="shared" si="1270"/>
        <v>0</v>
      </c>
      <c r="M2619" s="206" t="e">
        <f t="shared" si="1262"/>
        <v>#DIV/0!</v>
      </c>
      <c r="N2619" s="933"/>
      <c r="O2619" s="91"/>
      <c r="P2619" s="91" t="b">
        <f t="shared" si="1273"/>
        <v>1</v>
      </c>
      <c r="Q2619" s="461" t="b">
        <f t="shared" si="1274"/>
        <v>1</v>
      </c>
      <c r="R2619" s="728">
        <f t="shared" si="1248"/>
        <v>0</v>
      </c>
    </row>
    <row r="2620" spans="1:18" s="93" customFormat="1" ht="27.5" x14ac:dyDescent="0.35">
      <c r="A2620" s="1041"/>
      <c r="B2620" s="392" t="s">
        <v>78</v>
      </c>
      <c r="C2620" s="392"/>
      <c r="D2620" s="393">
        <f t="shared" si="1275"/>
        <v>0</v>
      </c>
      <c r="E2620" s="393">
        <f t="shared" si="1275"/>
        <v>0</v>
      </c>
      <c r="F2620" s="393">
        <f t="shared" si="1275"/>
        <v>0</v>
      </c>
      <c r="G2620" s="167" t="e">
        <f t="shared" si="1264"/>
        <v>#DIV/0!</v>
      </c>
      <c r="H2620" s="478">
        <f>H2625</f>
        <v>0</v>
      </c>
      <c r="I2620" s="167" t="e">
        <f t="shared" si="1260"/>
        <v>#DIV/0!</v>
      </c>
      <c r="J2620" s="391">
        <f t="shared" si="1268"/>
        <v>0</v>
      </c>
      <c r="K2620" s="104">
        <f t="shared" si="1271"/>
        <v>0</v>
      </c>
      <c r="L2620" s="104">
        <f t="shared" si="1270"/>
        <v>0</v>
      </c>
      <c r="M2620" s="206" t="e">
        <f t="shared" si="1262"/>
        <v>#DIV/0!</v>
      </c>
      <c r="N2620" s="933"/>
      <c r="O2620" s="91"/>
      <c r="P2620" s="91" t="b">
        <f t="shared" si="1273"/>
        <v>1</v>
      </c>
      <c r="Q2620" s="461" t="b">
        <f t="shared" si="1274"/>
        <v>1</v>
      </c>
      <c r="R2620" s="728">
        <f t="shared" si="1248"/>
        <v>0</v>
      </c>
    </row>
    <row r="2621" spans="1:18" s="93" customFormat="1" ht="27.5" x14ac:dyDescent="0.35">
      <c r="A2621" s="1041"/>
      <c r="B2621" s="392" t="s">
        <v>116</v>
      </c>
      <c r="C2621" s="392"/>
      <c r="D2621" s="393">
        <f t="shared" si="1275"/>
        <v>1524</v>
      </c>
      <c r="E2621" s="393">
        <f t="shared" si="1275"/>
        <v>1524</v>
      </c>
      <c r="F2621" s="393">
        <f t="shared" si="1275"/>
        <v>0</v>
      </c>
      <c r="G2621" s="186">
        <f t="shared" si="1264"/>
        <v>0</v>
      </c>
      <c r="H2621" s="469">
        <f>H2626</f>
        <v>0</v>
      </c>
      <c r="I2621" s="186">
        <f t="shared" si="1260"/>
        <v>0</v>
      </c>
      <c r="J2621" s="391">
        <f t="shared" si="1268"/>
        <v>0</v>
      </c>
      <c r="K2621" s="104">
        <f t="shared" si="1271"/>
        <v>1524</v>
      </c>
      <c r="L2621" s="104">
        <f t="shared" si="1270"/>
        <v>0</v>
      </c>
      <c r="M2621" s="129">
        <f t="shared" si="1262"/>
        <v>1</v>
      </c>
      <c r="N2621" s="933"/>
      <c r="O2621" s="91" t="b">
        <f>F2556=H2556</f>
        <v>1</v>
      </c>
      <c r="P2621" s="91" t="b">
        <f t="shared" si="1273"/>
        <v>1</v>
      </c>
      <c r="Q2621" s="461" t="b">
        <f t="shared" si="1274"/>
        <v>1</v>
      </c>
      <c r="R2621" s="728">
        <f t="shared" si="1248"/>
        <v>0</v>
      </c>
    </row>
    <row r="2622" spans="1:18" s="93" customFormat="1" ht="27.5" x14ac:dyDescent="0.35">
      <c r="A2622" s="1041"/>
      <c r="B2622" s="713" t="s">
        <v>80</v>
      </c>
      <c r="C2622" s="392"/>
      <c r="D2622" s="393">
        <f t="shared" si="1275"/>
        <v>0</v>
      </c>
      <c r="E2622" s="393">
        <f t="shared" si="1275"/>
        <v>0</v>
      </c>
      <c r="F2622" s="393">
        <f t="shared" si="1275"/>
        <v>0</v>
      </c>
      <c r="G2622" s="167" t="e">
        <f t="shared" si="1264"/>
        <v>#DIV/0!</v>
      </c>
      <c r="H2622" s="479">
        <f>H2627</f>
        <v>0</v>
      </c>
      <c r="I2622" s="167" t="e">
        <f t="shared" si="1260"/>
        <v>#DIV/0!</v>
      </c>
      <c r="J2622" s="391">
        <f t="shared" si="1268"/>
        <v>0</v>
      </c>
      <c r="K2622" s="104">
        <f t="shared" si="1271"/>
        <v>0</v>
      </c>
      <c r="L2622" s="104">
        <f t="shared" si="1270"/>
        <v>0</v>
      </c>
      <c r="M2622" s="206" t="e">
        <f t="shared" si="1262"/>
        <v>#DIV/0!</v>
      </c>
      <c r="N2622" s="933"/>
      <c r="O2622" s="91"/>
      <c r="P2622" s="91" t="b">
        <f t="shared" si="1273"/>
        <v>1</v>
      </c>
      <c r="Q2622" s="461" t="b">
        <f t="shared" si="1274"/>
        <v>1</v>
      </c>
      <c r="R2622" s="728">
        <f t="shared" si="1248"/>
        <v>0</v>
      </c>
    </row>
    <row r="2623" spans="1:18" s="462" customFormat="1" ht="68.25" customHeight="1" x14ac:dyDescent="0.4">
      <c r="A2623" s="1042" t="s">
        <v>845</v>
      </c>
      <c r="B2623" s="389" t="s">
        <v>582</v>
      </c>
      <c r="C2623" s="389" t="s">
        <v>285</v>
      </c>
      <c r="D2623" s="390">
        <f>SUM(D2624:D2627)</f>
        <v>1524</v>
      </c>
      <c r="E2623" s="390">
        <f>SUM(E2624:E2627)</f>
        <v>1524</v>
      </c>
      <c r="F2623" s="390">
        <f>SUM(F2624:F2627)</f>
        <v>0</v>
      </c>
      <c r="G2623" s="186">
        <f t="shared" si="1264"/>
        <v>0</v>
      </c>
      <c r="H2623" s="390">
        <f>SUM(H2624:H2627)</f>
        <v>0</v>
      </c>
      <c r="I2623" s="186">
        <f t="shared" si="1260"/>
        <v>0</v>
      </c>
      <c r="J2623" s="391">
        <f t="shared" si="1268"/>
        <v>0</v>
      </c>
      <c r="K2623" s="104">
        <f t="shared" si="1271"/>
        <v>1524</v>
      </c>
      <c r="L2623" s="104">
        <f t="shared" si="1270"/>
        <v>0</v>
      </c>
      <c r="M2623" s="129">
        <f t="shared" si="1262"/>
        <v>1</v>
      </c>
      <c r="N2623" s="918" t="s">
        <v>1535</v>
      </c>
      <c r="P2623" s="91" t="b">
        <f t="shared" si="1273"/>
        <v>1</v>
      </c>
      <c r="Q2623" s="461" t="b">
        <f t="shared" si="1274"/>
        <v>1</v>
      </c>
      <c r="R2623" s="728">
        <f t="shared" si="1248"/>
        <v>0</v>
      </c>
    </row>
    <row r="2624" spans="1:18" s="462" customFormat="1" ht="18.75" customHeight="1" x14ac:dyDescent="0.4">
      <c r="A2624" s="1042"/>
      <c r="B2624" s="392" t="s">
        <v>79</v>
      </c>
      <c r="C2624" s="392"/>
      <c r="D2624" s="393"/>
      <c r="E2624" s="393"/>
      <c r="F2624" s="393"/>
      <c r="G2624" s="167" t="e">
        <f t="shared" si="1264"/>
        <v>#DIV/0!</v>
      </c>
      <c r="H2624" s="479">
        <f>F2624</f>
        <v>0</v>
      </c>
      <c r="I2624" s="167" t="e">
        <f t="shared" si="1260"/>
        <v>#DIV/0!</v>
      </c>
      <c r="J2624" s="391">
        <f t="shared" si="1268"/>
        <v>0</v>
      </c>
      <c r="K2624" s="104">
        <f t="shared" si="1271"/>
        <v>0</v>
      </c>
      <c r="L2624" s="104">
        <f t="shared" si="1270"/>
        <v>0</v>
      </c>
      <c r="M2624" s="206" t="e">
        <f t="shared" si="1262"/>
        <v>#DIV/0!</v>
      </c>
      <c r="N2624" s="918"/>
      <c r="P2624" s="91" t="b">
        <f t="shared" si="1273"/>
        <v>1</v>
      </c>
      <c r="Q2624" s="461" t="b">
        <f t="shared" si="1274"/>
        <v>1</v>
      </c>
      <c r="R2624" s="728">
        <f t="shared" si="1248"/>
        <v>0</v>
      </c>
    </row>
    <row r="2625" spans="1:18" s="462" customFormat="1" ht="27.5" x14ac:dyDescent="0.4">
      <c r="A2625" s="1042"/>
      <c r="B2625" s="392" t="s">
        <v>78</v>
      </c>
      <c r="C2625" s="392"/>
      <c r="D2625" s="393"/>
      <c r="E2625" s="393"/>
      <c r="F2625" s="393"/>
      <c r="G2625" s="167" t="e">
        <f t="shared" si="1264"/>
        <v>#DIV/0!</v>
      </c>
      <c r="H2625" s="479">
        <f>F2625</f>
        <v>0</v>
      </c>
      <c r="I2625" s="167" t="e">
        <f t="shared" si="1260"/>
        <v>#DIV/0!</v>
      </c>
      <c r="J2625" s="391">
        <f t="shared" si="1268"/>
        <v>0</v>
      </c>
      <c r="K2625" s="104">
        <f t="shared" si="1271"/>
        <v>0</v>
      </c>
      <c r="L2625" s="104">
        <f t="shared" si="1270"/>
        <v>0</v>
      </c>
      <c r="M2625" s="206" t="e">
        <f t="shared" si="1262"/>
        <v>#DIV/0!</v>
      </c>
      <c r="N2625" s="918"/>
      <c r="P2625" s="91" t="b">
        <f t="shared" si="1273"/>
        <v>1</v>
      </c>
      <c r="Q2625" s="461" t="b">
        <f t="shared" si="1274"/>
        <v>1</v>
      </c>
      <c r="R2625" s="728">
        <f t="shared" si="1248"/>
        <v>0</v>
      </c>
    </row>
    <row r="2626" spans="1:18" s="462" customFormat="1" ht="27.5" x14ac:dyDescent="0.4">
      <c r="A2626" s="1042"/>
      <c r="B2626" s="392" t="s">
        <v>116</v>
      </c>
      <c r="C2626" s="392"/>
      <c r="D2626" s="393">
        <v>1524</v>
      </c>
      <c r="E2626" s="393">
        <f>D2626</f>
        <v>1524</v>
      </c>
      <c r="F2626" s="393"/>
      <c r="G2626" s="186">
        <f t="shared" si="1264"/>
        <v>0</v>
      </c>
      <c r="H2626" s="469"/>
      <c r="I2626" s="186">
        <f t="shared" si="1260"/>
        <v>0</v>
      </c>
      <c r="J2626" s="391">
        <f t="shared" si="1268"/>
        <v>0</v>
      </c>
      <c r="K2626" s="104">
        <f t="shared" si="1271"/>
        <v>1524</v>
      </c>
      <c r="L2626" s="104">
        <f t="shared" si="1270"/>
        <v>0</v>
      </c>
      <c r="M2626" s="129">
        <f t="shared" si="1262"/>
        <v>1</v>
      </c>
      <c r="N2626" s="918"/>
      <c r="P2626" s="91" t="b">
        <f t="shared" si="1273"/>
        <v>1</v>
      </c>
      <c r="Q2626" s="461" t="b">
        <f t="shared" si="1274"/>
        <v>1</v>
      </c>
      <c r="R2626" s="728">
        <f t="shared" si="1248"/>
        <v>0</v>
      </c>
    </row>
    <row r="2627" spans="1:18" s="462" customFormat="1" ht="27.5" x14ac:dyDescent="0.4">
      <c r="A2627" s="1042"/>
      <c r="B2627" s="713" t="s">
        <v>80</v>
      </c>
      <c r="C2627" s="392"/>
      <c r="D2627" s="393"/>
      <c r="E2627" s="393"/>
      <c r="F2627" s="393"/>
      <c r="G2627" s="167" t="e">
        <f t="shared" si="1264"/>
        <v>#DIV/0!</v>
      </c>
      <c r="H2627" s="479">
        <f>F2627</f>
        <v>0</v>
      </c>
      <c r="I2627" s="167" t="e">
        <f t="shared" si="1260"/>
        <v>#DIV/0!</v>
      </c>
      <c r="J2627" s="391">
        <f t="shared" si="1268"/>
        <v>0</v>
      </c>
      <c r="K2627" s="104">
        <f t="shared" si="1271"/>
        <v>0</v>
      </c>
      <c r="L2627" s="104">
        <f t="shared" si="1270"/>
        <v>0</v>
      </c>
      <c r="M2627" s="206" t="e">
        <f t="shared" si="1262"/>
        <v>#DIV/0!</v>
      </c>
      <c r="N2627" s="918"/>
      <c r="P2627" s="91" t="b">
        <f t="shared" si="1273"/>
        <v>1</v>
      </c>
      <c r="Q2627" s="461" t="b">
        <f t="shared" si="1274"/>
        <v>1</v>
      </c>
      <c r="R2627" s="728">
        <f t="shared" si="1248"/>
        <v>0</v>
      </c>
    </row>
    <row r="2628" spans="1:18" s="462" customFormat="1" ht="74.25" customHeight="1" x14ac:dyDescent="0.4">
      <c r="A2628" s="1041" t="s">
        <v>846</v>
      </c>
      <c r="B2628" s="470" t="s">
        <v>583</v>
      </c>
      <c r="C2628" s="392" t="s">
        <v>649</v>
      </c>
      <c r="D2628" s="393">
        <f>SUM(D2629:D2632)</f>
        <v>24454.9</v>
      </c>
      <c r="E2628" s="393">
        <f>SUM(E2629:E2632)</f>
        <v>24454.9</v>
      </c>
      <c r="F2628" s="393">
        <f>SUM(F2629:F2632)</f>
        <v>4264.3</v>
      </c>
      <c r="G2628" s="186">
        <f t="shared" si="1264"/>
        <v>0.17399999999999999</v>
      </c>
      <c r="H2628" s="393">
        <f>F2628</f>
        <v>4264.3</v>
      </c>
      <c r="I2628" s="186">
        <f t="shared" si="1260"/>
        <v>0.17399999999999999</v>
      </c>
      <c r="J2628" s="391">
        <f t="shared" si="1268"/>
        <v>1</v>
      </c>
      <c r="K2628" s="104">
        <f>SUM(K2629:K2632)</f>
        <v>24454.9</v>
      </c>
      <c r="L2628" s="104">
        <f>SUM(L2629:L2632)</f>
        <v>0</v>
      </c>
      <c r="M2628" s="129">
        <f t="shared" si="1262"/>
        <v>1</v>
      </c>
      <c r="N2628" s="933"/>
      <c r="P2628" s="91" t="b">
        <f t="shared" si="1273"/>
        <v>1</v>
      </c>
      <c r="Q2628" s="461" t="b">
        <f t="shared" si="1274"/>
        <v>1</v>
      </c>
      <c r="R2628" s="728">
        <f t="shared" si="1248"/>
        <v>0</v>
      </c>
    </row>
    <row r="2629" spans="1:18" s="462" customFormat="1" ht="18.75" customHeight="1" x14ac:dyDescent="0.4">
      <c r="A2629" s="1041"/>
      <c r="B2629" s="392" t="s">
        <v>79</v>
      </c>
      <c r="C2629" s="392"/>
      <c r="D2629" s="393">
        <f>D2634</f>
        <v>0</v>
      </c>
      <c r="E2629" s="393">
        <f t="shared" ref="E2629:F2629" si="1276">E2634</f>
        <v>0</v>
      </c>
      <c r="F2629" s="393">
        <f t="shared" si="1276"/>
        <v>0</v>
      </c>
      <c r="G2629" s="167" t="e">
        <f t="shared" si="1264"/>
        <v>#DIV/0!</v>
      </c>
      <c r="H2629" s="478">
        <f>H2634</f>
        <v>0</v>
      </c>
      <c r="I2629" s="167" t="e">
        <f t="shared" si="1260"/>
        <v>#DIV/0!</v>
      </c>
      <c r="J2629" s="391">
        <f t="shared" si="1268"/>
        <v>0</v>
      </c>
      <c r="K2629" s="393">
        <f>K2634</f>
        <v>0</v>
      </c>
      <c r="L2629" s="104">
        <f t="shared" si="1270"/>
        <v>0</v>
      </c>
      <c r="M2629" s="206" t="e">
        <f t="shared" si="1262"/>
        <v>#DIV/0!</v>
      </c>
      <c r="N2629" s="933"/>
      <c r="P2629" s="91" t="b">
        <f t="shared" si="1273"/>
        <v>1</v>
      </c>
      <c r="Q2629" s="461" t="b">
        <f t="shared" si="1274"/>
        <v>1</v>
      </c>
      <c r="R2629" s="728">
        <f t="shared" si="1248"/>
        <v>0</v>
      </c>
    </row>
    <row r="2630" spans="1:18" s="462" customFormat="1" ht="27.5" x14ac:dyDescent="0.4">
      <c r="A2630" s="1041"/>
      <c r="B2630" s="392" t="s">
        <v>78</v>
      </c>
      <c r="C2630" s="392"/>
      <c r="D2630" s="393">
        <f t="shared" ref="D2630:F2632" si="1277">D2635</f>
        <v>0</v>
      </c>
      <c r="E2630" s="393">
        <f t="shared" si="1277"/>
        <v>0</v>
      </c>
      <c r="F2630" s="393">
        <f t="shared" si="1277"/>
        <v>0</v>
      </c>
      <c r="G2630" s="167" t="e">
        <f t="shared" si="1264"/>
        <v>#DIV/0!</v>
      </c>
      <c r="H2630" s="478">
        <f t="shared" ref="H2630:H2632" si="1278">H2635</f>
        <v>0</v>
      </c>
      <c r="I2630" s="167" t="e">
        <f t="shared" si="1260"/>
        <v>#DIV/0!</v>
      </c>
      <c r="J2630" s="391">
        <f t="shared" si="1268"/>
        <v>0</v>
      </c>
      <c r="K2630" s="393">
        <f t="shared" ref="K2630:K2632" si="1279">K2635</f>
        <v>0</v>
      </c>
      <c r="L2630" s="104">
        <f t="shared" si="1270"/>
        <v>0</v>
      </c>
      <c r="M2630" s="206" t="e">
        <f t="shared" si="1262"/>
        <v>#DIV/0!</v>
      </c>
      <c r="N2630" s="933"/>
      <c r="P2630" s="91" t="b">
        <f t="shared" si="1273"/>
        <v>1</v>
      </c>
      <c r="Q2630" s="461" t="b">
        <f t="shared" si="1274"/>
        <v>1</v>
      </c>
      <c r="R2630" s="728">
        <f t="shared" si="1248"/>
        <v>0</v>
      </c>
    </row>
    <row r="2631" spans="1:18" s="462" customFormat="1" ht="27.5" x14ac:dyDescent="0.4">
      <c r="A2631" s="1041"/>
      <c r="B2631" s="392" t="s">
        <v>116</v>
      </c>
      <c r="C2631" s="392"/>
      <c r="D2631" s="393">
        <f t="shared" si="1277"/>
        <v>24454.9</v>
      </c>
      <c r="E2631" s="393">
        <f t="shared" si="1277"/>
        <v>24454.9</v>
      </c>
      <c r="F2631" s="393">
        <f t="shared" si="1277"/>
        <v>4264.3</v>
      </c>
      <c r="G2631" s="186">
        <f t="shared" si="1264"/>
        <v>0.17399999999999999</v>
      </c>
      <c r="H2631" s="573">
        <f t="shared" si="1278"/>
        <v>4264.3</v>
      </c>
      <c r="I2631" s="186">
        <f t="shared" si="1260"/>
        <v>0.17399999999999999</v>
      </c>
      <c r="J2631" s="391">
        <f t="shared" si="1268"/>
        <v>1</v>
      </c>
      <c r="K2631" s="393">
        <f t="shared" si="1279"/>
        <v>24454.9</v>
      </c>
      <c r="L2631" s="104">
        <f t="shared" si="1270"/>
        <v>0</v>
      </c>
      <c r="M2631" s="129">
        <f t="shared" si="1262"/>
        <v>1</v>
      </c>
      <c r="N2631" s="933"/>
      <c r="P2631" s="91" t="b">
        <f t="shared" si="1273"/>
        <v>1</v>
      </c>
      <c r="Q2631" s="461" t="b">
        <f t="shared" si="1274"/>
        <v>1</v>
      </c>
      <c r="R2631" s="728">
        <f t="shared" si="1248"/>
        <v>0</v>
      </c>
    </row>
    <row r="2632" spans="1:18" s="462" customFormat="1" ht="27.5" x14ac:dyDescent="0.4">
      <c r="A2632" s="1041"/>
      <c r="B2632" s="713" t="s">
        <v>80</v>
      </c>
      <c r="C2632" s="392"/>
      <c r="D2632" s="393">
        <f t="shared" si="1277"/>
        <v>0</v>
      </c>
      <c r="E2632" s="393">
        <f t="shared" si="1277"/>
        <v>0</v>
      </c>
      <c r="F2632" s="393">
        <f t="shared" si="1277"/>
        <v>0</v>
      </c>
      <c r="G2632" s="167" t="e">
        <f t="shared" si="1264"/>
        <v>#DIV/0!</v>
      </c>
      <c r="H2632" s="478">
        <f t="shared" si="1278"/>
        <v>0</v>
      </c>
      <c r="I2632" s="167" t="e">
        <f t="shared" si="1260"/>
        <v>#DIV/0!</v>
      </c>
      <c r="J2632" s="391">
        <f t="shared" si="1268"/>
        <v>0</v>
      </c>
      <c r="K2632" s="393">
        <f t="shared" si="1279"/>
        <v>0</v>
      </c>
      <c r="L2632" s="104">
        <f t="shared" si="1270"/>
        <v>0</v>
      </c>
      <c r="M2632" s="206" t="e">
        <f t="shared" si="1262"/>
        <v>#DIV/0!</v>
      </c>
      <c r="N2632" s="933"/>
      <c r="P2632" s="91" t="b">
        <f t="shared" si="1273"/>
        <v>1</v>
      </c>
      <c r="Q2632" s="461" t="b">
        <f t="shared" si="1274"/>
        <v>1</v>
      </c>
      <c r="R2632" s="728">
        <f t="shared" si="1248"/>
        <v>0</v>
      </c>
    </row>
    <row r="2633" spans="1:18" s="462" customFormat="1" ht="52.5" customHeight="1" x14ac:dyDescent="0.4">
      <c r="A2633" s="1042" t="s">
        <v>847</v>
      </c>
      <c r="B2633" s="389" t="s">
        <v>584</v>
      </c>
      <c r="C2633" s="389" t="s">
        <v>285</v>
      </c>
      <c r="D2633" s="390">
        <f>SUM(D2634:D2637)</f>
        <v>24454.9</v>
      </c>
      <c r="E2633" s="390">
        <f>SUM(E2634:E2637)</f>
        <v>24454.9</v>
      </c>
      <c r="F2633" s="390">
        <f>SUM(F2634:F2637)</f>
        <v>4264.3</v>
      </c>
      <c r="G2633" s="191">
        <f t="shared" si="1264"/>
        <v>0.17399999999999999</v>
      </c>
      <c r="H2633" s="390">
        <f t="shared" ref="H2633:H2637" si="1280">F2633</f>
        <v>4264.3</v>
      </c>
      <c r="I2633" s="186">
        <f t="shared" si="1260"/>
        <v>0.17399999999999999</v>
      </c>
      <c r="J2633" s="468">
        <f t="shared" si="1268"/>
        <v>1</v>
      </c>
      <c r="K2633" s="104">
        <f>SUM(K2634:K2637)</f>
        <v>24454.9</v>
      </c>
      <c r="L2633" s="104">
        <f>SUM(L2634:L2637)</f>
        <v>0</v>
      </c>
      <c r="M2633" s="129">
        <f t="shared" si="1262"/>
        <v>1</v>
      </c>
      <c r="N2633" s="918" t="s">
        <v>1536</v>
      </c>
      <c r="P2633" s="91" t="b">
        <f t="shared" si="1273"/>
        <v>1</v>
      </c>
      <c r="Q2633" s="461" t="b">
        <f t="shared" si="1274"/>
        <v>1</v>
      </c>
      <c r="R2633" s="728">
        <f t="shared" si="1248"/>
        <v>0</v>
      </c>
    </row>
    <row r="2634" spans="1:18" s="462" customFormat="1" ht="18.75" customHeight="1" x14ac:dyDescent="0.4">
      <c r="A2634" s="1042"/>
      <c r="B2634" s="392" t="s">
        <v>79</v>
      </c>
      <c r="C2634" s="392"/>
      <c r="D2634" s="393"/>
      <c r="E2634" s="393"/>
      <c r="F2634" s="393"/>
      <c r="G2634" s="167" t="e">
        <f t="shared" si="1264"/>
        <v>#DIV/0!</v>
      </c>
      <c r="H2634" s="478">
        <f t="shared" si="1280"/>
        <v>0</v>
      </c>
      <c r="I2634" s="167" t="e">
        <f t="shared" si="1260"/>
        <v>#DIV/0!</v>
      </c>
      <c r="J2634" s="391">
        <f t="shared" si="1268"/>
        <v>0</v>
      </c>
      <c r="K2634" s="104">
        <f t="shared" si="1271"/>
        <v>0</v>
      </c>
      <c r="L2634" s="104">
        <f t="shared" si="1270"/>
        <v>0</v>
      </c>
      <c r="M2634" s="206" t="e">
        <f t="shared" si="1262"/>
        <v>#DIV/0!</v>
      </c>
      <c r="N2634" s="918"/>
      <c r="P2634" s="91" t="b">
        <f t="shared" si="1273"/>
        <v>1</v>
      </c>
      <c r="Q2634" s="461" t="b">
        <f t="shared" si="1274"/>
        <v>1</v>
      </c>
      <c r="R2634" s="728">
        <f t="shared" si="1248"/>
        <v>0</v>
      </c>
    </row>
    <row r="2635" spans="1:18" s="462" customFormat="1" ht="27.5" x14ac:dyDescent="0.4">
      <c r="A2635" s="1042"/>
      <c r="B2635" s="392" t="s">
        <v>78</v>
      </c>
      <c r="C2635" s="392"/>
      <c r="D2635" s="393"/>
      <c r="E2635" s="393"/>
      <c r="F2635" s="393"/>
      <c r="G2635" s="167" t="e">
        <f t="shared" si="1264"/>
        <v>#DIV/0!</v>
      </c>
      <c r="H2635" s="478">
        <f t="shared" si="1280"/>
        <v>0</v>
      </c>
      <c r="I2635" s="167" t="e">
        <f t="shared" si="1260"/>
        <v>#DIV/0!</v>
      </c>
      <c r="J2635" s="391">
        <f t="shared" si="1268"/>
        <v>0</v>
      </c>
      <c r="K2635" s="104">
        <f t="shared" si="1271"/>
        <v>0</v>
      </c>
      <c r="L2635" s="104">
        <f t="shared" si="1270"/>
        <v>0</v>
      </c>
      <c r="M2635" s="206" t="e">
        <f t="shared" si="1262"/>
        <v>#DIV/0!</v>
      </c>
      <c r="N2635" s="918"/>
      <c r="P2635" s="91" t="b">
        <f t="shared" si="1273"/>
        <v>1</v>
      </c>
      <c r="Q2635" s="461" t="b">
        <f t="shared" si="1274"/>
        <v>1</v>
      </c>
      <c r="R2635" s="728">
        <f t="shared" ref="R2635:R2698" si="1281">E2635-K2635-L2635</f>
        <v>0</v>
      </c>
    </row>
    <row r="2636" spans="1:18" s="462" customFormat="1" ht="27.5" x14ac:dyDescent="0.4">
      <c r="A2636" s="1042"/>
      <c r="B2636" s="392" t="s">
        <v>116</v>
      </c>
      <c r="C2636" s="392"/>
      <c r="D2636" s="393">
        <v>24454.9</v>
      </c>
      <c r="E2636" s="393">
        <v>24454.9</v>
      </c>
      <c r="F2636" s="393">
        <v>4264.3</v>
      </c>
      <c r="G2636" s="186">
        <f t="shared" si="1264"/>
        <v>0.17399999999999999</v>
      </c>
      <c r="H2636" s="393">
        <v>4264.3</v>
      </c>
      <c r="I2636" s="186">
        <f t="shared" si="1260"/>
        <v>0.17399999999999999</v>
      </c>
      <c r="J2636" s="391">
        <f t="shared" si="1268"/>
        <v>1</v>
      </c>
      <c r="K2636" s="393">
        <v>24454.9</v>
      </c>
      <c r="L2636" s="104">
        <f t="shared" si="1270"/>
        <v>0</v>
      </c>
      <c r="M2636" s="129">
        <f t="shared" si="1262"/>
        <v>1</v>
      </c>
      <c r="N2636" s="918"/>
      <c r="P2636" s="91" t="b">
        <f t="shared" si="1273"/>
        <v>1</v>
      </c>
      <c r="Q2636" s="461" t="b">
        <f t="shared" si="1274"/>
        <v>1</v>
      </c>
      <c r="R2636" s="728">
        <f t="shared" si="1281"/>
        <v>0</v>
      </c>
    </row>
    <row r="2637" spans="1:18" s="462" customFormat="1" ht="27.5" x14ac:dyDescent="0.4">
      <c r="A2637" s="1042"/>
      <c r="B2637" s="392" t="s">
        <v>80</v>
      </c>
      <c r="C2637" s="392"/>
      <c r="D2637" s="393"/>
      <c r="E2637" s="393"/>
      <c r="F2637" s="393"/>
      <c r="G2637" s="167" t="e">
        <f t="shared" si="1264"/>
        <v>#DIV/0!</v>
      </c>
      <c r="H2637" s="478">
        <f t="shared" si="1280"/>
        <v>0</v>
      </c>
      <c r="I2637" s="167" t="e">
        <f t="shared" si="1260"/>
        <v>#DIV/0!</v>
      </c>
      <c r="J2637" s="391">
        <f t="shared" si="1268"/>
        <v>0</v>
      </c>
      <c r="K2637" s="104">
        <f t="shared" si="1271"/>
        <v>0</v>
      </c>
      <c r="L2637" s="104">
        <f t="shared" si="1270"/>
        <v>0</v>
      </c>
      <c r="M2637" s="206" t="e">
        <f t="shared" si="1262"/>
        <v>#DIV/0!</v>
      </c>
      <c r="N2637" s="918"/>
      <c r="P2637" s="91" t="b">
        <f t="shared" si="1273"/>
        <v>1</v>
      </c>
      <c r="Q2637" s="461" t="b">
        <f t="shared" si="1274"/>
        <v>1</v>
      </c>
      <c r="R2637" s="728">
        <f t="shared" si="1281"/>
        <v>0</v>
      </c>
    </row>
    <row r="2638" spans="1:18" s="462" customFormat="1" ht="52.5" customHeight="1" x14ac:dyDescent="0.4">
      <c r="A2638" s="1054" t="s">
        <v>282</v>
      </c>
      <c r="B2638" s="472" t="s">
        <v>207</v>
      </c>
      <c r="C2638" s="175" t="s">
        <v>229</v>
      </c>
      <c r="D2638" s="463">
        <f>SUM(D2639:D2642)</f>
        <v>41877.5</v>
      </c>
      <c r="E2638" s="463">
        <f>SUM(E2639:E2642)</f>
        <v>41877.5</v>
      </c>
      <c r="F2638" s="463">
        <f>SUM(F2639:F2642)</f>
        <v>6025.18</v>
      </c>
      <c r="G2638" s="182">
        <f t="shared" si="1264"/>
        <v>0.14399999999999999</v>
      </c>
      <c r="H2638" s="463">
        <f>H2640+H2641</f>
        <v>6025.18</v>
      </c>
      <c r="I2638" s="182">
        <f t="shared" si="1260"/>
        <v>0.14399999999999999</v>
      </c>
      <c r="J2638" s="465">
        <f t="shared" si="1268"/>
        <v>1</v>
      </c>
      <c r="K2638" s="142">
        <f>SUM(K2639:K2642)</f>
        <v>41877.5</v>
      </c>
      <c r="L2638" s="142">
        <f>SUM(L2639:L2642)</f>
        <v>0</v>
      </c>
      <c r="M2638" s="140">
        <f t="shared" si="1262"/>
        <v>1</v>
      </c>
      <c r="N2638" s="933"/>
      <c r="P2638" s="91" t="b">
        <f t="shared" si="1273"/>
        <v>1</v>
      </c>
      <c r="Q2638" s="461" t="b">
        <f t="shared" si="1274"/>
        <v>1</v>
      </c>
      <c r="R2638" s="728">
        <f t="shared" si="1281"/>
        <v>0</v>
      </c>
    </row>
    <row r="2639" spans="1:18" s="462" customFormat="1" ht="18.75" customHeight="1" x14ac:dyDescent="0.4">
      <c r="A2639" s="1054"/>
      <c r="B2639" s="392" t="s">
        <v>79</v>
      </c>
      <c r="C2639" s="392"/>
      <c r="D2639" s="393">
        <f>D2644+D2654+D2679+D2694</f>
        <v>0</v>
      </c>
      <c r="E2639" s="393">
        <f t="shared" ref="E2639:F2639" si="1282">E2644+E2654+E2679+E2694</f>
        <v>0</v>
      </c>
      <c r="F2639" s="393">
        <f t="shared" si="1282"/>
        <v>0</v>
      </c>
      <c r="G2639" s="167" t="e">
        <f t="shared" si="1264"/>
        <v>#DIV/0!</v>
      </c>
      <c r="H2639" s="394">
        <f>H2644+H2654+H2679+H2694</f>
        <v>0</v>
      </c>
      <c r="I2639" s="167" t="e">
        <f t="shared" si="1260"/>
        <v>#DIV/0!</v>
      </c>
      <c r="J2639" s="391">
        <f t="shared" si="1268"/>
        <v>0</v>
      </c>
      <c r="K2639" s="393">
        <f>K2644+K2654+K2679+K2694</f>
        <v>0</v>
      </c>
      <c r="L2639" s="393">
        <f>L2644+L2654+L2679+L2694</f>
        <v>0</v>
      </c>
      <c r="M2639" s="206" t="e">
        <f t="shared" si="1262"/>
        <v>#DIV/0!</v>
      </c>
      <c r="N2639" s="933"/>
      <c r="P2639" s="91" t="b">
        <f t="shared" si="1273"/>
        <v>1</v>
      </c>
      <c r="Q2639" s="461" t="b">
        <f t="shared" si="1274"/>
        <v>1</v>
      </c>
      <c r="R2639" s="728">
        <f t="shared" si="1281"/>
        <v>0</v>
      </c>
    </row>
    <row r="2640" spans="1:18" s="462" customFormat="1" ht="18.75" customHeight="1" x14ac:dyDescent="0.4">
      <c r="A2640" s="1054"/>
      <c r="B2640" s="392" t="s">
        <v>78</v>
      </c>
      <c r="C2640" s="392"/>
      <c r="D2640" s="393">
        <f t="shared" ref="D2640:F2642" si="1283">D2645+D2655+D2680+D2695</f>
        <v>0</v>
      </c>
      <c r="E2640" s="393">
        <f t="shared" si="1283"/>
        <v>0</v>
      </c>
      <c r="F2640" s="393">
        <f t="shared" si="1283"/>
        <v>0</v>
      </c>
      <c r="G2640" s="167" t="e">
        <f t="shared" si="1264"/>
        <v>#DIV/0!</v>
      </c>
      <c r="H2640" s="394">
        <f t="shared" ref="H2640:H2642" si="1284">H2645+H2655+H2680+H2695</f>
        <v>0</v>
      </c>
      <c r="I2640" s="167" t="e">
        <f t="shared" si="1260"/>
        <v>#DIV/0!</v>
      </c>
      <c r="J2640" s="391">
        <f t="shared" si="1268"/>
        <v>0</v>
      </c>
      <c r="K2640" s="393">
        <f t="shared" ref="K2640:L2642" si="1285">K2645+K2655+K2680+K2695</f>
        <v>0</v>
      </c>
      <c r="L2640" s="393">
        <f t="shared" si="1285"/>
        <v>0</v>
      </c>
      <c r="M2640" s="206" t="e">
        <f t="shared" si="1262"/>
        <v>#DIV/0!</v>
      </c>
      <c r="N2640" s="933"/>
      <c r="P2640" s="91" t="b">
        <f t="shared" si="1273"/>
        <v>1</v>
      </c>
      <c r="Q2640" s="461" t="b">
        <f t="shared" si="1274"/>
        <v>1</v>
      </c>
      <c r="R2640" s="728">
        <f t="shared" si="1281"/>
        <v>0</v>
      </c>
    </row>
    <row r="2641" spans="1:18" s="462" customFormat="1" ht="18.75" customHeight="1" x14ac:dyDescent="0.4">
      <c r="A2641" s="1054"/>
      <c r="B2641" s="392" t="s">
        <v>116</v>
      </c>
      <c r="C2641" s="392"/>
      <c r="D2641" s="393">
        <f t="shared" si="1283"/>
        <v>41877.5</v>
      </c>
      <c r="E2641" s="393">
        <f t="shared" si="1283"/>
        <v>41877.5</v>
      </c>
      <c r="F2641" s="393">
        <f t="shared" si="1283"/>
        <v>6025.18</v>
      </c>
      <c r="G2641" s="186">
        <f t="shared" si="1264"/>
        <v>0.14399999999999999</v>
      </c>
      <c r="H2641" s="573">
        <f t="shared" si="1284"/>
        <v>6025.18</v>
      </c>
      <c r="I2641" s="186">
        <f t="shared" si="1260"/>
        <v>0.14399999999999999</v>
      </c>
      <c r="J2641" s="391">
        <f t="shared" si="1268"/>
        <v>1</v>
      </c>
      <c r="K2641" s="393">
        <f t="shared" si="1285"/>
        <v>41877.5</v>
      </c>
      <c r="L2641" s="393">
        <f t="shared" si="1285"/>
        <v>0</v>
      </c>
      <c r="M2641" s="129">
        <f t="shared" si="1262"/>
        <v>1</v>
      </c>
      <c r="N2641" s="933"/>
      <c r="P2641" s="91" t="b">
        <f t="shared" si="1273"/>
        <v>1</v>
      </c>
      <c r="Q2641" s="461" t="b">
        <f t="shared" si="1274"/>
        <v>1</v>
      </c>
      <c r="R2641" s="728">
        <f t="shared" si="1281"/>
        <v>0</v>
      </c>
    </row>
    <row r="2642" spans="1:18" s="462" customFormat="1" ht="18.75" customHeight="1" x14ac:dyDescent="0.4">
      <c r="A2642" s="1054"/>
      <c r="B2642" s="392" t="s">
        <v>80</v>
      </c>
      <c r="C2642" s="392"/>
      <c r="D2642" s="393">
        <f t="shared" si="1283"/>
        <v>0</v>
      </c>
      <c r="E2642" s="393">
        <f t="shared" si="1283"/>
        <v>0</v>
      </c>
      <c r="F2642" s="393">
        <f t="shared" si="1283"/>
        <v>0</v>
      </c>
      <c r="G2642" s="167" t="e">
        <f t="shared" si="1264"/>
        <v>#DIV/0!</v>
      </c>
      <c r="H2642" s="394">
        <f t="shared" si="1284"/>
        <v>0</v>
      </c>
      <c r="I2642" s="167" t="e">
        <f t="shared" si="1260"/>
        <v>#DIV/0!</v>
      </c>
      <c r="J2642" s="391">
        <f t="shared" si="1268"/>
        <v>0</v>
      </c>
      <c r="K2642" s="393">
        <f t="shared" si="1285"/>
        <v>0</v>
      </c>
      <c r="L2642" s="393">
        <f t="shared" si="1285"/>
        <v>0</v>
      </c>
      <c r="M2642" s="206" t="e">
        <f t="shared" si="1262"/>
        <v>#DIV/0!</v>
      </c>
      <c r="N2642" s="933"/>
      <c r="P2642" s="91" t="b">
        <f t="shared" si="1273"/>
        <v>1</v>
      </c>
      <c r="Q2642" s="461" t="b">
        <f t="shared" si="1274"/>
        <v>1</v>
      </c>
      <c r="R2642" s="728">
        <f t="shared" si="1281"/>
        <v>0</v>
      </c>
    </row>
    <row r="2643" spans="1:18" s="462" customFormat="1" ht="54.75" customHeight="1" x14ac:dyDescent="0.4">
      <c r="A2643" s="1041" t="s">
        <v>283</v>
      </c>
      <c r="B2643" s="470" t="s">
        <v>585</v>
      </c>
      <c r="C2643" s="392" t="s">
        <v>649</v>
      </c>
      <c r="D2643" s="393">
        <f>SUM(D2644:D2647)</f>
        <v>949</v>
      </c>
      <c r="E2643" s="393">
        <f>SUM(E2644:E2647)</f>
        <v>949</v>
      </c>
      <c r="F2643" s="393">
        <f>SUM(F2644:F2647)</f>
        <v>401</v>
      </c>
      <c r="G2643" s="186">
        <f t="shared" si="1264"/>
        <v>0.42299999999999999</v>
      </c>
      <c r="H2643" s="469">
        <f>F2643</f>
        <v>401</v>
      </c>
      <c r="I2643" s="186">
        <f t="shared" si="1260"/>
        <v>0.42299999999999999</v>
      </c>
      <c r="J2643" s="391">
        <f t="shared" si="1268"/>
        <v>1</v>
      </c>
      <c r="K2643" s="104">
        <f t="shared" si="1271"/>
        <v>949</v>
      </c>
      <c r="L2643" s="104">
        <f t="shared" si="1270"/>
        <v>0</v>
      </c>
      <c r="M2643" s="129">
        <f t="shared" si="1262"/>
        <v>1</v>
      </c>
      <c r="N2643" s="933"/>
      <c r="P2643" s="91" t="b">
        <f t="shared" si="1273"/>
        <v>1</v>
      </c>
      <c r="Q2643" s="461" t="b">
        <f t="shared" si="1274"/>
        <v>1</v>
      </c>
      <c r="R2643" s="728">
        <f t="shared" si="1281"/>
        <v>0</v>
      </c>
    </row>
    <row r="2644" spans="1:18" s="462" customFormat="1" ht="18.75" customHeight="1" x14ac:dyDescent="0.4">
      <c r="A2644" s="1041"/>
      <c r="B2644" s="392" t="s">
        <v>79</v>
      </c>
      <c r="C2644" s="392"/>
      <c r="D2644" s="393">
        <f>D2649</f>
        <v>0</v>
      </c>
      <c r="E2644" s="393">
        <f t="shared" ref="D2644:F2647" si="1286">E2649</f>
        <v>0</v>
      </c>
      <c r="F2644" s="393">
        <f t="shared" si="1286"/>
        <v>0</v>
      </c>
      <c r="G2644" s="167" t="e">
        <f t="shared" si="1264"/>
        <v>#DIV/0!</v>
      </c>
      <c r="H2644" s="479">
        <f>H2649</f>
        <v>0</v>
      </c>
      <c r="I2644" s="167" t="e">
        <f t="shared" si="1260"/>
        <v>#DIV/0!</v>
      </c>
      <c r="J2644" s="391">
        <f t="shared" si="1268"/>
        <v>0</v>
      </c>
      <c r="K2644" s="104">
        <f t="shared" si="1271"/>
        <v>0</v>
      </c>
      <c r="L2644" s="104">
        <f t="shared" si="1270"/>
        <v>0</v>
      </c>
      <c r="M2644" s="206" t="e">
        <f t="shared" si="1262"/>
        <v>#DIV/0!</v>
      </c>
      <c r="N2644" s="933"/>
      <c r="P2644" s="91" t="b">
        <f t="shared" si="1273"/>
        <v>1</v>
      </c>
      <c r="Q2644" s="461" t="b">
        <f t="shared" si="1274"/>
        <v>1</v>
      </c>
      <c r="R2644" s="728">
        <f t="shared" si="1281"/>
        <v>0</v>
      </c>
    </row>
    <row r="2645" spans="1:18" s="462" customFormat="1" ht="18.75" customHeight="1" x14ac:dyDescent="0.4">
      <c r="A2645" s="1041"/>
      <c r="B2645" s="392" t="s">
        <v>78</v>
      </c>
      <c r="C2645" s="392"/>
      <c r="D2645" s="393">
        <f t="shared" si="1286"/>
        <v>0</v>
      </c>
      <c r="E2645" s="393">
        <f t="shared" si="1286"/>
        <v>0</v>
      </c>
      <c r="F2645" s="393">
        <f t="shared" si="1286"/>
        <v>0</v>
      </c>
      <c r="G2645" s="167" t="e">
        <f t="shared" si="1264"/>
        <v>#DIV/0!</v>
      </c>
      <c r="H2645" s="479">
        <f>H2650</f>
        <v>0</v>
      </c>
      <c r="I2645" s="167" t="e">
        <f t="shared" si="1260"/>
        <v>#DIV/0!</v>
      </c>
      <c r="J2645" s="391">
        <f t="shared" si="1268"/>
        <v>0</v>
      </c>
      <c r="K2645" s="104">
        <f t="shared" si="1271"/>
        <v>0</v>
      </c>
      <c r="L2645" s="104">
        <f t="shared" si="1270"/>
        <v>0</v>
      </c>
      <c r="M2645" s="206" t="e">
        <f t="shared" si="1262"/>
        <v>#DIV/0!</v>
      </c>
      <c r="N2645" s="933"/>
      <c r="P2645" s="91" t="b">
        <f t="shared" si="1273"/>
        <v>1</v>
      </c>
      <c r="Q2645" s="461" t="b">
        <f t="shared" si="1274"/>
        <v>1</v>
      </c>
      <c r="R2645" s="728">
        <f t="shared" si="1281"/>
        <v>0</v>
      </c>
    </row>
    <row r="2646" spans="1:18" s="462" customFormat="1" ht="18.75" customHeight="1" x14ac:dyDescent="0.4">
      <c r="A2646" s="1041"/>
      <c r="B2646" s="392" t="s">
        <v>116</v>
      </c>
      <c r="C2646" s="392"/>
      <c r="D2646" s="393">
        <f t="shared" si="1286"/>
        <v>949</v>
      </c>
      <c r="E2646" s="393">
        <f t="shared" si="1286"/>
        <v>949</v>
      </c>
      <c r="F2646" s="393">
        <f t="shared" si="1286"/>
        <v>401</v>
      </c>
      <c r="G2646" s="186">
        <f t="shared" si="1264"/>
        <v>0.42299999999999999</v>
      </c>
      <c r="H2646" s="469">
        <f>H2651</f>
        <v>401</v>
      </c>
      <c r="I2646" s="186">
        <f t="shared" si="1260"/>
        <v>0.42299999999999999</v>
      </c>
      <c r="J2646" s="391">
        <f t="shared" si="1268"/>
        <v>1</v>
      </c>
      <c r="K2646" s="104">
        <f t="shared" si="1271"/>
        <v>949</v>
      </c>
      <c r="L2646" s="104">
        <f t="shared" si="1270"/>
        <v>0</v>
      </c>
      <c r="M2646" s="129">
        <f t="shared" si="1262"/>
        <v>1</v>
      </c>
      <c r="N2646" s="933"/>
      <c r="P2646" s="91" t="b">
        <f t="shared" si="1273"/>
        <v>1</v>
      </c>
      <c r="Q2646" s="461" t="b">
        <f t="shared" si="1274"/>
        <v>1</v>
      </c>
      <c r="R2646" s="728">
        <f t="shared" si="1281"/>
        <v>0</v>
      </c>
    </row>
    <row r="2647" spans="1:18" s="462" customFormat="1" ht="18.75" customHeight="1" x14ac:dyDescent="0.4">
      <c r="A2647" s="1041"/>
      <c r="B2647" s="713" t="s">
        <v>80</v>
      </c>
      <c r="C2647" s="392"/>
      <c r="D2647" s="393">
        <f t="shared" si="1286"/>
        <v>0</v>
      </c>
      <c r="E2647" s="393">
        <f t="shared" si="1286"/>
        <v>0</v>
      </c>
      <c r="F2647" s="393">
        <f t="shared" si="1286"/>
        <v>0</v>
      </c>
      <c r="G2647" s="167" t="e">
        <f t="shared" si="1264"/>
        <v>#DIV/0!</v>
      </c>
      <c r="H2647" s="479">
        <f>H2652</f>
        <v>0</v>
      </c>
      <c r="I2647" s="167" t="e">
        <f t="shared" ref="I2647:I2710" si="1287">H2647/E2647</f>
        <v>#DIV/0!</v>
      </c>
      <c r="J2647" s="391">
        <f t="shared" si="1268"/>
        <v>0</v>
      </c>
      <c r="K2647" s="104">
        <f t="shared" si="1271"/>
        <v>0</v>
      </c>
      <c r="L2647" s="104">
        <f t="shared" si="1270"/>
        <v>0</v>
      </c>
      <c r="M2647" s="206" t="e">
        <f t="shared" ref="M2647:M2710" si="1288">K2647/E2647</f>
        <v>#DIV/0!</v>
      </c>
      <c r="N2647" s="933"/>
      <c r="P2647" s="91" t="b">
        <f t="shared" si="1273"/>
        <v>1</v>
      </c>
      <c r="Q2647" s="461" t="b">
        <f t="shared" si="1274"/>
        <v>1</v>
      </c>
      <c r="R2647" s="728">
        <f t="shared" si="1281"/>
        <v>0</v>
      </c>
    </row>
    <row r="2648" spans="1:18" s="462" customFormat="1" ht="103.5" customHeight="1" x14ac:dyDescent="0.4">
      <c r="A2648" s="1042" t="s">
        <v>848</v>
      </c>
      <c r="B2648" s="389" t="s">
        <v>727</v>
      </c>
      <c r="C2648" s="389" t="s">
        <v>724</v>
      </c>
      <c r="D2648" s="393">
        <f>SUM(D2649:D2652)</f>
        <v>949</v>
      </c>
      <c r="E2648" s="393">
        <f>SUM(E2649:E2652)</f>
        <v>949</v>
      </c>
      <c r="F2648" s="390">
        <f>SUM(F2649:F2652)</f>
        <v>401</v>
      </c>
      <c r="G2648" s="186">
        <f t="shared" ref="G2648:G2711" si="1289">F2648/E2648</f>
        <v>0.42299999999999999</v>
      </c>
      <c r="H2648" s="471">
        <f>F2648</f>
        <v>401</v>
      </c>
      <c r="I2648" s="186">
        <f t="shared" si="1287"/>
        <v>0.42299999999999999</v>
      </c>
      <c r="J2648" s="468">
        <f t="shared" si="1268"/>
        <v>1</v>
      </c>
      <c r="K2648" s="104">
        <f t="shared" si="1271"/>
        <v>949</v>
      </c>
      <c r="L2648" s="104">
        <f t="shared" si="1270"/>
        <v>0</v>
      </c>
      <c r="M2648" s="129">
        <f t="shared" si="1288"/>
        <v>1</v>
      </c>
      <c r="N2648" s="918" t="s">
        <v>1537</v>
      </c>
      <c r="P2648" s="91" t="b">
        <f t="shared" si="1273"/>
        <v>1</v>
      </c>
      <c r="Q2648" s="461" t="b">
        <f t="shared" si="1274"/>
        <v>1</v>
      </c>
      <c r="R2648" s="728">
        <f t="shared" si="1281"/>
        <v>0</v>
      </c>
    </row>
    <row r="2649" spans="1:18" s="462" customFormat="1" ht="18.75" customHeight="1" x14ac:dyDescent="0.4">
      <c r="A2649" s="1042"/>
      <c r="B2649" s="389" t="s">
        <v>79</v>
      </c>
      <c r="C2649" s="389"/>
      <c r="D2649" s="393">
        <f t="shared" ref="D2649:F2650" si="1290">D2654+D2659+D2664+D2669+D2674+D2679</f>
        <v>0</v>
      </c>
      <c r="E2649" s="393">
        <f t="shared" si="1290"/>
        <v>0</v>
      </c>
      <c r="F2649" s="390">
        <f t="shared" si="1290"/>
        <v>0</v>
      </c>
      <c r="G2649" s="167" t="e">
        <f t="shared" si="1289"/>
        <v>#DIV/0!</v>
      </c>
      <c r="H2649" s="480">
        <f t="shared" ref="H2649:H2692" si="1291">F2649</f>
        <v>0</v>
      </c>
      <c r="I2649" s="167" t="e">
        <f t="shared" si="1287"/>
        <v>#DIV/0!</v>
      </c>
      <c r="J2649" s="468">
        <f t="shared" si="1268"/>
        <v>0</v>
      </c>
      <c r="K2649" s="104">
        <f t="shared" si="1271"/>
        <v>0</v>
      </c>
      <c r="L2649" s="104">
        <f t="shared" si="1270"/>
        <v>0</v>
      </c>
      <c r="M2649" s="206" t="e">
        <f t="shared" si="1288"/>
        <v>#DIV/0!</v>
      </c>
      <c r="N2649" s="918"/>
      <c r="P2649" s="91" t="b">
        <f t="shared" si="1273"/>
        <v>1</v>
      </c>
      <c r="Q2649" s="461" t="b">
        <f t="shared" si="1274"/>
        <v>1</v>
      </c>
      <c r="R2649" s="728">
        <f t="shared" si="1281"/>
        <v>0</v>
      </c>
    </row>
    <row r="2650" spans="1:18" s="462" customFormat="1" ht="27.5" x14ac:dyDescent="0.4">
      <c r="A2650" s="1042"/>
      <c r="B2650" s="389" t="s">
        <v>78</v>
      </c>
      <c r="C2650" s="389"/>
      <c r="D2650" s="393">
        <f t="shared" si="1290"/>
        <v>0</v>
      </c>
      <c r="E2650" s="393">
        <f t="shared" si="1290"/>
        <v>0</v>
      </c>
      <c r="F2650" s="390">
        <f t="shared" si="1290"/>
        <v>0</v>
      </c>
      <c r="G2650" s="167" t="e">
        <f t="shared" si="1289"/>
        <v>#DIV/0!</v>
      </c>
      <c r="H2650" s="480">
        <f t="shared" si="1291"/>
        <v>0</v>
      </c>
      <c r="I2650" s="167" t="e">
        <f t="shared" si="1287"/>
        <v>#DIV/0!</v>
      </c>
      <c r="J2650" s="468">
        <f t="shared" si="1268"/>
        <v>0</v>
      </c>
      <c r="K2650" s="104">
        <f t="shared" si="1271"/>
        <v>0</v>
      </c>
      <c r="L2650" s="104">
        <f t="shared" si="1270"/>
        <v>0</v>
      </c>
      <c r="M2650" s="206" t="e">
        <f t="shared" si="1288"/>
        <v>#DIV/0!</v>
      </c>
      <c r="N2650" s="918"/>
      <c r="P2650" s="91" t="b">
        <f t="shared" si="1273"/>
        <v>1</v>
      </c>
      <c r="Q2650" s="461" t="b">
        <f t="shared" si="1274"/>
        <v>1</v>
      </c>
      <c r="R2650" s="728">
        <f t="shared" si="1281"/>
        <v>0</v>
      </c>
    </row>
    <row r="2651" spans="1:18" s="462" customFormat="1" ht="27.5" x14ac:dyDescent="0.4">
      <c r="A2651" s="1042"/>
      <c r="B2651" s="389" t="s">
        <v>116</v>
      </c>
      <c r="C2651" s="389"/>
      <c r="D2651" s="393">
        <v>949</v>
      </c>
      <c r="E2651" s="393">
        <f>D2651</f>
        <v>949</v>
      </c>
      <c r="F2651" s="393">
        <v>401</v>
      </c>
      <c r="G2651" s="186">
        <f t="shared" si="1289"/>
        <v>0.42299999999999999</v>
      </c>
      <c r="H2651" s="469">
        <f t="shared" si="1291"/>
        <v>401</v>
      </c>
      <c r="I2651" s="186">
        <f t="shared" si="1287"/>
        <v>0.42299999999999999</v>
      </c>
      <c r="J2651" s="391">
        <f t="shared" si="1268"/>
        <v>1</v>
      </c>
      <c r="K2651" s="104">
        <f t="shared" si="1271"/>
        <v>949</v>
      </c>
      <c r="L2651" s="104">
        <f t="shared" si="1270"/>
        <v>0</v>
      </c>
      <c r="M2651" s="129">
        <f t="shared" si="1288"/>
        <v>1</v>
      </c>
      <c r="N2651" s="918"/>
      <c r="P2651" s="91" t="b">
        <f t="shared" si="1273"/>
        <v>1</v>
      </c>
      <c r="Q2651" s="461" t="b">
        <f t="shared" si="1274"/>
        <v>1</v>
      </c>
      <c r="R2651" s="728">
        <f t="shared" si="1281"/>
        <v>0</v>
      </c>
    </row>
    <row r="2652" spans="1:18" s="462" customFormat="1" ht="27.5" x14ac:dyDescent="0.4">
      <c r="A2652" s="1042"/>
      <c r="B2652" s="713" t="s">
        <v>80</v>
      </c>
      <c r="C2652" s="389"/>
      <c r="D2652" s="390"/>
      <c r="E2652" s="390"/>
      <c r="F2652" s="390">
        <f>F2657+F2662+F2667+F2672+F2677+F2682</f>
        <v>0</v>
      </c>
      <c r="G2652" s="167" t="e">
        <f t="shared" si="1289"/>
        <v>#DIV/0!</v>
      </c>
      <c r="H2652" s="481">
        <f t="shared" si="1291"/>
        <v>0</v>
      </c>
      <c r="I2652" s="167" t="e">
        <f t="shared" si="1287"/>
        <v>#DIV/0!</v>
      </c>
      <c r="J2652" s="468">
        <f t="shared" si="1268"/>
        <v>0</v>
      </c>
      <c r="K2652" s="104">
        <f t="shared" si="1271"/>
        <v>0</v>
      </c>
      <c r="L2652" s="104">
        <f t="shared" si="1270"/>
        <v>0</v>
      </c>
      <c r="M2652" s="206" t="e">
        <f t="shared" si="1288"/>
        <v>#DIV/0!</v>
      </c>
      <c r="N2652" s="918"/>
      <c r="P2652" s="91" t="b">
        <f t="shared" si="1273"/>
        <v>1</v>
      </c>
      <c r="Q2652" s="461" t="b">
        <f t="shared" si="1274"/>
        <v>1</v>
      </c>
      <c r="R2652" s="728">
        <f t="shared" si="1281"/>
        <v>0</v>
      </c>
    </row>
    <row r="2653" spans="1:18" s="462" customFormat="1" ht="52.5" customHeight="1" x14ac:dyDescent="0.4">
      <c r="A2653" s="1047" t="s">
        <v>284</v>
      </c>
      <c r="B2653" s="470" t="s">
        <v>586</v>
      </c>
      <c r="C2653" s="392" t="s">
        <v>649</v>
      </c>
      <c r="D2653" s="393">
        <f>SUM(D2654:D2657)</f>
        <v>38895.699999999997</v>
      </c>
      <c r="E2653" s="393">
        <f>SUM(E2654:E2657)</f>
        <v>38895.699999999997</v>
      </c>
      <c r="F2653" s="393">
        <f>SUM(F2654:F2657)</f>
        <v>5577.78</v>
      </c>
      <c r="G2653" s="186">
        <f t="shared" si="1289"/>
        <v>0.14299999999999999</v>
      </c>
      <c r="H2653" s="393">
        <f>F2653</f>
        <v>5577.78</v>
      </c>
      <c r="I2653" s="186">
        <f t="shared" si="1287"/>
        <v>0.14299999999999999</v>
      </c>
      <c r="J2653" s="391">
        <f t="shared" si="1268"/>
        <v>1</v>
      </c>
      <c r="K2653" s="104">
        <f>SUM(K2654:K2657)</f>
        <v>38895.699999999997</v>
      </c>
      <c r="L2653" s="104">
        <f>SUM(L2654:L2657)</f>
        <v>0</v>
      </c>
      <c r="M2653" s="129">
        <f t="shared" si="1288"/>
        <v>1</v>
      </c>
      <c r="N2653" s="933"/>
      <c r="P2653" s="91" t="b">
        <f t="shared" si="1273"/>
        <v>1</v>
      </c>
      <c r="Q2653" s="461" t="b">
        <f t="shared" si="1274"/>
        <v>1</v>
      </c>
      <c r="R2653" s="728">
        <f t="shared" si="1281"/>
        <v>0</v>
      </c>
    </row>
    <row r="2654" spans="1:18" s="462" customFormat="1" ht="18.75" customHeight="1" x14ac:dyDescent="0.4">
      <c r="A2654" s="1047"/>
      <c r="B2654" s="392" t="s">
        <v>79</v>
      </c>
      <c r="C2654" s="392"/>
      <c r="D2654" s="393">
        <f>D2659+D2664+D2669+D2674</f>
        <v>0</v>
      </c>
      <c r="E2654" s="393">
        <f t="shared" ref="E2654:F2657" si="1292">E2659+E2664+E2669+E2674</f>
        <v>0</v>
      </c>
      <c r="F2654" s="393">
        <f t="shared" si="1292"/>
        <v>0</v>
      </c>
      <c r="G2654" s="167" t="e">
        <f t="shared" si="1289"/>
        <v>#DIV/0!</v>
      </c>
      <c r="H2654" s="394">
        <f>H2659+H2664+H2669+H2674</f>
        <v>0</v>
      </c>
      <c r="I2654" s="167" t="e">
        <f t="shared" si="1287"/>
        <v>#DIV/0!</v>
      </c>
      <c r="J2654" s="391">
        <f t="shared" si="1268"/>
        <v>0</v>
      </c>
      <c r="K2654" s="393">
        <f t="shared" ref="K2654:L2657" si="1293">K2659+K2664+K2669+K2674</f>
        <v>0</v>
      </c>
      <c r="L2654" s="393">
        <f t="shared" si="1293"/>
        <v>0</v>
      </c>
      <c r="M2654" s="206" t="e">
        <f t="shared" si="1288"/>
        <v>#DIV/0!</v>
      </c>
      <c r="N2654" s="933"/>
      <c r="P2654" s="91" t="b">
        <f t="shared" si="1273"/>
        <v>1</v>
      </c>
      <c r="Q2654" s="461" t="b">
        <f t="shared" si="1274"/>
        <v>1</v>
      </c>
      <c r="R2654" s="728">
        <f t="shared" si="1281"/>
        <v>0</v>
      </c>
    </row>
    <row r="2655" spans="1:18" s="462" customFormat="1" ht="27.5" x14ac:dyDescent="0.4">
      <c r="A2655" s="1047"/>
      <c r="B2655" s="392" t="s">
        <v>78</v>
      </c>
      <c r="C2655" s="392"/>
      <c r="D2655" s="393">
        <f>D2660+D2665+D2670+D2675</f>
        <v>0</v>
      </c>
      <c r="E2655" s="393">
        <f t="shared" si="1292"/>
        <v>0</v>
      </c>
      <c r="F2655" s="393">
        <f t="shared" si="1292"/>
        <v>0</v>
      </c>
      <c r="G2655" s="167" t="e">
        <f t="shared" si="1289"/>
        <v>#DIV/0!</v>
      </c>
      <c r="H2655" s="394">
        <f>H2660+H2665+H2670+H2675</f>
        <v>0</v>
      </c>
      <c r="I2655" s="167" t="e">
        <f t="shared" si="1287"/>
        <v>#DIV/0!</v>
      </c>
      <c r="J2655" s="391">
        <f t="shared" si="1268"/>
        <v>0</v>
      </c>
      <c r="K2655" s="393">
        <f t="shared" si="1293"/>
        <v>0</v>
      </c>
      <c r="L2655" s="393">
        <f t="shared" si="1293"/>
        <v>0</v>
      </c>
      <c r="M2655" s="206" t="e">
        <f t="shared" si="1288"/>
        <v>#DIV/0!</v>
      </c>
      <c r="N2655" s="933"/>
      <c r="P2655" s="91" t="b">
        <f t="shared" si="1273"/>
        <v>1</v>
      </c>
      <c r="Q2655" s="461" t="b">
        <f t="shared" si="1274"/>
        <v>1</v>
      </c>
      <c r="R2655" s="728">
        <f t="shared" si="1281"/>
        <v>0</v>
      </c>
    </row>
    <row r="2656" spans="1:18" s="462" customFormat="1" ht="27.5" x14ac:dyDescent="0.4">
      <c r="A2656" s="1047"/>
      <c r="B2656" s="392" t="s">
        <v>116</v>
      </c>
      <c r="C2656" s="392"/>
      <c r="D2656" s="393">
        <f>D2661+D2666+D2671+D2676</f>
        <v>38895.699999999997</v>
      </c>
      <c r="E2656" s="393">
        <f t="shared" si="1292"/>
        <v>38895.699999999997</v>
      </c>
      <c r="F2656" s="393">
        <f t="shared" si="1292"/>
        <v>5577.78</v>
      </c>
      <c r="G2656" s="186">
        <f t="shared" si="1289"/>
        <v>0.14299999999999999</v>
      </c>
      <c r="H2656" s="393">
        <f>H2661+H2666+H2671+H2676</f>
        <v>5577.78</v>
      </c>
      <c r="I2656" s="186">
        <f t="shared" si="1287"/>
        <v>0.14299999999999999</v>
      </c>
      <c r="J2656" s="391">
        <f t="shared" si="1268"/>
        <v>1</v>
      </c>
      <c r="K2656" s="393">
        <f t="shared" si="1293"/>
        <v>38895.699999999997</v>
      </c>
      <c r="L2656" s="393">
        <f t="shared" si="1293"/>
        <v>0</v>
      </c>
      <c r="M2656" s="129">
        <f t="shared" si="1288"/>
        <v>1</v>
      </c>
      <c r="N2656" s="933"/>
      <c r="P2656" s="91" t="b">
        <f t="shared" si="1273"/>
        <v>1</v>
      </c>
      <c r="Q2656" s="461" t="b">
        <f t="shared" si="1274"/>
        <v>1</v>
      </c>
      <c r="R2656" s="728">
        <f t="shared" si="1281"/>
        <v>0</v>
      </c>
    </row>
    <row r="2657" spans="1:18" s="462" customFormat="1" ht="27.5" x14ac:dyDescent="0.4">
      <c r="A2657" s="1047"/>
      <c r="B2657" s="713" t="s">
        <v>80</v>
      </c>
      <c r="C2657" s="392"/>
      <c r="D2657" s="393">
        <f>D2662+D2667+D2672+D2677</f>
        <v>0</v>
      </c>
      <c r="E2657" s="393">
        <f t="shared" si="1292"/>
        <v>0</v>
      </c>
      <c r="F2657" s="393">
        <f t="shared" si="1292"/>
        <v>0</v>
      </c>
      <c r="G2657" s="167" t="e">
        <f t="shared" si="1289"/>
        <v>#DIV/0!</v>
      </c>
      <c r="H2657" s="479">
        <f>H2662+H2667+H2672+H2677</f>
        <v>0</v>
      </c>
      <c r="I2657" s="167" t="e">
        <f t="shared" si="1287"/>
        <v>#DIV/0!</v>
      </c>
      <c r="J2657" s="391">
        <f t="shared" ref="J2657:J2720" si="1294">IF(H2657&gt;0,H2657/F2657,0)</f>
        <v>0</v>
      </c>
      <c r="K2657" s="393">
        <f t="shared" si="1293"/>
        <v>0</v>
      </c>
      <c r="L2657" s="393">
        <f t="shared" si="1293"/>
        <v>0</v>
      </c>
      <c r="M2657" s="206" t="e">
        <f t="shared" si="1288"/>
        <v>#DIV/0!</v>
      </c>
      <c r="N2657" s="933"/>
      <c r="P2657" s="91" t="b">
        <f t="shared" si="1273"/>
        <v>1</v>
      </c>
      <c r="Q2657" s="461" t="b">
        <f t="shared" si="1274"/>
        <v>1</v>
      </c>
      <c r="R2657" s="728">
        <f t="shared" si="1281"/>
        <v>0</v>
      </c>
    </row>
    <row r="2658" spans="1:18" s="462" customFormat="1" ht="201.75" customHeight="1" x14ac:dyDescent="0.4">
      <c r="A2658" s="951" t="s">
        <v>849</v>
      </c>
      <c r="B2658" s="389" t="s">
        <v>587</v>
      </c>
      <c r="C2658" s="389" t="s">
        <v>285</v>
      </c>
      <c r="D2658" s="390">
        <f>SUM(D2659:D2662)</f>
        <v>27347.7</v>
      </c>
      <c r="E2658" s="390">
        <f>SUM(E2659:E2662)</f>
        <v>27347.7</v>
      </c>
      <c r="F2658" s="390">
        <f>SUM(F2659:F2662)</f>
        <v>4172.34</v>
      </c>
      <c r="G2658" s="186">
        <f t="shared" si="1289"/>
        <v>0.153</v>
      </c>
      <c r="H2658" s="390">
        <f>F2658</f>
        <v>4172.34</v>
      </c>
      <c r="I2658" s="186">
        <f t="shared" si="1287"/>
        <v>0.153</v>
      </c>
      <c r="J2658" s="391">
        <f t="shared" si="1294"/>
        <v>1</v>
      </c>
      <c r="K2658" s="104">
        <f t="shared" si="1271"/>
        <v>27347.7</v>
      </c>
      <c r="L2658" s="104">
        <f t="shared" ref="L2658:L2721" si="1295">E2658-K2658</f>
        <v>0</v>
      </c>
      <c r="M2658" s="129">
        <f t="shared" si="1288"/>
        <v>1</v>
      </c>
      <c r="N2658" s="918" t="s">
        <v>1571</v>
      </c>
      <c r="P2658" s="91"/>
      <c r="Q2658" s="461"/>
      <c r="R2658" s="728">
        <f t="shared" si="1281"/>
        <v>0</v>
      </c>
    </row>
    <row r="2659" spans="1:18" s="462" customFormat="1" ht="27.5" x14ac:dyDescent="0.4">
      <c r="A2659" s="952"/>
      <c r="B2659" s="392" t="s">
        <v>79</v>
      </c>
      <c r="C2659" s="392"/>
      <c r="D2659" s="393"/>
      <c r="E2659" s="393"/>
      <c r="F2659" s="393"/>
      <c r="G2659" s="167" t="e">
        <f t="shared" si="1289"/>
        <v>#DIV/0!</v>
      </c>
      <c r="H2659" s="394">
        <f t="shared" si="1291"/>
        <v>0</v>
      </c>
      <c r="I2659" s="167" t="e">
        <f t="shared" si="1287"/>
        <v>#DIV/0!</v>
      </c>
      <c r="J2659" s="391">
        <f t="shared" si="1294"/>
        <v>0</v>
      </c>
      <c r="K2659" s="104">
        <f t="shared" si="1271"/>
        <v>0</v>
      </c>
      <c r="L2659" s="104">
        <f t="shared" si="1295"/>
        <v>0</v>
      </c>
      <c r="M2659" s="206" t="e">
        <f t="shared" si="1288"/>
        <v>#DIV/0!</v>
      </c>
      <c r="N2659" s="918"/>
      <c r="P2659" s="91"/>
      <c r="Q2659" s="461"/>
      <c r="R2659" s="728">
        <f t="shared" si="1281"/>
        <v>0</v>
      </c>
    </row>
    <row r="2660" spans="1:18" s="462" customFormat="1" ht="27.5" x14ac:dyDescent="0.4">
      <c r="A2660" s="952"/>
      <c r="B2660" s="392" t="s">
        <v>78</v>
      </c>
      <c r="C2660" s="392"/>
      <c r="D2660" s="393"/>
      <c r="E2660" s="393"/>
      <c r="F2660" s="393"/>
      <c r="G2660" s="167" t="e">
        <f t="shared" si="1289"/>
        <v>#DIV/0!</v>
      </c>
      <c r="H2660" s="394">
        <f t="shared" si="1291"/>
        <v>0</v>
      </c>
      <c r="I2660" s="167" t="e">
        <f t="shared" si="1287"/>
        <v>#DIV/0!</v>
      </c>
      <c r="J2660" s="391">
        <f t="shared" si="1294"/>
        <v>0</v>
      </c>
      <c r="K2660" s="104">
        <f t="shared" si="1271"/>
        <v>0</v>
      </c>
      <c r="L2660" s="104">
        <f t="shared" si="1295"/>
        <v>0</v>
      </c>
      <c r="M2660" s="206" t="e">
        <f t="shared" si="1288"/>
        <v>#DIV/0!</v>
      </c>
      <c r="N2660" s="918"/>
      <c r="P2660" s="91"/>
      <c r="Q2660" s="461"/>
      <c r="R2660" s="728">
        <f t="shared" si="1281"/>
        <v>0</v>
      </c>
    </row>
    <row r="2661" spans="1:18" s="462" customFormat="1" ht="27.5" x14ac:dyDescent="0.4">
      <c r="A2661" s="952"/>
      <c r="B2661" s="392" t="s">
        <v>116</v>
      </c>
      <c r="C2661" s="392"/>
      <c r="D2661" s="393">
        <v>27347.7</v>
      </c>
      <c r="E2661" s="393">
        <f>D2661</f>
        <v>27347.7</v>
      </c>
      <c r="F2661" s="393">
        <v>4172.34</v>
      </c>
      <c r="G2661" s="186">
        <f t="shared" si="1289"/>
        <v>0.153</v>
      </c>
      <c r="H2661" s="393">
        <f t="shared" si="1291"/>
        <v>4172.34</v>
      </c>
      <c r="I2661" s="186">
        <f t="shared" si="1287"/>
        <v>0.153</v>
      </c>
      <c r="J2661" s="391">
        <f t="shared" si="1294"/>
        <v>1</v>
      </c>
      <c r="K2661" s="104">
        <f t="shared" si="1271"/>
        <v>27347.7</v>
      </c>
      <c r="L2661" s="104">
        <f t="shared" si="1295"/>
        <v>0</v>
      </c>
      <c r="M2661" s="129">
        <f t="shared" si="1288"/>
        <v>1</v>
      </c>
      <c r="N2661" s="918"/>
      <c r="P2661" s="91"/>
      <c r="Q2661" s="461"/>
      <c r="R2661" s="728">
        <f t="shared" si="1281"/>
        <v>0</v>
      </c>
    </row>
    <row r="2662" spans="1:18" s="462" customFormat="1" ht="27.5" x14ac:dyDescent="0.4">
      <c r="A2662" s="953"/>
      <c r="B2662" s="713" t="s">
        <v>80</v>
      </c>
      <c r="C2662" s="392"/>
      <c r="D2662" s="393"/>
      <c r="E2662" s="393"/>
      <c r="F2662" s="393"/>
      <c r="G2662" s="167" t="e">
        <f t="shared" si="1289"/>
        <v>#DIV/0!</v>
      </c>
      <c r="H2662" s="478">
        <f t="shared" si="1291"/>
        <v>0</v>
      </c>
      <c r="I2662" s="167" t="e">
        <f t="shared" si="1287"/>
        <v>#DIV/0!</v>
      </c>
      <c r="J2662" s="391">
        <f t="shared" si="1294"/>
        <v>0</v>
      </c>
      <c r="K2662" s="104">
        <f t="shared" ref="K2662:K2702" si="1296">E2662</f>
        <v>0</v>
      </c>
      <c r="L2662" s="104">
        <f t="shared" si="1295"/>
        <v>0</v>
      </c>
      <c r="M2662" s="206" t="e">
        <f t="shared" si="1288"/>
        <v>#DIV/0!</v>
      </c>
      <c r="N2662" s="918"/>
      <c r="P2662" s="91"/>
      <c r="Q2662" s="461"/>
      <c r="R2662" s="728">
        <f t="shared" si="1281"/>
        <v>0</v>
      </c>
    </row>
    <row r="2663" spans="1:18" s="462" customFormat="1" ht="52.5" customHeight="1" x14ac:dyDescent="0.4">
      <c r="A2663" s="951" t="s">
        <v>850</v>
      </c>
      <c r="B2663" s="388" t="s">
        <v>588</v>
      </c>
      <c r="C2663" s="389" t="s">
        <v>285</v>
      </c>
      <c r="D2663" s="390">
        <f>SUM(D2664:D2667)</f>
        <v>1050</v>
      </c>
      <c r="E2663" s="390">
        <f>SUM(E2664:E2667)</f>
        <v>1050</v>
      </c>
      <c r="F2663" s="390">
        <f>SUM(F2664:F2667)</f>
        <v>18.53</v>
      </c>
      <c r="G2663" s="186">
        <f t="shared" si="1289"/>
        <v>1.7999999999999999E-2</v>
      </c>
      <c r="H2663" s="471">
        <f>F2663</f>
        <v>18.53</v>
      </c>
      <c r="I2663" s="186">
        <f t="shared" si="1287"/>
        <v>1.7999999999999999E-2</v>
      </c>
      <c r="J2663" s="391">
        <f t="shared" si="1294"/>
        <v>1</v>
      </c>
      <c r="K2663" s="104">
        <f t="shared" si="1296"/>
        <v>1050</v>
      </c>
      <c r="L2663" s="104">
        <f t="shared" si="1295"/>
        <v>0</v>
      </c>
      <c r="M2663" s="129">
        <f t="shared" si="1288"/>
        <v>1</v>
      </c>
      <c r="N2663" s="918" t="s">
        <v>1572</v>
      </c>
      <c r="P2663" s="91" t="b">
        <f t="shared" ref="P2663:P2672" si="1297">E2698=D2698</f>
        <v>1</v>
      </c>
      <c r="Q2663" s="461" t="b">
        <f t="shared" ref="Q2663:Q2672" si="1298">IF(F2698=H2698,TRUE,FALSE)</f>
        <v>1</v>
      </c>
      <c r="R2663" s="728">
        <f t="shared" si="1281"/>
        <v>0</v>
      </c>
    </row>
    <row r="2664" spans="1:18" s="462" customFormat="1" ht="19.5" customHeight="1" x14ac:dyDescent="0.4">
      <c r="A2664" s="952"/>
      <c r="B2664" s="392" t="s">
        <v>79</v>
      </c>
      <c r="C2664" s="392"/>
      <c r="D2664" s="393"/>
      <c r="E2664" s="393"/>
      <c r="F2664" s="393"/>
      <c r="G2664" s="167" t="e">
        <f t="shared" si="1289"/>
        <v>#DIV/0!</v>
      </c>
      <c r="H2664" s="479">
        <f t="shared" si="1291"/>
        <v>0</v>
      </c>
      <c r="I2664" s="167" t="e">
        <f t="shared" si="1287"/>
        <v>#DIV/0!</v>
      </c>
      <c r="J2664" s="391">
        <f t="shared" si="1294"/>
        <v>0</v>
      </c>
      <c r="K2664" s="104">
        <f t="shared" si="1296"/>
        <v>0</v>
      </c>
      <c r="L2664" s="104">
        <f t="shared" si="1295"/>
        <v>0</v>
      </c>
      <c r="M2664" s="206" t="e">
        <f t="shared" si="1288"/>
        <v>#DIV/0!</v>
      </c>
      <c r="N2664" s="918"/>
      <c r="P2664" s="91" t="b">
        <f t="shared" si="1297"/>
        <v>1</v>
      </c>
      <c r="Q2664" s="461" t="b">
        <f t="shared" si="1298"/>
        <v>1</v>
      </c>
      <c r="R2664" s="728">
        <f t="shared" si="1281"/>
        <v>0</v>
      </c>
    </row>
    <row r="2665" spans="1:18" s="462" customFormat="1" ht="19.5" customHeight="1" x14ac:dyDescent="0.4">
      <c r="A2665" s="952"/>
      <c r="B2665" s="392" t="s">
        <v>78</v>
      </c>
      <c r="C2665" s="392"/>
      <c r="D2665" s="393"/>
      <c r="E2665" s="393"/>
      <c r="F2665" s="393"/>
      <c r="G2665" s="167" t="e">
        <f t="shared" si="1289"/>
        <v>#DIV/0!</v>
      </c>
      <c r="H2665" s="479">
        <f t="shared" si="1291"/>
        <v>0</v>
      </c>
      <c r="I2665" s="167" t="e">
        <f t="shared" si="1287"/>
        <v>#DIV/0!</v>
      </c>
      <c r="J2665" s="391">
        <f t="shared" si="1294"/>
        <v>0</v>
      </c>
      <c r="K2665" s="104">
        <f t="shared" si="1296"/>
        <v>0</v>
      </c>
      <c r="L2665" s="104">
        <f t="shared" si="1295"/>
        <v>0</v>
      </c>
      <c r="M2665" s="206" t="e">
        <f t="shared" si="1288"/>
        <v>#DIV/0!</v>
      </c>
      <c r="N2665" s="918"/>
      <c r="P2665" s="91" t="b">
        <f t="shared" si="1297"/>
        <v>1</v>
      </c>
      <c r="Q2665" s="461" t="b">
        <f t="shared" si="1298"/>
        <v>1</v>
      </c>
      <c r="R2665" s="728">
        <f t="shared" si="1281"/>
        <v>0</v>
      </c>
    </row>
    <row r="2666" spans="1:18" s="462" customFormat="1" ht="19.5" customHeight="1" x14ac:dyDescent="0.4">
      <c r="A2666" s="952"/>
      <c r="B2666" s="392" t="s">
        <v>116</v>
      </c>
      <c r="C2666" s="392"/>
      <c r="D2666" s="393">
        <v>1050</v>
      </c>
      <c r="E2666" s="393">
        <f>D2666</f>
        <v>1050</v>
      </c>
      <c r="F2666" s="393">
        <v>18.53</v>
      </c>
      <c r="G2666" s="186">
        <f t="shared" si="1289"/>
        <v>1.7999999999999999E-2</v>
      </c>
      <c r="H2666" s="469">
        <f t="shared" si="1291"/>
        <v>18.53</v>
      </c>
      <c r="I2666" s="186">
        <f t="shared" si="1287"/>
        <v>1.7999999999999999E-2</v>
      </c>
      <c r="J2666" s="391">
        <f t="shared" si="1294"/>
        <v>1</v>
      </c>
      <c r="K2666" s="104">
        <f t="shared" si="1296"/>
        <v>1050</v>
      </c>
      <c r="L2666" s="104">
        <f t="shared" si="1295"/>
        <v>0</v>
      </c>
      <c r="M2666" s="129">
        <f t="shared" si="1288"/>
        <v>1</v>
      </c>
      <c r="N2666" s="918"/>
      <c r="P2666" s="91" t="b">
        <f t="shared" si="1297"/>
        <v>1</v>
      </c>
      <c r="Q2666" s="461" t="b">
        <f t="shared" si="1298"/>
        <v>1</v>
      </c>
      <c r="R2666" s="728">
        <f t="shared" si="1281"/>
        <v>0</v>
      </c>
    </row>
    <row r="2667" spans="1:18" s="462" customFormat="1" ht="19.5" customHeight="1" x14ac:dyDescent="0.4">
      <c r="A2667" s="953"/>
      <c r="B2667" s="713" t="s">
        <v>80</v>
      </c>
      <c r="C2667" s="392"/>
      <c r="D2667" s="393"/>
      <c r="E2667" s="393"/>
      <c r="F2667" s="393"/>
      <c r="G2667" s="167" t="e">
        <f t="shared" si="1289"/>
        <v>#DIV/0!</v>
      </c>
      <c r="H2667" s="479">
        <f t="shared" si="1291"/>
        <v>0</v>
      </c>
      <c r="I2667" s="167" t="e">
        <f t="shared" si="1287"/>
        <v>#DIV/0!</v>
      </c>
      <c r="J2667" s="391">
        <f t="shared" si="1294"/>
        <v>0</v>
      </c>
      <c r="K2667" s="104">
        <f t="shared" si="1296"/>
        <v>0</v>
      </c>
      <c r="L2667" s="104">
        <f t="shared" si="1295"/>
        <v>0</v>
      </c>
      <c r="M2667" s="206" t="e">
        <f t="shared" si="1288"/>
        <v>#DIV/0!</v>
      </c>
      <c r="N2667" s="918"/>
      <c r="P2667" s="91" t="b">
        <f t="shared" si="1297"/>
        <v>1</v>
      </c>
      <c r="Q2667" s="461" t="b">
        <f t="shared" si="1298"/>
        <v>1</v>
      </c>
      <c r="R2667" s="728">
        <f t="shared" si="1281"/>
        <v>0</v>
      </c>
    </row>
    <row r="2668" spans="1:18" s="462" customFormat="1" ht="82.5" customHeight="1" x14ac:dyDescent="0.4">
      <c r="A2668" s="1068" t="s">
        <v>851</v>
      </c>
      <c r="B2668" s="388" t="s">
        <v>589</v>
      </c>
      <c r="C2668" s="389" t="s">
        <v>285</v>
      </c>
      <c r="D2668" s="390">
        <f>SUM(D2669:D2672)</f>
        <v>2250</v>
      </c>
      <c r="E2668" s="390">
        <f>SUM(E2669:E2672)</f>
        <v>2250</v>
      </c>
      <c r="F2668" s="390">
        <f>SUM(F2669:F2672)</f>
        <v>220.83</v>
      </c>
      <c r="G2668" s="186">
        <f t="shared" si="1289"/>
        <v>9.8000000000000004E-2</v>
      </c>
      <c r="H2668" s="471">
        <f>F2668</f>
        <v>220.83</v>
      </c>
      <c r="I2668" s="186">
        <f t="shared" si="1287"/>
        <v>9.8000000000000004E-2</v>
      </c>
      <c r="J2668" s="391">
        <f t="shared" si="1294"/>
        <v>1</v>
      </c>
      <c r="K2668" s="104">
        <f t="shared" si="1296"/>
        <v>2250</v>
      </c>
      <c r="L2668" s="104">
        <f t="shared" si="1295"/>
        <v>0</v>
      </c>
      <c r="M2668" s="129">
        <f t="shared" si="1288"/>
        <v>1</v>
      </c>
      <c r="N2668" s="918" t="s">
        <v>1538</v>
      </c>
      <c r="P2668" s="91" t="b">
        <f t="shared" si="1297"/>
        <v>1</v>
      </c>
      <c r="Q2668" s="461" t="b">
        <f t="shared" si="1298"/>
        <v>1</v>
      </c>
      <c r="R2668" s="728">
        <f t="shared" si="1281"/>
        <v>0</v>
      </c>
    </row>
    <row r="2669" spans="1:18" s="462" customFormat="1" ht="18.75" customHeight="1" x14ac:dyDescent="0.4">
      <c r="A2669" s="1069"/>
      <c r="B2669" s="392" t="s">
        <v>79</v>
      </c>
      <c r="C2669" s="392"/>
      <c r="D2669" s="393"/>
      <c r="E2669" s="393"/>
      <c r="F2669" s="393"/>
      <c r="G2669" s="167" t="e">
        <f t="shared" si="1289"/>
        <v>#DIV/0!</v>
      </c>
      <c r="H2669" s="479">
        <f t="shared" si="1291"/>
        <v>0</v>
      </c>
      <c r="I2669" s="167" t="e">
        <f t="shared" si="1287"/>
        <v>#DIV/0!</v>
      </c>
      <c r="J2669" s="391">
        <f t="shared" si="1294"/>
        <v>0</v>
      </c>
      <c r="K2669" s="104">
        <f t="shared" si="1296"/>
        <v>0</v>
      </c>
      <c r="L2669" s="104">
        <f t="shared" si="1295"/>
        <v>0</v>
      </c>
      <c r="M2669" s="206" t="e">
        <f t="shared" si="1288"/>
        <v>#DIV/0!</v>
      </c>
      <c r="N2669" s="918"/>
      <c r="P2669" s="91" t="b">
        <f t="shared" si="1297"/>
        <v>1</v>
      </c>
      <c r="Q2669" s="461" t="b">
        <f t="shared" si="1298"/>
        <v>1</v>
      </c>
      <c r="R2669" s="728">
        <f t="shared" si="1281"/>
        <v>0</v>
      </c>
    </row>
    <row r="2670" spans="1:18" s="462" customFormat="1" ht="27.5" x14ac:dyDescent="0.4">
      <c r="A2670" s="1069"/>
      <c r="B2670" s="392" t="s">
        <v>78</v>
      </c>
      <c r="C2670" s="392"/>
      <c r="D2670" s="393"/>
      <c r="E2670" s="393"/>
      <c r="F2670" s="393"/>
      <c r="G2670" s="167" t="e">
        <f t="shared" si="1289"/>
        <v>#DIV/0!</v>
      </c>
      <c r="H2670" s="479">
        <f t="shared" si="1291"/>
        <v>0</v>
      </c>
      <c r="I2670" s="167" t="e">
        <f t="shared" si="1287"/>
        <v>#DIV/0!</v>
      </c>
      <c r="J2670" s="391">
        <f t="shared" si="1294"/>
        <v>0</v>
      </c>
      <c r="K2670" s="104">
        <f t="shared" si="1296"/>
        <v>0</v>
      </c>
      <c r="L2670" s="104">
        <f t="shared" si="1295"/>
        <v>0</v>
      </c>
      <c r="M2670" s="206" t="e">
        <f t="shared" si="1288"/>
        <v>#DIV/0!</v>
      </c>
      <c r="N2670" s="918"/>
      <c r="P2670" s="91" t="b">
        <f t="shared" si="1297"/>
        <v>1</v>
      </c>
      <c r="Q2670" s="461" t="b">
        <f t="shared" si="1298"/>
        <v>1</v>
      </c>
      <c r="R2670" s="728">
        <f t="shared" si="1281"/>
        <v>0</v>
      </c>
    </row>
    <row r="2671" spans="1:18" s="462" customFormat="1" ht="27.5" x14ac:dyDescent="0.4">
      <c r="A2671" s="1069"/>
      <c r="B2671" s="392" t="s">
        <v>116</v>
      </c>
      <c r="C2671" s="392"/>
      <c r="D2671" s="393">
        <v>2250</v>
      </c>
      <c r="E2671" s="393">
        <f>D2671</f>
        <v>2250</v>
      </c>
      <c r="F2671" s="393">
        <v>220.83</v>
      </c>
      <c r="G2671" s="186">
        <f t="shared" si="1289"/>
        <v>9.8000000000000004E-2</v>
      </c>
      <c r="H2671" s="393">
        <v>220.83</v>
      </c>
      <c r="I2671" s="186">
        <f t="shared" si="1287"/>
        <v>9.8000000000000004E-2</v>
      </c>
      <c r="J2671" s="391">
        <f t="shared" si="1294"/>
        <v>1</v>
      </c>
      <c r="K2671" s="104">
        <f t="shared" si="1296"/>
        <v>2250</v>
      </c>
      <c r="L2671" s="104">
        <f t="shared" si="1295"/>
        <v>0</v>
      </c>
      <c r="M2671" s="129">
        <f t="shared" si="1288"/>
        <v>1</v>
      </c>
      <c r="N2671" s="918"/>
      <c r="P2671" s="91" t="b">
        <f t="shared" si="1297"/>
        <v>1</v>
      </c>
      <c r="Q2671" s="461" t="b">
        <f t="shared" si="1298"/>
        <v>1</v>
      </c>
      <c r="R2671" s="728">
        <f t="shared" si="1281"/>
        <v>0</v>
      </c>
    </row>
    <row r="2672" spans="1:18" s="462" customFormat="1" ht="27.5" x14ac:dyDescent="0.4">
      <c r="A2672" s="1070"/>
      <c r="B2672" s="713" t="s">
        <v>80</v>
      </c>
      <c r="C2672" s="392"/>
      <c r="D2672" s="393"/>
      <c r="E2672" s="393"/>
      <c r="F2672" s="393"/>
      <c r="G2672" s="167" t="e">
        <f t="shared" si="1289"/>
        <v>#DIV/0!</v>
      </c>
      <c r="H2672" s="478">
        <f t="shared" si="1291"/>
        <v>0</v>
      </c>
      <c r="I2672" s="167" t="e">
        <f t="shared" si="1287"/>
        <v>#DIV/0!</v>
      </c>
      <c r="J2672" s="391">
        <f t="shared" si="1294"/>
        <v>0</v>
      </c>
      <c r="K2672" s="104">
        <f t="shared" si="1296"/>
        <v>0</v>
      </c>
      <c r="L2672" s="104">
        <f t="shared" si="1295"/>
        <v>0</v>
      </c>
      <c r="M2672" s="206" t="e">
        <f t="shared" si="1288"/>
        <v>#DIV/0!</v>
      </c>
      <c r="N2672" s="918"/>
      <c r="P2672" s="91" t="b">
        <f t="shared" si="1297"/>
        <v>1</v>
      </c>
      <c r="Q2672" s="461" t="b">
        <f t="shared" si="1298"/>
        <v>1</v>
      </c>
      <c r="R2672" s="728">
        <f t="shared" si="1281"/>
        <v>0</v>
      </c>
    </row>
    <row r="2673" spans="1:18" s="462" customFormat="1" ht="87" customHeight="1" x14ac:dyDescent="0.4">
      <c r="A2673" s="951" t="s">
        <v>852</v>
      </c>
      <c r="B2673" s="389" t="s">
        <v>590</v>
      </c>
      <c r="C2673" s="389" t="s">
        <v>285</v>
      </c>
      <c r="D2673" s="390">
        <f>SUM(D2674:D2677)</f>
        <v>8248</v>
      </c>
      <c r="E2673" s="390">
        <f>SUM(E2674:E2677)</f>
        <v>8248</v>
      </c>
      <c r="F2673" s="390">
        <f>SUM(F2674:F2677)</f>
        <v>1166.08</v>
      </c>
      <c r="G2673" s="191">
        <f t="shared" si="1289"/>
        <v>0.14099999999999999</v>
      </c>
      <c r="H2673" s="390">
        <f>F2673</f>
        <v>1166.08</v>
      </c>
      <c r="I2673" s="186">
        <f t="shared" si="1287"/>
        <v>0.14099999999999999</v>
      </c>
      <c r="J2673" s="468">
        <f t="shared" si="1294"/>
        <v>1</v>
      </c>
      <c r="K2673" s="104">
        <f t="shared" si="1296"/>
        <v>8248</v>
      </c>
      <c r="L2673" s="104">
        <f t="shared" si="1295"/>
        <v>0</v>
      </c>
      <c r="M2673" s="129">
        <f t="shared" si="1288"/>
        <v>1</v>
      </c>
      <c r="N2673" s="918" t="s">
        <v>1539</v>
      </c>
      <c r="P2673" s="91" t="b">
        <f t="shared" si="1273"/>
        <v>1</v>
      </c>
      <c r="Q2673" s="461" t="b">
        <f t="shared" si="1274"/>
        <v>1</v>
      </c>
      <c r="R2673" s="728">
        <f t="shared" si="1281"/>
        <v>0</v>
      </c>
    </row>
    <row r="2674" spans="1:18" s="462" customFormat="1" ht="18.75" customHeight="1" x14ac:dyDescent="0.4">
      <c r="A2674" s="952"/>
      <c r="B2674" s="392" t="s">
        <v>79</v>
      </c>
      <c r="C2674" s="392"/>
      <c r="D2674" s="393"/>
      <c r="E2674" s="393"/>
      <c r="F2674" s="393"/>
      <c r="G2674" s="167" t="e">
        <f t="shared" si="1289"/>
        <v>#DIV/0!</v>
      </c>
      <c r="H2674" s="478">
        <f t="shared" si="1291"/>
        <v>0</v>
      </c>
      <c r="I2674" s="167" t="e">
        <f t="shared" si="1287"/>
        <v>#DIV/0!</v>
      </c>
      <c r="J2674" s="391">
        <f t="shared" si="1294"/>
        <v>0</v>
      </c>
      <c r="K2674" s="104">
        <f t="shared" si="1296"/>
        <v>0</v>
      </c>
      <c r="L2674" s="104">
        <f t="shared" si="1295"/>
        <v>0</v>
      </c>
      <c r="M2674" s="206" t="e">
        <f t="shared" si="1288"/>
        <v>#DIV/0!</v>
      </c>
      <c r="N2674" s="918"/>
      <c r="P2674" s="91" t="b">
        <f t="shared" si="1273"/>
        <v>1</v>
      </c>
      <c r="Q2674" s="461" t="b">
        <f t="shared" si="1274"/>
        <v>1</v>
      </c>
      <c r="R2674" s="728">
        <f t="shared" si="1281"/>
        <v>0</v>
      </c>
    </row>
    <row r="2675" spans="1:18" s="462" customFormat="1" ht="18.75" customHeight="1" x14ac:dyDescent="0.4">
      <c r="A2675" s="952"/>
      <c r="B2675" s="392" t="s">
        <v>78</v>
      </c>
      <c r="C2675" s="392"/>
      <c r="D2675" s="393"/>
      <c r="E2675" s="393"/>
      <c r="F2675" s="393"/>
      <c r="G2675" s="167" t="e">
        <f t="shared" si="1289"/>
        <v>#DIV/0!</v>
      </c>
      <c r="H2675" s="478">
        <f t="shared" si="1291"/>
        <v>0</v>
      </c>
      <c r="I2675" s="167" t="e">
        <f t="shared" si="1287"/>
        <v>#DIV/0!</v>
      </c>
      <c r="J2675" s="391">
        <f t="shared" si="1294"/>
        <v>0</v>
      </c>
      <c r="K2675" s="104">
        <f t="shared" si="1296"/>
        <v>0</v>
      </c>
      <c r="L2675" s="104">
        <f t="shared" si="1295"/>
        <v>0</v>
      </c>
      <c r="M2675" s="206" t="e">
        <f t="shared" si="1288"/>
        <v>#DIV/0!</v>
      </c>
      <c r="N2675" s="918"/>
      <c r="P2675" s="91" t="b">
        <f t="shared" si="1273"/>
        <v>1</v>
      </c>
      <c r="Q2675" s="461" t="b">
        <f t="shared" si="1274"/>
        <v>1</v>
      </c>
      <c r="R2675" s="728">
        <f t="shared" si="1281"/>
        <v>0</v>
      </c>
    </row>
    <row r="2676" spans="1:18" s="462" customFormat="1" ht="18.75" customHeight="1" x14ac:dyDescent="0.4">
      <c r="A2676" s="952"/>
      <c r="B2676" s="392" t="s">
        <v>116</v>
      </c>
      <c r="C2676" s="392"/>
      <c r="D2676" s="393">
        <v>8248</v>
      </c>
      <c r="E2676" s="393">
        <v>8248</v>
      </c>
      <c r="F2676" s="393">
        <v>1166.08</v>
      </c>
      <c r="G2676" s="186">
        <f t="shared" si="1289"/>
        <v>0.14099999999999999</v>
      </c>
      <c r="H2676" s="393">
        <f t="shared" si="1291"/>
        <v>1166.08</v>
      </c>
      <c r="I2676" s="186">
        <f t="shared" si="1287"/>
        <v>0.14099999999999999</v>
      </c>
      <c r="J2676" s="391">
        <f t="shared" si="1294"/>
        <v>1</v>
      </c>
      <c r="K2676" s="104">
        <f t="shared" si="1296"/>
        <v>8248</v>
      </c>
      <c r="L2676" s="104">
        <f t="shared" si="1295"/>
        <v>0</v>
      </c>
      <c r="M2676" s="129">
        <f t="shared" si="1288"/>
        <v>1</v>
      </c>
      <c r="N2676" s="918"/>
      <c r="P2676" s="91" t="b">
        <f t="shared" si="1273"/>
        <v>1</v>
      </c>
      <c r="Q2676" s="461" t="b">
        <f t="shared" si="1274"/>
        <v>1</v>
      </c>
      <c r="R2676" s="728">
        <f t="shared" si="1281"/>
        <v>0</v>
      </c>
    </row>
    <row r="2677" spans="1:18" s="462" customFormat="1" ht="18.75" customHeight="1" x14ac:dyDescent="0.4">
      <c r="A2677" s="953"/>
      <c r="B2677" s="713" t="s">
        <v>80</v>
      </c>
      <c r="C2677" s="392"/>
      <c r="D2677" s="393"/>
      <c r="E2677" s="393"/>
      <c r="F2677" s="393"/>
      <c r="G2677" s="167" t="e">
        <f t="shared" si="1289"/>
        <v>#DIV/0!</v>
      </c>
      <c r="H2677" s="479">
        <f t="shared" si="1291"/>
        <v>0</v>
      </c>
      <c r="I2677" s="167" t="e">
        <f t="shared" si="1287"/>
        <v>#DIV/0!</v>
      </c>
      <c r="J2677" s="391">
        <f t="shared" si="1294"/>
        <v>0</v>
      </c>
      <c r="K2677" s="104">
        <f t="shared" si="1296"/>
        <v>0</v>
      </c>
      <c r="L2677" s="104">
        <f t="shared" si="1295"/>
        <v>0</v>
      </c>
      <c r="M2677" s="206" t="e">
        <f t="shared" si="1288"/>
        <v>#DIV/0!</v>
      </c>
      <c r="N2677" s="918"/>
      <c r="P2677" s="91" t="b">
        <f t="shared" si="1273"/>
        <v>1</v>
      </c>
      <c r="Q2677" s="461" t="b">
        <f t="shared" si="1274"/>
        <v>1</v>
      </c>
      <c r="R2677" s="728">
        <f t="shared" si="1281"/>
        <v>0</v>
      </c>
    </row>
    <row r="2678" spans="1:18" s="462" customFormat="1" ht="128.25" customHeight="1" x14ac:dyDescent="0.4">
      <c r="A2678" s="1044" t="s">
        <v>853</v>
      </c>
      <c r="B2678" s="392" t="s">
        <v>591</v>
      </c>
      <c r="C2678" s="392" t="s">
        <v>649</v>
      </c>
      <c r="D2678" s="393">
        <f>SUM(D2679:D2682)</f>
        <v>450</v>
      </c>
      <c r="E2678" s="393">
        <f>SUM(E2679:E2682)</f>
        <v>450</v>
      </c>
      <c r="F2678" s="393">
        <f>SUM(F2679:F2682)</f>
        <v>0</v>
      </c>
      <c r="G2678" s="186">
        <f t="shared" si="1289"/>
        <v>0</v>
      </c>
      <c r="H2678" s="469">
        <f>F2678</f>
        <v>0</v>
      </c>
      <c r="I2678" s="186">
        <f t="shared" si="1287"/>
        <v>0</v>
      </c>
      <c r="J2678" s="391">
        <f t="shared" si="1294"/>
        <v>0</v>
      </c>
      <c r="K2678" s="104">
        <f t="shared" si="1296"/>
        <v>450</v>
      </c>
      <c r="L2678" s="104">
        <f t="shared" si="1295"/>
        <v>0</v>
      </c>
      <c r="M2678" s="129">
        <f t="shared" si="1288"/>
        <v>1</v>
      </c>
      <c r="N2678" s="933"/>
      <c r="P2678" s="91" t="b">
        <f t="shared" si="1273"/>
        <v>1</v>
      </c>
      <c r="Q2678" s="461" t="b">
        <f t="shared" si="1274"/>
        <v>1</v>
      </c>
      <c r="R2678" s="728">
        <f t="shared" si="1281"/>
        <v>0</v>
      </c>
    </row>
    <row r="2679" spans="1:18" s="462" customFormat="1" ht="27.5" x14ac:dyDescent="0.4">
      <c r="A2679" s="1045"/>
      <c r="B2679" s="392" t="s">
        <v>79</v>
      </c>
      <c r="C2679" s="392"/>
      <c r="D2679" s="393">
        <f t="shared" ref="D2679:F2682" si="1299">D2684+D2689</f>
        <v>0</v>
      </c>
      <c r="E2679" s="393">
        <f t="shared" si="1299"/>
        <v>0</v>
      </c>
      <c r="F2679" s="393">
        <f t="shared" si="1299"/>
        <v>0</v>
      </c>
      <c r="G2679" s="167" t="e">
        <f t="shared" si="1289"/>
        <v>#DIV/0!</v>
      </c>
      <c r="H2679" s="478">
        <f>H2684+H2689</f>
        <v>0</v>
      </c>
      <c r="I2679" s="167" t="e">
        <f t="shared" si="1287"/>
        <v>#DIV/0!</v>
      </c>
      <c r="J2679" s="391">
        <f t="shared" si="1294"/>
        <v>0</v>
      </c>
      <c r="K2679" s="104">
        <f t="shared" si="1296"/>
        <v>0</v>
      </c>
      <c r="L2679" s="104">
        <f t="shared" si="1295"/>
        <v>0</v>
      </c>
      <c r="M2679" s="206" t="e">
        <f t="shared" si="1288"/>
        <v>#DIV/0!</v>
      </c>
      <c r="N2679" s="933"/>
      <c r="P2679" s="91" t="b">
        <f t="shared" si="1273"/>
        <v>1</v>
      </c>
      <c r="Q2679" s="461" t="b">
        <f t="shared" si="1274"/>
        <v>1</v>
      </c>
      <c r="R2679" s="728">
        <f t="shared" si="1281"/>
        <v>0</v>
      </c>
    </row>
    <row r="2680" spans="1:18" s="462" customFormat="1" ht="27.5" x14ac:dyDescent="0.4">
      <c r="A2680" s="1045"/>
      <c r="B2680" s="392" t="s">
        <v>78</v>
      </c>
      <c r="C2680" s="392"/>
      <c r="D2680" s="393">
        <f t="shared" si="1299"/>
        <v>0</v>
      </c>
      <c r="E2680" s="393">
        <f t="shared" si="1299"/>
        <v>0</v>
      </c>
      <c r="F2680" s="393">
        <f t="shared" si="1299"/>
        <v>0</v>
      </c>
      <c r="G2680" s="167" t="e">
        <f t="shared" si="1289"/>
        <v>#DIV/0!</v>
      </c>
      <c r="H2680" s="478">
        <f>H2685+H2690</f>
        <v>0</v>
      </c>
      <c r="I2680" s="167" t="e">
        <f t="shared" si="1287"/>
        <v>#DIV/0!</v>
      </c>
      <c r="J2680" s="391">
        <f t="shared" si="1294"/>
        <v>0</v>
      </c>
      <c r="K2680" s="104">
        <f t="shared" si="1296"/>
        <v>0</v>
      </c>
      <c r="L2680" s="104">
        <f t="shared" si="1295"/>
        <v>0</v>
      </c>
      <c r="M2680" s="206" t="e">
        <f t="shared" si="1288"/>
        <v>#DIV/0!</v>
      </c>
      <c r="N2680" s="933"/>
      <c r="P2680" s="91" t="b">
        <f t="shared" si="1273"/>
        <v>1</v>
      </c>
      <c r="Q2680" s="461" t="b">
        <f t="shared" si="1274"/>
        <v>1</v>
      </c>
      <c r="R2680" s="728">
        <f t="shared" si="1281"/>
        <v>0</v>
      </c>
    </row>
    <row r="2681" spans="1:18" s="462" customFormat="1" ht="27.5" x14ac:dyDescent="0.4">
      <c r="A2681" s="1045"/>
      <c r="B2681" s="392" t="s">
        <v>116</v>
      </c>
      <c r="C2681" s="392"/>
      <c r="D2681" s="393">
        <f t="shared" si="1299"/>
        <v>450</v>
      </c>
      <c r="E2681" s="393">
        <f t="shared" si="1299"/>
        <v>450</v>
      </c>
      <c r="F2681" s="393">
        <f>F2686+F2691</f>
        <v>0</v>
      </c>
      <c r="G2681" s="186">
        <f t="shared" si="1289"/>
        <v>0</v>
      </c>
      <c r="H2681" s="469">
        <f>H2686+H2691</f>
        <v>0</v>
      </c>
      <c r="I2681" s="186">
        <f t="shared" si="1287"/>
        <v>0</v>
      </c>
      <c r="J2681" s="391">
        <f t="shared" si="1294"/>
        <v>0</v>
      </c>
      <c r="K2681" s="104">
        <f t="shared" si="1296"/>
        <v>450</v>
      </c>
      <c r="L2681" s="104">
        <f t="shared" si="1295"/>
        <v>0</v>
      </c>
      <c r="M2681" s="129">
        <f t="shared" si="1288"/>
        <v>1</v>
      </c>
      <c r="N2681" s="933"/>
      <c r="P2681" s="91" t="b">
        <f t="shared" si="1273"/>
        <v>1</v>
      </c>
      <c r="Q2681" s="461" t="b">
        <f t="shared" si="1274"/>
        <v>1</v>
      </c>
      <c r="R2681" s="728">
        <f t="shared" si="1281"/>
        <v>0</v>
      </c>
    </row>
    <row r="2682" spans="1:18" s="462" customFormat="1" ht="27.5" x14ac:dyDescent="0.4">
      <c r="A2682" s="1046"/>
      <c r="B2682" s="713" t="s">
        <v>80</v>
      </c>
      <c r="C2682" s="392"/>
      <c r="D2682" s="393">
        <f t="shared" si="1299"/>
        <v>0</v>
      </c>
      <c r="E2682" s="393">
        <f t="shared" si="1299"/>
        <v>0</v>
      </c>
      <c r="F2682" s="393">
        <f t="shared" si="1299"/>
        <v>0</v>
      </c>
      <c r="G2682" s="167" t="e">
        <f t="shared" si="1289"/>
        <v>#DIV/0!</v>
      </c>
      <c r="H2682" s="478">
        <f>H2687+H2692</f>
        <v>0</v>
      </c>
      <c r="I2682" s="167" t="e">
        <f t="shared" si="1287"/>
        <v>#DIV/0!</v>
      </c>
      <c r="J2682" s="391">
        <f t="shared" si="1294"/>
        <v>0</v>
      </c>
      <c r="K2682" s="104">
        <f t="shared" si="1296"/>
        <v>0</v>
      </c>
      <c r="L2682" s="104">
        <f t="shared" si="1295"/>
        <v>0</v>
      </c>
      <c r="M2682" s="206" t="e">
        <f t="shared" si="1288"/>
        <v>#DIV/0!</v>
      </c>
      <c r="N2682" s="933"/>
      <c r="P2682" s="91" t="b">
        <f t="shared" si="1273"/>
        <v>1</v>
      </c>
      <c r="Q2682" s="461" t="b">
        <f t="shared" si="1274"/>
        <v>1</v>
      </c>
      <c r="R2682" s="728">
        <f t="shared" si="1281"/>
        <v>0</v>
      </c>
    </row>
    <row r="2683" spans="1:18" s="462" customFormat="1" ht="165" customHeight="1" x14ac:dyDescent="0.4">
      <c r="A2683" s="951" t="s">
        <v>854</v>
      </c>
      <c r="B2683" s="389" t="s">
        <v>592</v>
      </c>
      <c r="C2683" s="389" t="s">
        <v>285</v>
      </c>
      <c r="D2683" s="390">
        <f>SUM(D2684:D2687)</f>
        <v>150</v>
      </c>
      <c r="E2683" s="390">
        <f>SUM(E2684:E2687)</f>
        <v>150</v>
      </c>
      <c r="F2683" s="390">
        <f>SUM(F2684:F2687)</f>
        <v>0</v>
      </c>
      <c r="G2683" s="186">
        <f t="shared" si="1289"/>
        <v>0</v>
      </c>
      <c r="H2683" s="471">
        <f>SUM(H2684:H2687)</f>
        <v>0</v>
      </c>
      <c r="I2683" s="186">
        <f t="shared" si="1287"/>
        <v>0</v>
      </c>
      <c r="J2683" s="468">
        <f t="shared" si="1294"/>
        <v>0</v>
      </c>
      <c r="K2683" s="104">
        <f t="shared" si="1296"/>
        <v>150</v>
      </c>
      <c r="L2683" s="104">
        <f t="shared" si="1295"/>
        <v>0</v>
      </c>
      <c r="M2683" s="129">
        <f t="shared" si="1288"/>
        <v>1</v>
      </c>
      <c r="N2683" s="918"/>
      <c r="P2683" s="91" t="b">
        <f t="shared" ref="P2683:P2746" si="1300">E2723=D2723</f>
        <v>1</v>
      </c>
      <c r="Q2683" s="461" t="b">
        <f t="shared" ref="Q2683:Q2746" si="1301">IF(F2723=H2723,TRUE,FALSE)</f>
        <v>1</v>
      </c>
      <c r="R2683" s="728">
        <f t="shared" si="1281"/>
        <v>0</v>
      </c>
    </row>
    <row r="2684" spans="1:18" s="462" customFormat="1" ht="27.5" x14ac:dyDescent="0.4">
      <c r="A2684" s="952"/>
      <c r="B2684" s="389" t="s">
        <v>79</v>
      </c>
      <c r="C2684" s="389"/>
      <c r="D2684" s="390">
        <f>D2689+D2694</f>
        <v>0</v>
      </c>
      <c r="E2684" s="390">
        <f>E2689+E2694</f>
        <v>0</v>
      </c>
      <c r="F2684" s="390">
        <f>F2689+F2694</f>
        <v>0</v>
      </c>
      <c r="G2684" s="167" t="e">
        <f t="shared" si="1289"/>
        <v>#DIV/0!</v>
      </c>
      <c r="H2684" s="480">
        <f t="shared" si="1291"/>
        <v>0</v>
      </c>
      <c r="I2684" s="167" t="e">
        <f t="shared" si="1287"/>
        <v>#DIV/0!</v>
      </c>
      <c r="J2684" s="468">
        <f t="shared" si="1294"/>
        <v>0</v>
      </c>
      <c r="K2684" s="104">
        <f t="shared" si="1296"/>
        <v>0</v>
      </c>
      <c r="L2684" s="104">
        <f t="shared" si="1295"/>
        <v>0</v>
      </c>
      <c r="M2684" s="206" t="e">
        <f t="shared" si="1288"/>
        <v>#DIV/0!</v>
      </c>
      <c r="N2684" s="918"/>
      <c r="P2684" s="91" t="b">
        <f t="shared" si="1300"/>
        <v>1</v>
      </c>
      <c r="Q2684" s="461" t="b">
        <f t="shared" si="1301"/>
        <v>1</v>
      </c>
      <c r="R2684" s="728">
        <f t="shared" si="1281"/>
        <v>0</v>
      </c>
    </row>
    <row r="2685" spans="1:18" s="462" customFormat="1" ht="27.5" x14ac:dyDescent="0.4">
      <c r="A2685" s="952"/>
      <c r="B2685" s="389" t="s">
        <v>78</v>
      </c>
      <c r="C2685" s="389"/>
      <c r="D2685" s="390">
        <f t="shared" ref="D2685:E2687" si="1302">D2690+D2695</f>
        <v>0</v>
      </c>
      <c r="E2685" s="390">
        <f t="shared" si="1302"/>
        <v>0</v>
      </c>
      <c r="F2685" s="390">
        <f>F2690+F2695</f>
        <v>0</v>
      </c>
      <c r="G2685" s="167" t="e">
        <f t="shared" si="1289"/>
        <v>#DIV/0!</v>
      </c>
      <c r="H2685" s="480">
        <f t="shared" si="1291"/>
        <v>0</v>
      </c>
      <c r="I2685" s="167" t="e">
        <f t="shared" si="1287"/>
        <v>#DIV/0!</v>
      </c>
      <c r="J2685" s="468">
        <f t="shared" si="1294"/>
        <v>0</v>
      </c>
      <c r="K2685" s="104">
        <f t="shared" si="1296"/>
        <v>0</v>
      </c>
      <c r="L2685" s="104">
        <f t="shared" si="1295"/>
        <v>0</v>
      </c>
      <c r="M2685" s="206" t="e">
        <f t="shared" si="1288"/>
        <v>#DIV/0!</v>
      </c>
      <c r="N2685" s="918"/>
      <c r="P2685" s="91" t="b">
        <f t="shared" si="1300"/>
        <v>1</v>
      </c>
      <c r="Q2685" s="461" t="b">
        <f t="shared" si="1301"/>
        <v>1</v>
      </c>
      <c r="R2685" s="728">
        <f t="shared" si="1281"/>
        <v>0</v>
      </c>
    </row>
    <row r="2686" spans="1:18" s="462" customFormat="1" ht="27.5" x14ac:dyDescent="0.4">
      <c r="A2686" s="952"/>
      <c r="B2686" s="389" t="s">
        <v>116</v>
      </c>
      <c r="C2686" s="389"/>
      <c r="D2686" s="393">
        <v>150</v>
      </c>
      <c r="E2686" s="393">
        <f>D2686</f>
        <v>150</v>
      </c>
      <c r="F2686" s="390"/>
      <c r="G2686" s="186">
        <f t="shared" si="1289"/>
        <v>0</v>
      </c>
      <c r="H2686" s="471">
        <f t="shared" si="1291"/>
        <v>0</v>
      </c>
      <c r="I2686" s="186">
        <f t="shared" si="1287"/>
        <v>0</v>
      </c>
      <c r="J2686" s="468">
        <f t="shared" si="1294"/>
        <v>0</v>
      </c>
      <c r="K2686" s="104">
        <f t="shared" si="1296"/>
        <v>150</v>
      </c>
      <c r="L2686" s="104">
        <f t="shared" si="1295"/>
        <v>0</v>
      </c>
      <c r="M2686" s="129">
        <f t="shared" si="1288"/>
        <v>1</v>
      </c>
      <c r="N2686" s="918"/>
      <c r="P2686" s="91" t="b">
        <f t="shared" si="1300"/>
        <v>1</v>
      </c>
      <c r="Q2686" s="461" t="b">
        <f t="shared" si="1301"/>
        <v>1</v>
      </c>
      <c r="R2686" s="728">
        <f t="shared" si="1281"/>
        <v>0</v>
      </c>
    </row>
    <row r="2687" spans="1:18" s="462" customFormat="1" ht="27.5" x14ac:dyDescent="0.4">
      <c r="A2687" s="953"/>
      <c r="B2687" s="713" t="s">
        <v>80</v>
      </c>
      <c r="C2687" s="389"/>
      <c r="D2687" s="390"/>
      <c r="E2687" s="390">
        <f t="shared" si="1302"/>
        <v>0</v>
      </c>
      <c r="F2687" s="390">
        <f>F2692+F2697</f>
        <v>0</v>
      </c>
      <c r="G2687" s="167" t="e">
        <f t="shared" si="1289"/>
        <v>#DIV/0!</v>
      </c>
      <c r="H2687" s="481">
        <f t="shared" si="1291"/>
        <v>0</v>
      </c>
      <c r="I2687" s="167" t="e">
        <f t="shared" si="1287"/>
        <v>#DIV/0!</v>
      </c>
      <c r="J2687" s="468">
        <f t="shared" si="1294"/>
        <v>0</v>
      </c>
      <c r="K2687" s="104">
        <f t="shared" si="1296"/>
        <v>0</v>
      </c>
      <c r="L2687" s="104">
        <f t="shared" si="1295"/>
        <v>0</v>
      </c>
      <c r="M2687" s="206" t="e">
        <f t="shared" si="1288"/>
        <v>#DIV/0!</v>
      </c>
      <c r="N2687" s="918"/>
      <c r="P2687" s="91" t="b">
        <f t="shared" si="1300"/>
        <v>1</v>
      </c>
      <c r="Q2687" s="461" t="b">
        <f t="shared" si="1301"/>
        <v>1</v>
      </c>
      <c r="R2687" s="728">
        <f t="shared" si="1281"/>
        <v>0</v>
      </c>
    </row>
    <row r="2688" spans="1:18" s="462" customFormat="1" ht="36" x14ac:dyDescent="0.4">
      <c r="A2688" s="1058" t="s">
        <v>855</v>
      </c>
      <c r="B2688" s="389" t="s">
        <v>593</v>
      </c>
      <c r="C2688" s="389" t="s">
        <v>285</v>
      </c>
      <c r="D2688" s="390">
        <f>SUM(D2689:D2692)</f>
        <v>300</v>
      </c>
      <c r="E2688" s="390">
        <f>SUM(E2689:E2692)</f>
        <v>300</v>
      </c>
      <c r="F2688" s="390">
        <f>SUM(F2689:F2692)</f>
        <v>0</v>
      </c>
      <c r="G2688" s="186">
        <f t="shared" si="1289"/>
        <v>0</v>
      </c>
      <c r="H2688" s="473">
        <f>F2688</f>
        <v>0</v>
      </c>
      <c r="I2688" s="186">
        <f t="shared" si="1287"/>
        <v>0</v>
      </c>
      <c r="J2688" s="391">
        <f t="shared" si="1294"/>
        <v>0</v>
      </c>
      <c r="K2688" s="104">
        <f t="shared" si="1296"/>
        <v>300</v>
      </c>
      <c r="L2688" s="104">
        <f t="shared" si="1295"/>
        <v>0</v>
      </c>
      <c r="M2688" s="129">
        <f t="shared" si="1288"/>
        <v>1</v>
      </c>
      <c r="N2688" s="918"/>
      <c r="P2688" s="91" t="b">
        <f t="shared" si="1300"/>
        <v>1</v>
      </c>
      <c r="Q2688" s="461" t="b">
        <f t="shared" si="1301"/>
        <v>1</v>
      </c>
      <c r="R2688" s="728">
        <f t="shared" si="1281"/>
        <v>0</v>
      </c>
    </row>
    <row r="2689" spans="1:18" s="462" customFormat="1" ht="21.75" customHeight="1" x14ac:dyDescent="0.4">
      <c r="A2689" s="1059"/>
      <c r="B2689" s="392" t="s">
        <v>79</v>
      </c>
      <c r="C2689" s="392"/>
      <c r="D2689" s="393"/>
      <c r="E2689" s="393"/>
      <c r="F2689" s="393"/>
      <c r="G2689" s="167" t="e">
        <f t="shared" si="1289"/>
        <v>#DIV/0!</v>
      </c>
      <c r="H2689" s="481">
        <f t="shared" si="1291"/>
        <v>0</v>
      </c>
      <c r="I2689" s="167" t="e">
        <f t="shared" si="1287"/>
        <v>#DIV/0!</v>
      </c>
      <c r="J2689" s="391">
        <f t="shared" si="1294"/>
        <v>0</v>
      </c>
      <c r="K2689" s="104">
        <f t="shared" si="1296"/>
        <v>0</v>
      </c>
      <c r="L2689" s="104">
        <f t="shared" si="1295"/>
        <v>0</v>
      </c>
      <c r="M2689" s="206" t="e">
        <f t="shared" si="1288"/>
        <v>#DIV/0!</v>
      </c>
      <c r="N2689" s="918"/>
      <c r="P2689" s="91" t="b">
        <f t="shared" si="1300"/>
        <v>1</v>
      </c>
      <c r="Q2689" s="461" t="b">
        <f t="shared" si="1301"/>
        <v>1</v>
      </c>
      <c r="R2689" s="728">
        <f t="shared" si="1281"/>
        <v>0</v>
      </c>
    </row>
    <row r="2690" spans="1:18" s="462" customFormat="1" ht="23.25" customHeight="1" x14ac:dyDescent="0.4">
      <c r="A2690" s="1059"/>
      <c r="B2690" s="392" t="s">
        <v>78</v>
      </c>
      <c r="C2690" s="392"/>
      <c r="D2690" s="393"/>
      <c r="E2690" s="393"/>
      <c r="F2690" s="393"/>
      <c r="G2690" s="167" t="e">
        <f t="shared" si="1289"/>
        <v>#DIV/0!</v>
      </c>
      <c r="H2690" s="479">
        <f t="shared" si="1291"/>
        <v>0</v>
      </c>
      <c r="I2690" s="167" t="e">
        <f t="shared" si="1287"/>
        <v>#DIV/0!</v>
      </c>
      <c r="J2690" s="391">
        <f t="shared" si="1294"/>
        <v>0</v>
      </c>
      <c r="K2690" s="104">
        <f t="shared" si="1296"/>
        <v>0</v>
      </c>
      <c r="L2690" s="104">
        <f t="shared" si="1295"/>
        <v>0</v>
      </c>
      <c r="M2690" s="206" t="e">
        <f t="shared" si="1288"/>
        <v>#DIV/0!</v>
      </c>
      <c r="N2690" s="918"/>
      <c r="P2690" s="91" t="b">
        <f t="shared" si="1300"/>
        <v>1</v>
      </c>
      <c r="Q2690" s="461" t="b">
        <f t="shared" si="1301"/>
        <v>1</v>
      </c>
      <c r="R2690" s="728">
        <f t="shared" si="1281"/>
        <v>0</v>
      </c>
    </row>
    <row r="2691" spans="1:18" s="462" customFormat="1" ht="27.5" x14ac:dyDescent="0.4">
      <c r="A2691" s="1059"/>
      <c r="B2691" s="392" t="s">
        <v>116</v>
      </c>
      <c r="C2691" s="392"/>
      <c r="D2691" s="393">
        <v>300</v>
      </c>
      <c r="E2691" s="393">
        <f>D2691</f>
        <v>300</v>
      </c>
      <c r="F2691" s="393">
        <v>0</v>
      </c>
      <c r="G2691" s="167">
        <f t="shared" si="1289"/>
        <v>0</v>
      </c>
      <c r="H2691" s="479">
        <f t="shared" si="1291"/>
        <v>0</v>
      </c>
      <c r="I2691" s="167">
        <f t="shared" si="1287"/>
        <v>0</v>
      </c>
      <c r="J2691" s="391">
        <f t="shared" si="1294"/>
        <v>0</v>
      </c>
      <c r="K2691" s="104">
        <f t="shared" si="1296"/>
        <v>300</v>
      </c>
      <c r="L2691" s="104">
        <f t="shared" si="1295"/>
        <v>0</v>
      </c>
      <c r="M2691" s="129">
        <f t="shared" si="1288"/>
        <v>1</v>
      </c>
      <c r="N2691" s="918"/>
      <c r="P2691" s="91" t="b">
        <f t="shared" si="1300"/>
        <v>1</v>
      </c>
      <c r="Q2691" s="461" t="b">
        <f t="shared" si="1301"/>
        <v>1</v>
      </c>
      <c r="R2691" s="728">
        <f t="shared" si="1281"/>
        <v>0</v>
      </c>
    </row>
    <row r="2692" spans="1:18" s="462" customFormat="1" ht="20.25" customHeight="1" x14ac:dyDescent="0.4">
      <c r="A2692" s="1060"/>
      <c r="B2692" s="713" t="s">
        <v>80</v>
      </c>
      <c r="C2692" s="392"/>
      <c r="D2692" s="393"/>
      <c r="E2692" s="393"/>
      <c r="F2692" s="393"/>
      <c r="G2692" s="167" t="e">
        <f t="shared" si="1289"/>
        <v>#DIV/0!</v>
      </c>
      <c r="H2692" s="479">
        <f t="shared" si="1291"/>
        <v>0</v>
      </c>
      <c r="I2692" s="167" t="e">
        <f t="shared" si="1287"/>
        <v>#DIV/0!</v>
      </c>
      <c r="J2692" s="391">
        <f t="shared" si="1294"/>
        <v>0</v>
      </c>
      <c r="K2692" s="104">
        <f t="shared" si="1296"/>
        <v>0</v>
      </c>
      <c r="L2692" s="104">
        <f t="shared" si="1295"/>
        <v>0</v>
      </c>
      <c r="M2692" s="206" t="e">
        <f t="shared" si="1288"/>
        <v>#DIV/0!</v>
      </c>
      <c r="N2692" s="918"/>
      <c r="P2692" s="91" t="b">
        <f t="shared" si="1300"/>
        <v>1</v>
      </c>
      <c r="Q2692" s="461" t="b">
        <f t="shared" si="1301"/>
        <v>1</v>
      </c>
      <c r="R2692" s="728">
        <f t="shared" si="1281"/>
        <v>0</v>
      </c>
    </row>
    <row r="2693" spans="1:18" s="462" customFormat="1" ht="36" x14ac:dyDescent="0.4">
      <c r="A2693" s="1051" t="s">
        <v>856</v>
      </c>
      <c r="B2693" s="392" t="s">
        <v>594</v>
      </c>
      <c r="C2693" s="392" t="s">
        <v>649</v>
      </c>
      <c r="D2693" s="390">
        <f>SUM(D2694:D2697)</f>
        <v>1582.8</v>
      </c>
      <c r="E2693" s="390">
        <f>SUM(E2694:E2697)</f>
        <v>1582.8</v>
      </c>
      <c r="F2693" s="390">
        <f>SUM(F2694:F2697)</f>
        <v>46.4</v>
      </c>
      <c r="G2693" s="191">
        <f t="shared" si="1289"/>
        <v>2.9000000000000001E-2</v>
      </c>
      <c r="H2693" s="471">
        <f>F2693</f>
        <v>46.4</v>
      </c>
      <c r="I2693" s="191">
        <f t="shared" si="1287"/>
        <v>2.9000000000000001E-2</v>
      </c>
      <c r="J2693" s="468">
        <f t="shared" si="1294"/>
        <v>1</v>
      </c>
      <c r="K2693" s="134">
        <f t="shared" si="1296"/>
        <v>1582.8</v>
      </c>
      <c r="L2693" s="104">
        <f t="shared" si="1295"/>
        <v>0</v>
      </c>
      <c r="M2693" s="129">
        <f t="shared" si="1288"/>
        <v>1</v>
      </c>
      <c r="N2693" s="933"/>
      <c r="P2693" s="91" t="b">
        <f t="shared" si="1300"/>
        <v>1</v>
      </c>
      <c r="Q2693" s="461" t="b">
        <f t="shared" si="1301"/>
        <v>1</v>
      </c>
      <c r="R2693" s="728">
        <f t="shared" si="1281"/>
        <v>0</v>
      </c>
    </row>
    <row r="2694" spans="1:18" s="462" customFormat="1" ht="18.75" customHeight="1" x14ac:dyDescent="0.4">
      <c r="A2694" s="1052"/>
      <c r="B2694" s="392" t="s">
        <v>79</v>
      </c>
      <c r="C2694" s="392"/>
      <c r="D2694" s="393">
        <f t="shared" ref="D2694:F2697" si="1303">D2699</f>
        <v>0</v>
      </c>
      <c r="E2694" s="393">
        <f t="shared" si="1303"/>
        <v>0</v>
      </c>
      <c r="F2694" s="393">
        <f t="shared" si="1303"/>
        <v>0</v>
      </c>
      <c r="G2694" s="167" t="e">
        <f t="shared" si="1289"/>
        <v>#DIV/0!</v>
      </c>
      <c r="H2694" s="479">
        <f>H2699</f>
        <v>0</v>
      </c>
      <c r="I2694" s="167" t="e">
        <f t="shared" si="1287"/>
        <v>#DIV/0!</v>
      </c>
      <c r="J2694" s="391">
        <f t="shared" si="1294"/>
        <v>0</v>
      </c>
      <c r="K2694" s="104">
        <f t="shared" si="1296"/>
        <v>0</v>
      </c>
      <c r="L2694" s="104">
        <f t="shared" si="1295"/>
        <v>0</v>
      </c>
      <c r="M2694" s="206" t="e">
        <f t="shared" si="1288"/>
        <v>#DIV/0!</v>
      </c>
      <c r="N2694" s="933"/>
      <c r="P2694" s="91" t="b">
        <f t="shared" si="1300"/>
        <v>1</v>
      </c>
      <c r="Q2694" s="461" t="b">
        <f t="shared" si="1301"/>
        <v>1</v>
      </c>
      <c r="R2694" s="728">
        <f t="shared" si="1281"/>
        <v>0</v>
      </c>
    </row>
    <row r="2695" spans="1:18" s="462" customFormat="1" ht="27.5" x14ac:dyDescent="0.4">
      <c r="A2695" s="1052"/>
      <c r="B2695" s="392" t="s">
        <v>78</v>
      </c>
      <c r="C2695" s="392"/>
      <c r="D2695" s="393">
        <f t="shared" si="1303"/>
        <v>0</v>
      </c>
      <c r="E2695" s="393">
        <f t="shared" si="1303"/>
        <v>0</v>
      </c>
      <c r="F2695" s="393">
        <f t="shared" si="1303"/>
        <v>0</v>
      </c>
      <c r="G2695" s="167" t="e">
        <f t="shared" si="1289"/>
        <v>#DIV/0!</v>
      </c>
      <c r="H2695" s="479">
        <f>H2700</f>
        <v>0</v>
      </c>
      <c r="I2695" s="167" t="e">
        <f t="shared" si="1287"/>
        <v>#DIV/0!</v>
      </c>
      <c r="J2695" s="391">
        <f t="shared" si="1294"/>
        <v>0</v>
      </c>
      <c r="K2695" s="104">
        <f t="shared" si="1296"/>
        <v>0</v>
      </c>
      <c r="L2695" s="104">
        <f t="shared" si="1295"/>
        <v>0</v>
      </c>
      <c r="M2695" s="206" t="e">
        <f t="shared" si="1288"/>
        <v>#DIV/0!</v>
      </c>
      <c r="N2695" s="933"/>
      <c r="P2695" s="91" t="b">
        <f t="shared" si="1300"/>
        <v>1</v>
      </c>
      <c r="Q2695" s="461" t="b">
        <f t="shared" si="1301"/>
        <v>1</v>
      </c>
      <c r="R2695" s="728">
        <f t="shared" si="1281"/>
        <v>0</v>
      </c>
    </row>
    <row r="2696" spans="1:18" s="462" customFormat="1" ht="27.5" x14ac:dyDescent="0.4">
      <c r="A2696" s="1052"/>
      <c r="B2696" s="392" t="s">
        <v>116</v>
      </c>
      <c r="C2696" s="392"/>
      <c r="D2696" s="393">
        <v>1582.8</v>
      </c>
      <c r="E2696" s="393">
        <v>1582.8</v>
      </c>
      <c r="F2696" s="393">
        <v>46.4</v>
      </c>
      <c r="G2696" s="186">
        <f t="shared" si="1289"/>
        <v>2.9000000000000001E-2</v>
      </c>
      <c r="H2696" s="393">
        <v>46.4</v>
      </c>
      <c r="I2696" s="345">
        <f t="shared" si="1287"/>
        <v>2.9000000000000001E-2</v>
      </c>
      <c r="J2696" s="720">
        <f t="shared" si="1294"/>
        <v>1</v>
      </c>
      <c r="K2696" s="104">
        <f t="shared" si="1296"/>
        <v>1582.8</v>
      </c>
      <c r="L2696" s="104">
        <f t="shared" si="1295"/>
        <v>0</v>
      </c>
      <c r="M2696" s="129">
        <f t="shared" si="1288"/>
        <v>1</v>
      </c>
      <c r="N2696" s="933"/>
      <c r="P2696" s="91" t="b">
        <f t="shared" si="1300"/>
        <v>1</v>
      </c>
      <c r="Q2696" s="461" t="b">
        <f t="shared" si="1301"/>
        <v>1</v>
      </c>
      <c r="R2696" s="728">
        <f t="shared" si="1281"/>
        <v>0</v>
      </c>
    </row>
    <row r="2697" spans="1:18" s="462" customFormat="1" ht="27.5" x14ac:dyDescent="0.4">
      <c r="A2697" s="1053"/>
      <c r="B2697" s="713" t="s">
        <v>80</v>
      </c>
      <c r="C2697" s="392"/>
      <c r="D2697" s="393">
        <f t="shared" si="1303"/>
        <v>0</v>
      </c>
      <c r="E2697" s="393">
        <f t="shared" si="1303"/>
        <v>0</v>
      </c>
      <c r="F2697" s="393">
        <f t="shared" si="1303"/>
        <v>0</v>
      </c>
      <c r="G2697" s="167" t="e">
        <f t="shared" si="1289"/>
        <v>#DIV/0!</v>
      </c>
      <c r="H2697" s="479">
        <f>H2702</f>
        <v>0</v>
      </c>
      <c r="I2697" s="167" t="e">
        <f t="shared" si="1287"/>
        <v>#DIV/0!</v>
      </c>
      <c r="J2697" s="391">
        <f t="shared" si="1294"/>
        <v>0</v>
      </c>
      <c r="K2697" s="104">
        <f t="shared" si="1296"/>
        <v>0</v>
      </c>
      <c r="L2697" s="104">
        <f t="shared" si="1295"/>
        <v>0</v>
      </c>
      <c r="M2697" s="206" t="e">
        <f t="shared" si="1288"/>
        <v>#DIV/0!</v>
      </c>
      <c r="N2697" s="933"/>
      <c r="P2697" s="91" t="b">
        <f t="shared" si="1300"/>
        <v>1</v>
      </c>
      <c r="Q2697" s="461" t="b">
        <f t="shared" si="1301"/>
        <v>1</v>
      </c>
      <c r="R2697" s="728">
        <f t="shared" si="1281"/>
        <v>0</v>
      </c>
    </row>
    <row r="2698" spans="1:18" s="462" customFormat="1" ht="69.75" customHeight="1" x14ac:dyDescent="0.4">
      <c r="A2698" s="951" t="s">
        <v>857</v>
      </c>
      <c r="B2698" s="389" t="s">
        <v>595</v>
      </c>
      <c r="C2698" s="389" t="s">
        <v>285</v>
      </c>
      <c r="D2698" s="390">
        <f>SUM(D2699:D2702)</f>
        <v>1582.8</v>
      </c>
      <c r="E2698" s="390">
        <f>SUM(E2699:E2702)</f>
        <v>1582.8</v>
      </c>
      <c r="F2698" s="390">
        <f>SUM(F2699:F2702)</f>
        <v>0</v>
      </c>
      <c r="G2698" s="186">
        <f t="shared" si="1289"/>
        <v>0</v>
      </c>
      <c r="H2698" s="471">
        <f>SUM(H2699:H2702)</f>
        <v>0</v>
      </c>
      <c r="I2698" s="186">
        <f t="shared" si="1287"/>
        <v>0</v>
      </c>
      <c r="J2698" s="468">
        <f t="shared" si="1294"/>
        <v>0</v>
      </c>
      <c r="K2698" s="104">
        <f t="shared" si="1296"/>
        <v>1582.8</v>
      </c>
      <c r="L2698" s="104">
        <f t="shared" si="1295"/>
        <v>0</v>
      </c>
      <c r="M2698" s="129">
        <f t="shared" si="1288"/>
        <v>1</v>
      </c>
      <c r="N2698" s="918"/>
      <c r="P2698" s="91" t="b">
        <f t="shared" si="1300"/>
        <v>1</v>
      </c>
      <c r="Q2698" s="461" t="b">
        <f t="shared" si="1301"/>
        <v>1</v>
      </c>
      <c r="R2698" s="728">
        <f t="shared" si="1281"/>
        <v>0</v>
      </c>
    </row>
    <row r="2699" spans="1:18" s="462" customFormat="1" ht="27.5" x14ac:dyDescent="0.4">
      <c r="A2699" s="952"/>
      <c r="B2699" s="389" t="s">
        <v>79</v>
      </c>
      <c r="C2699" s="389"/>
      <c r="D2699" s="390"/>
      <c r="E2699" s="390"/>
      <c r="F2699" s="390"/>
      <c r="G2699" s="167" t="e">
        <f t="shared" si="1289"/>
        <v>#DIV/0!</v>
      </c>
      <c r="H2699" s="481">
        <f>F2699</f>
        <v>0</v>
      </c>
      <c r="I2699" s="167" t="e">
        <f t="shared" si="1287"/>
        <v>#DIV/0!</v>
      </c>
      <c r="J2699" s="468">
        <f t="shared" si="1294"/>
        <v>0</v>
      </c>
      <c r="K2699" s="104">
        <f t="shared" si="1296"/>
        <v>0</v>
      </c>
      <c r="L2699" s="104">
        <f t="shared" si="1295"/>
        <v>0</v>
      </c>
      <c r="M2699" s="206" t="e">
        <f t="shared" si="1288"/>
        <v>#DIV/0!</v>
      </c>
      <c r="N2699" s="918"/>
      <c r="P2699" s="91" t="b">
        <f t="shared" si="1300"/>
        <v>1</v>
      </c>
      <c r="Q2699" s="461" t="b">
        <f t="shared" si="1301"/>
        <v>1</v>
      </c>
      <c r="R2699" s="728">
        <f t="shared" ref="R2699:R2762" si="1304">E2699-K2699-L2699</f>
        <v>0</v>
      </c>
    </row>
    <row r="2700" spans="1:18" s="462" customFormat="1" ht="27.5" x14ac:dyDescent="0.4">
      <c r="A2700" s="952"/>
      <c r="B2700" s="389" t="s">
        <v>78</v>
      </c>
      <c r="C2700" s="389"/>
      <c r="D2700" s="390"/>
      <c r="E2700" s="390"/>
      <c r="F2700" s="390"/>
      <c r="G2700" s="167" t="e">
        <f t="shared" si="1289"/>
        <v>#DIV/0!</v>
      </c>
      <c r="H2700" s="481">
        <f>F2700</f>
        <v>0</v>
      </c>
      <c r="I2700" s="167" t="e">
        <f t="shared" si="1287"/>
        <v>#DIV/0!</v>
      </c>
      <c r="J2700" s="468">
        <f t="shared" si="1294"/>
        <v>0</v>
      </c>
      <c r="K2700" s="104">
        <f t="shared" si="1296"/>
        <v>0</v>
      </c>
      <c r="L2700" s="104">
        <f t="shared" si="1295"/>
        <v>0</v>
      </c>
      <c r="M2700" s="206" t="e">
        <f t="shared" si="1288"/>
        <v>#DIV/0!</v>
      </c>
      <c r="N2700" s="918"/>
      <c r="P2700" s="91" t="b">
        <f t="shared" si="1300"/>
        <v>1</v>
      </c>
      <c r="Q2700" s="461" t="b">
        <f t="shared" si="1301"/>
        <v>1</v>
      </c>
      <c r="R2700" s="728">
        <f t="shared" si="1304"/>
        <v>0</v>
      </c>
    </row>
    <row r="2701" spans="1:18" s="462" customFormat="1" ht="27.5" x14ac:dyDescent="0.4">
      <c r="A2701" s="952"/>
      <c r="B2701" s="389" t="s">
        <v>116</v>
      </c>
      <c r="C2701" s="389"/>
      <c r="D2701" s="393">
        <v>1582.8</v>
      </c>
      <c r="E2701" s="393">
        <f>D2701</f>
        <v>1582.8</v>
      </c>
      <c r="F2701" s="393"/>
      <c r="G2701" s="186">
        <f t="shared" si="1289"/>
        <v>0</v>
      </c>
      <c r="H2701" s="393"/>
      <c r="I2701" s="186">
        <f t="shared" si="1287"/>
        <v>0</v>
      </c>
      <c r="J2701" s="468">
        <f t="shared" si="1294"/>
        <v>0</v>
      </c>
      <c r="K2701" s="104">
        <f t="shared" si="1296"/>
        <v>1582.8</v>
      </c>
      <c r="L2701" s="104">
        <f t="shared" si="1295"/>
        <v>0</v>
      </c>
      <c r="M2701" s="129">
        <f t="shared" si="1288"/>
        <v>1</v>
      </c>
      <c r="N2701" s="918"/>
      <c r="P2701" s="91" t="b">
        <f t="shared" si="1300"/>
        <v>1</v>
      </c>
      <c r="Q2701" s="461" t="b">
        <f t="shared" si="1301"/>
        <v>1</v>
      </c>
      <c r="R2701" s="728">
        <f t="shared" si="1304"/>
        <v>0</v>
      </c>
    </row>
    <row r="2702" spans="1:18" s="462" customFormat="1" ht="27.5" x14ac:dyDescent="0.4">
      <c r="A2702" s="953"/>
      <c r="B2702" s="713" t="s">
        <v>80</v>
      </c>
      <c r="C2702" s="389"/>
      <c r="D2702" s="390"/>
      <c r="E2702" s="390"/>
      <c r="F2702" s="390"/>
      <c r="G2702" s="167" t="e">
        <f t="shared" si="1289"/>
        <v>#DIV/0!</v>
      </c>
      <c r="H2702" s="481">
        <f>F2702</f>
        <v>0</v>
      </c>
      <c r="I2702" s="167" t="e">
        <f t="shared" si="1287"/>
        <v>#DIV/0!</v>
      </c>
      <c r="J2702" s="468">
        <f t="shared" si="1294"/>
        <v>0</v>
      </c>
      <c r="K2702" s="104">
        <f t="shared" si="1296"/>
        <v>0</v>
      </c>
      <c r="L2702" s="104">
        <f t="shared" si="1295"/>
        <v>0</v>
      </c>
      <c r="M2702" s="206" t="e">
        <f t="shared" si="1288"/>
        <v>#DIV/0!</v>
      </c>
      <c r="N2702" s="918"/>
      <c r="P2702" s="91" t="b">
        <f t="shared" si="1300"/>
        <v>1</v>
      </c>
      <c r="Q2702" s="461" t="b">
        <f t="shared" si="1301"/>
        <v>1</v>
      </c>
      <c r="R2702" s="728">
        <f t="shared" si="1304"/>
        <v>0</v>
      </c>
    </row>
    <row r="2703" spans="1:18" s="462" customFormat="1" ht="123" customHeight="1" x14ac:dyDescent="0.4">
      <c r="A2703" s="1061" t="s">
        <v>858</v>
      </c>
      <c r="B2703" s="175" t="s">
        <v>208</v>
      </c>
      <c r="C2703" s="175" t="s">
        <v>229</v>
      </c>
      <c r="D2703" s="463">
        <f>SUM(D2704:D2707)</f>
        <v>3240.7</v>
      </c>
      <c r="E2703" s="463">
        <f>SUM(E2704:E2707)</f>
        <v>3240.7</v>
      </c>
      <c r="F2703" s="463">
        <f>SUM(F2704:F2707)</f>
        <v>0</v>
      </c>
      <c r="G2703" s="182">
        <f t="shared" si="1289"/>
        <v>0</v>
      </c>
      <c r="H2703" s="463">
        <f>H2713+H2728+H2738</f>
        <v>0</v>
      </c>
      <c r="I2703" s="182">
        <f t="shared" si="1287"/>
        <v>0</v>
      </c>
      <c r="J2703" s="465">
        <f t="shared" si="1294"/>
        <v>0</v>
      </c>
      <c r="K2703" s="142">
        <f>SUM(K2704:K2707)</f>
        <v>3240.7</v>
      </c>
      <c r="L2703" s="142">
        <f>SUM(L2704:L2707)</f>
        <v>0</v>
      </c>
      <c r="M2703" s="140">
        <f t="shared" si="1288"/>
        <v>1</v>
      </c>
      <c r="N2703" s="933"/>
      <c r="P2703" s="91" t="b">
        <f t="shared" si="1300"/>
        <v>1</v>
      </c>
      <c r="Q2703" s="461" t="b">
        <f t="shared" si="1301"/>
        <v>1</v>
      </c>
      <c r="R2703" s="728">
        <f t="shared" si="1304"/>
        <v>0</v>
      </c>
    </row>
    <row r="2704" spans="1:18" s="462" customFormat="1" ht="18.75" customHeight="1" x14ac:dyDescent="0.4">
      <c r="A2704" s="1062"/>
      <c r="B2704" s="392" t="s">
        <v>79</v>
      </c>
      <c r="C2704" s="392"/>
      <c r="D2704" s="393">
        <f t="shared" ref="D2704:F2707" si="1305">D2709+D2729+D2739+D2749</f>
        <v>0</v>
      </c>
      <c r="E2704" s="393">
        <f t="shared" si="1305"/>
        <v>0</v>
      </c>
      <c r="F2704" s="393">
        <f t="shared" si="1305"/>
        <v>0</v>
      </c>
      <c r="G2704" s="167" t="e">
        <f t="shared" si="1289"/>
        <v>#DIV/0!</v>
      </c>
      <c r="H2704" s="394">
        <f>H2709+H2729+H2739+H2749</f>
        <v>0</v>
      </c>
      <c r="I2704" s="167" t="e">
        <f t="shared" si="1287"/>
        <v>#DIV/0!</v>
      </c>
      <c r="J2704" s="391">
        <f t="shared" si="1294"/>
        <v>0</v>
      </c>
      <c r="K2704" s="478">
        <f t="shared" ref="K2704:L2707" si="1306">K2709+K2729+K2739+K2749</f>
        <v>0</v>
      </c>
      <c r="L2704" s="478">
        <f t="shared" si="1306"/>
        <v>0</v>
      </c>
      <c r="M2704" s="206" t="e">
        <f t="shared" si="1288"/>
        <v>#DIV/0!</v>
      </c>
      <c r="N2704" s="933"/>
      <c r="P2704" s="91" t="b">
        <f t="shared" si="1300"/>
        <v>1</v>
      </c>
      <c r="Q2704" s="461" t="b">
        <f t="shared" si="1301"/>
        <v>1</v>
      </c>
      <c r="R2704" s="728">
        <f t="shared" si="1304"/>
        <v>0</v>
      </c>
    </row>
    <row r="2705" spans="1:18" s="462" customFormat="1" ht="18.75" customHeight="1" x14ac:dyDescent="0.4">
      <c r="A2705" s="1062"/>
      <c r="B2705" s="392" t="s">
        <v>78</v>
      </c>
      <c r="C2705" s="392"/>
      <c r="D2705" s="393">
        <f t="shared" si="1305"/>
        <v>0</v>
      </c>
      <c r="E2705" s="393">
        <f t="shared" si="1305"/>
        <v>0</v>
      </c>
      <c r="F2705" s="393">
        <f t="shared" si="1305"/>
        <v>0</v>
      </c>
      <c r="G2705" s="167" t="e">
        <f t="shared" si="1289"/>
        <v>#DIV/0!</v>
      </c>
      <c r="H2705" s="394">
        <f>H2710+H2730+H2740+H2750</f>
        <v>0</v>
      </c>
      <c r="I2705" s="167" t="e">
        <f t="shared" si="1287"/>
        <v>#DIV/0!</v>
      </c>
      <c r="J2705" s="391">
        <f t="shared" si="1294"/>
        <v>0</v>
      </c>
      <c r="K2705" s="478">
        <f t="shared" si="1306"/>
        <v>0</v>
      </c>
      <c r="L2705" s="478">
        <f t="shared" si="1306"/>
        <v>0</v>
      </c>
      <c r="M2705" s="206" t="e">
        <f t="shared" si="1288"/>
        <v>#DIV/0!</v>
      </c>
      <c r="N2705" s="933"/>
      <c r="P2705" s="91" t="b">
        <f t="shared" si="1300"/>
        <v>1</v>
      </c>
      <c r="Q2705" s="461" t="b">
        <f t="shared" si="1301"/>
        <v>1</v>
      </c>
      <c r="R2705" s="728">
        <f t="shared" si="1304"/>
        <v>0</v>
      </c>
    </row>
    <row r="2706" spans="1:18" s="462" customFormat="1" ht="18.75" customHeight="1" x14ac:dyDescent="0.4">
      <c r="A2706" s="1062"/>
      <c r="B2706" s="392" t="s">
        <v>116</v>
      </c>
      <c r="C2706" s="392"/>
      <c r="D2706" s="393">
        <f t="shared" si="1305"/>
        <v>3240.7</v>
      </c>
      <c r="E2706" s="393">
        <f t="shared" si="1305"/>
        <v>3240.7</v>
      </c>
      <c r="F2706" s="393">
        <f t="shared" si="1305"/>
        <v>0</v>
      </c>
      <c r="G2706" s="186">
        <f t="shared" si="1289"/>
        <v>0</v>
      </c>
      <c r="H2706" s="393">
        <f>H2711+H2731+H2741+H2751</f>
        <v>0</v>
      </c>
      <c r="I2706" s="186">
        <f t="shared" si="1287"/>
        <v>0</v>
      </c>
      <c r="J2706" s="391">
        <f t="shared" si="1294"/>
        <v>0</v>
      </c>
      <c r="K2706" s="572">
        <f t="shared" si="1306"/>
        <v>3240.7</v>
      </c>
      <c r="L2706" s="572">
        <f t="shared" si="1306"/>
        <v>0</v>
      </c>
      <c r="M2706" s="129">
        <f t="shared" si="1288"/>
        <v>1</v>
      </c>
      <c r="N2706" s="933"/>
      <c r="P2706" s="91" t="b">
        <f t="shared" si="1300"/>
        <v>1</v>
      </c>
      <c r="Q2706" s="461" t="b">
        <f t="shared" si="1301"/>
        <v>1</v>
      </c>
      <c r="R2706" s="728">
        <f t="shared" si="1304"/>
        <v>0</v>
      </c>
    </row>
    <row r="2707" spans="1:18" s="462" customFormat="1" ht="18.75" customHeight="1" x14ac:dyDescent="0.4">
      <c r="A2707" s="1063"/>
      <c r="B2707" s="713" t="s">
        <v>80</v>
      </c>
      <c r="C2707" s="392"/>
      <c r="D2707" s="393">
        <f t="shared" si="1305"/>
        <v>0</v>
      </c>
      <c r="E2707" s="393">
        <f t="shared" si="1305"/>
        <v>0</v>
      </c>
      <c r="F2707" s="393">
        <f t="shared" si="1305"/>
        <v>0</v>
      </c>
      <c r="G2707" s="167" t="e">
        <f t="shared" si="1289"/>
        <v>#DIV/0!</v>
      </c>
      <c r="H2707" s="394">
        <f>H2712+H2732+H2742+H2752</f>
        <v>0</v>
      </c>
      <c r="I2707" s="167" t="e">
        <f t="shared" si="1287"/>
        <v>#DIV/0!</v>
      </c>
      <c r="J2707" s="391">
        <f t="shared" si="1294"/>
        <v>0</v>
      </c>
      <c r="K2707" s="478">
        <f t="shared" si="1306"/>
        <v>0</v>
      </c>
      <c r="L2707" s="478">
        <f t="shared" si="1306"/>
        <v>0</v>
      </c>
      <c r="M2707" s="206" t="e">
        <f t="shared" si="1288"/>
        <v>#DIV/0!</v>
      </c>
      <c r="N2707" s="933"/>
      <c r="P2707" s="91" t="b">
        <f t="shared" si="1300"/>
        <v>1</v>
      </c>
      <c r="Q2707" s="461" t="b">
        <f t="shared" si="1301"/>
        <v>1</v>
      </c>
      <c r="R2707" s="728">
        <f t="shared" si="1304"/>
        <v>0</v>
      </c>
    </row>
    <row r="2708" spans="1:18" s="462" customFormat="1" ht="78" customHeight="1" x14ac:dyDescent="0.4">
      <c r="A2708" s="1051" t="s">
        <v>859</v>
      </c>
      <c r="B2708" s="392" t="s">
        <v>596</v>
      </c>
      <c r="C2708" s="392" t="s">
        <v>285</v>
      </c>
      <c r="D2708" s="390">
        <f>SUM(D2709:D2712)</f>
        <v>2580.6999999999998</v>
      </c>
      <c r="E2708" s="390">
        <f>SUM(E2709:E2712)</f>
        <v>2580.6999999999998</v>
      </c>
      <c r="F2708" s="393">
        <f>SUM(F2709:F2712)</f>
        <v>0</v>
      </c>
      <c r="G2708" s="186">
        <f t="shared" si="1289"/>
        <v>0</v>
      </c>
      <c r="H2708" s="393">
        <f>F2708</f>
        <v>0</v>
      </c>
      <c r="I2708" s="186">
        <f t="shared" si="1287"/>
        <v>0</v>
      </c>
      <c r="J2708" s="391">
        <f t="shared" si="1294"/>
        <v>0</v>
      </c>
      <c r="K2708" s="104">
        <f>SUM(K2709:K2712)</f>
        <v>2580.6999999999998</v>
      </c>
      <c r="L2708" s="104">
        <f>SUM(L2709:L2712)</f>
        <v>0</v>
      </c>
      <c r="M2708" s="129">
        <f t="shared" si="1288"/>
        <v>1</v>
      </c>
      <c r="N2708" s="933"/>
      <c r="P2708" s="91" t="b">
        <f t="shared" si="1300"/>
        <v>1</v>
      </c>
      <c r="Q2708" s="461" t="b">
        <f t="shared" si="1301"/>
        <v>1</v>
      </c>
      <c r="R2708" s="728">
        <f t="shared" si="1304"/>
        <v>0</v>
      </c>
    </row>
    <row r="2709" spans="1:18" s="462" customFormat="1" ht="27.5" x14ac:dyDescent="0.4">
      <c r="A2709" s="1052"/>
      <c r="B2709" s="392" t="s">
        <v>79</v>
      </c>
      <c r="C2709" s="392"/>
      <c r="D2709" s="393">
        <f t="shared" ref="D2709:F2712" si="1307">D2714</f>
        <v>0</v>
      </c>
      <c r="E2709" s="393">
        <f t="shared" si="1307"/>
        <v>0</v>
      </c>
      <c r="F2709" s="393">
        <f t="shared" si="1307"/>
        <v>0</v>
      </c>
      <c r="G2709" s="167" t="e">
        <f t="shared" si="1289"/>
        <v>#DIV/0!</v>
      </c>
      <c r="H2709" s="394">
        <f>H2714</f>
        <v>0</v>
      </c>
      <c r="I2709" s="167" t="e">
        <f t="shared" si="1287"/>
        <v>#DIV/0!</v>
      </c>
      <c r="J2709" s="391">
        <f t="shared" si="1294"/>
        <v>0</v>
      </c>
      <c r="K2709" s="104">
        <f>K2714</f>
        <v>0</v>
      </c>
      <c r="L2709" s="104">
        <f t="shared" si="1295"/>
        <v>0</v>
      </c>
      <c r="M2709" s="206" t="e">
        <f t="shared" si="1288"/>
        <v>#DIV/0!</v>
      </c>
      <c r="N2709" s="933"/>
      <c r="P2709" s="91" t="b">
        <f t="shared" si="1300"/>
        <v>1</v>
      </c>
      <c r="Q2709" s="461" t="b">
        <f t="shared" si="1301"/>
        <v>1</v>
      </c>
      <c r="R2709" s="728">
        <f t="shared" si="1304"/>
        <v>0</v>
      </c>
    </row>
    <row r="2710" spans="1:18" s="462" customFormat="1" ht="27.5" x14ac:dyDescent="0.4">
      <c r="A2710" s="1052"/>
      <c r="B2710" s="392" t="s">
        <v>78</v>
      </c>
      <c r="C2710" s="392"/>
      <c r="D2710" s="393">
        <f t="shared" si="1307"/>
        <v>0</v>
      </c>
      <c r="E2710" s="393">
        <f t="shared" si="1307"/>
        <v>0</v>
      </c>
      <c r="F2710" s="393">
        <f t="shared" si="1307"/>
        <v>0</v>
      </c>
      <c r="G2710" s="167" t="e">
        <f t="shared" si="1289"/>
        <v>#DIV/0!</v>
      </c>
      <c r="H2710" s="394">
        <f>H2715</f>
        <v>0</v>
      </c>
      <c r="I2710" s="167" t="e">
        <f t="shared" si="1287"/>
        <v>#DIV/0!</v>
      </c>
      <c r="J2710" s="391">
        <f t="shared" si="1294"/>
        <v>0</v>
      </c>
      <c r="K2710" s="104">
        <f>K2715</f>
        <v>0</v>
      </c>
      <c r="L2710" s="104">
        <f t="shared" si="1295"/>
        <v>0</v>
      </c>
      <c r="M2710" s="206" t="e">
        <f t="shared" si="1288"/>
        <v>#DIV/0!</v>
      </c>
      <c r="N2710" s="933"/>
      <c r="P2710" s="91" t="b">
        <f t="shared" si="1300"/>
        <v>1</v>
      </c>
      <c r="Q2710" s="461" t="b">
        <f t="shared" si="1301"/>
        <v>1</v>
      </c>
      <c r="R2710" s="728">
        <f t="shared" si="1304"/>
        <v>0</v>
      </c>
    </row>
    <row r="2711" spans="1:18" s="462" customFormat="1" ht="27.5" x14ac:dyDescent="0.4">
      <c r="A2711" s="1052"/>
      <c r="B2711" s="392" t="s">
        <v>116</v>
      </c>
      <c r="C2711" s="392"/>
      <c r="D2711" s="393">
        <f t="shared" si="1307"/>
        <v>2580.6999999999998</v>
      </c>
      <c r="E2711" s="393">
        <f t="shared" si="1307"/>
        <v>2580.6999999999998</v>
      </c>
      <c r="F2711" s="393">
        <f t="shared" si="1307"/>
        <v>0</v>
      </c>
      <c r="G2711" s="186">
        <f t="shared" si="1289"/>
        <v>0</v>
      </c>
      <c r="H2711" s="393">
        <f>H2716</f>
        <v>0</v>
      </c>
      <c r="I2711" s="186">
        <f t="shared" ref="I2711:I2774" si="1308">H2711/E2711</f>
        <v>0</v>
      </c>
      <c r="J2711" s="391">
        <f t="shared" si="1294"/>
        <v>0</v>
      </c>
      <c r="K2711" s="104">
        <f>K2716</f>
        <v>2580.6999999999998</v>
      </c>
      <c r="L2711" s="104">
        <f t="shared" si="1295"/>
        <v>0</v>
      </c>
      <c r="M2711" s="129">
        <f t="shared" ref="M2711:M2774" si="1309">K2711/E2711</f>
        <v>1</v>
      </c>
      <c r="N2711" s="933"/>
      <c r="P2711" s="91" t="b">
        <f t="shared" si="1300"/>
        <v>1</v>
      </c>
      <c r="Q2711" s="461" t="b">
        <f t="shared" si="1301"/>
        <v>1</v>
      </c>
      <c r="R2711" s="728">
        <f t="shared" si="1304"/>
        <v>0</v>
      </c>
    </row>
    <row r="2712" spans="1:18" s="462" customFormat="1" ht="27.5" x14ac:dyDescent="0.4">
      <c r="A2712" s="1053"/>
      <c r="B2712" s="713" t="s">
        <v>80</v>
      </c>
      <c r="C2712" s="392"/>
      <c r="D2712" s="393">
        <f t="shared" si="1307"/>
        <v>0</v>
      </c>
      <c r="E2712" s="393">
        <f t="shared" si="1307"/>
        <v>0</v>
      </c>
      <c r="F2712" s="393">
        <f t="shared" si="1307"/>
        <v>0</v>
      </c>
      <c r="G2712" s="167" t="e">
        <f t="shared" ref="G2712:G2775" si="1310">F2712/E2712</f>
        <v>#DIV/0!</v>
      </c>
      <c r="H2712" s="394">
        <f>H2717</f>
        <v>0</v>
      </c>
      <c r="I2712" s="167" t="e">
        <f t="shared" si="1308"/>
        <v>#DIV/0!</v>
      </c>
      <c r="J2712" s="391">
        <f t="shared" si="1294"/>
        <v>0</v>
      </c>
      <c r="K2712" s="104">
        <f>K2717</f>
        <v>0</v>
      </c>
      <c r="L2712" s="104">
        <f t="shared" si="1295"/>
        <v>0</v>
      </c>
      <c r="M2712" s="206" t="e">
        <f t="shared" si="1309"/>
        <v>#DIV/0!</v>
      </c>
      <c r="N2712" s="933"/>
      <c r="P2712" s="91" t="b">
        <f t="shared" si="1300"/>
        <v>1</v>
      </c>
      <c r="Q2712" s="461" t="b">
        <f t="shared" si="1301"/>
        <v>1</v>
      </c>
      <c r="R2712" s="728">
        <f t="shared" si="1304"/>
        <v>0</v>
      </c>
    </row>
    <row r="2713" spans="1:18" s="462" customFormat="1" ht="90" customHeight="1" x14ac:dyDescent="0.4">
      <c r="A2713" s="1051" t="s">
        <v>860</v>
      </c>
      <c r="B2713" s="389" t="s">
        <v>731</v>
      </c>
      <c r="C2713" s="389" t="s">
        <v>285</v>
      </c>
      <c r="D2713" s="390">
        <f>SUM(D2714:D2717)</f>
        <v>2580.6999999999998</v>
      </c>
      <c r="E2713" s="390">
        <f>SUM(E2714:E2717)</f>
        <v>2580.6999999999998</v>
      </c>
      <c r="F2713" s="393">
        <f>SUM(F2714:F2717)</f>
        <v>0</v>
      </c>
      <c r="G2713" s="186">
        <f t="shared" si="1310"/>
        <v>0</v>
      </c>
      <c r="H2713" s="393">
        <f>F2713</f>
        <v>0</v>
      </c>
      <c r="I2713" s="186">
        <f t="shared" si="1308"/>
        <v>0</v>
      </c>
      <c r="J2713" s="391">
        <f t="shared" si="1294"/>
        <v>0</v>
      </c>
      <c r="K2713" s="104">
        <f>SUM(K2714:K2717)</f>
        <v>2580.6999999999998</v>
      </c>
      <c r="L2713" s="104">
        <f>SUM(L2714:L2717)</f>
        <v>0</v>
      </c>
      <c r="M2713" s="129">
        <f t="shared" si="1309"/>
        <v>1</v>
      </c>
      <c r="N2713" s="933"/>
      <c r="P2713" s="91" t="b">
        <f t="shared" si="1300"/>
        <v>1</v>
      </c>
      <c r="Q2713" s="461" t="b">
        <f t="shared" si="1301"/>
        <v>1</v>
      </c>
      <c r="R2713" s="728">
        <f t="shared" si="1304"/>
        <v>0</v>
      </c>
    </row>
    <row r="2714" spans="1:18" s="462" customFormat="1" ht="18.75" customHeight="1" x14ac:dyDescent="0.4">
      <c r="A2714" s="1052"/>
      <c r="B2714" s="392" t="s">
        <v>79</v>
      </c>
      <c r="C2714" s="392"/>
      <c r="D2714" s="393">
        <f t="shared" ref="D2714:F2717" si="1311">D2724+D2719</f>
        <v>0</v>
      </c>
      <c r="E2714" s="393">
        <f t="shared" si="1311"/>
        <v>0</v>
      </c>
      <c r="F2714" s="393">
        <f t="shared" si="1311"/>
        <v>0</v>
      </c>
      <c r="G2714" s="167" t="e">
        <f t="shared" si="1310"/>
        <v>#DIV/0!</v>
      </c>
      <c r="H2714" s="394">
        <f>H2724+H2719</f>
        <v>0</v>
      </c>
      <c r="I2714" s="167" t="e">
        <f t="shared" si="1308"/>
        <v>#DIV/0!</v>
      </c>
      <c r="J2714" s="391">
        <f t="shared" si="1294"/>
        <v>0</v>
      </c>
      <c r="K2714" s="478">
        <f>K2724+K2719</f>
        <v>0</v>
      </c>
      <c r="L2714" s="104">
        <f t="shared" si="1295"/>
        <v>0</v>
      </c>
      <c r="M2714" s="206" t="e">
        <f t="shared" si="1309"/>
        <v>#DIV/0!</v>
      </c>
      <c r="N2714" s="933"/>
      <c r="P2714" s="91" t="b">
        <f t="shared" si="1300"/>
        <v>1</v>
      </c>
      <c r="Q2714" s="461" t="b">
        <f t="shared" si="1301"/>
        <v>1</v>
      </c>
      <c r="R2714" s="728">
        <f t="shared" si="1304"/>
        <v>0</v>
      </c>
    </row>
    <row r="2715" spans="1:18" s="462" customFormat="1" ht="18.75" customHeight="1" x14ac:dyDescent="0.4">
      <c r="A2715" s="1052"/>
      <c r="B2715" s="392" t="s">
        <v>78</v>
      </c>
      <c r="C2715" s="392"/>
      <c r="D2715" s="393">
        <f t="shared" si="1311"/>
        <v>0</v>
      </c>
      <c r="E2715" s="393">
        <f t="shared" si="1311"/>
        <v>0</v>
      </c>
      <c r="F2715" s="393">
        <f t="shared" si="1311"/>
        <v>0</v>
      </c>
      <c r="G2715" s="167" t="e">
        <f t="shared" si="1310"/>
        <v>#DIV/0!</v>
      </c>
      <c r="H2715" s="394">
        <f>H2725+H2720</f>
        <v>0</v>
      </c>
      <c r="I2715" s="167" t="e">
        <f t="shared" si="1308"/>
        <v>#DIV/0!</v>
      </c>
      <c r="J2715" s="391">
        <f t="shared" si="1294"/>
        <v>0</v>
      </c>
      <c r="K2715" s="478">
        <f>K2725+K2720</f>
        <v>0</v>
      </c>
      <c r="L2715" s="104">
        <f t="shared" si="1295"/>
        <v>0</v>
      </c>
      <c r="M2715" s="206" t="e">
        <f t="shared" si="1309"/>
        <v>#DIV/0!</v>
      </c>
      <c r="N2715" s="933"/>
      <c r="P2715" s="91" t="b">
        <f t="shared" si="1300"/>
        <v>1</v>
      </c>
      <c r="Q2715" s="461" t="b">
        <f t="shared" si="1301"/>
        <v>1</v>
      </c>
      <c r="R2715" s="728">
        <f t="shared" si="1304"/>
        <v>0</v>
      </c>
    </row>
    <row r="2716" spans="1:18" s="462" customFormat="1" ht="18.75" customHeight="1" x14ac:dyDescent="0.4">
      <c r="A2716" s="1052"/>
      <c r="B2716" s="392" t="s">
        <v>116</v>
      </c>
      <c r="C2716" s="392"/>
      <c r="D2716" s="393">
        <f t="shared" si="1311"/>
        <v>2580.6999999999998</v>
      </c>
      <c r="E2716" s="393">
        <f t="shared" si="1311"/>
        <v>2580.6999999999998</v>
      </c>
      <c r="F2716" s="393">
        <f t="shared" si="1311"/>
        <v>0</v>
      </c>
      <c r="G2716" s="186">
        <f t="shared" si="1310"/>
        <v>0</v>
      </c>
      <c r="H2716" s="393">
        <f>H2726+H2721</f>
        <v>0</v>
      </c>
      <c r="I2716" s="186">
        <f t="shared" si="1308"/>
        <v>0</v>
      </c>
      <c r="J2716" s="391">
        <f t="shared" si="1294"/>
        <v>0</v>
      </c>
      <c r="K2716" s="572">
        <f>K2726+K2721</f>
        <v>2580.6999999999998</v>
      </c>
      <c r="L2716" s="104">
        <f t="shared" si="1295"/>
        <v>0</v>
      </c>
      <c r="M2716" s="129">
        <f t="shared" si="1309"/>
        <v>1</v>
      </c>
      <c r="N2716" s="933"/>
      <c r="P2716" s="91" t="b">
        <f t="shared" si="1300"/>
        <v>1</v>
      </c>
      <c r="Q2716" s="461" t="b">
        <f t="shared" si="1301"/>
        <v>1</v>
      </c>
      <c r="R2716" s="728">
        <f t="shared" si="1304"/>
        <v>0</v>
      </c>
    </row>
    <row r="2717" spans="1:18" s="462" customFormat="1" ht="18.75" customHeight="1" x14ac:dyDescent="0.4">
      <c r="A2717" s="1053"/>
      <c r="B2717" s="713" t="s">
        <v>80</v>
      </c>
      <c r="C2717" s="392"/>
      <c r="D2717" s="393">
        <f t="shared" si="1311"/>
        <v>0</v>
      </c>
      <c r="E2717" s="393">
        <f t="shared" si="1311"/>
        <v>0</v>
      </c>
      <c r="F2717" s="393">
        <f t="shared" si="1311"/>
        <v>0</v>
      </c>
      <c r="G2717" s="167" t="e">
        <f t="shared" si="1310"/>
        <v>#DIV/0!</v>
      </c>
      <c r="H2717" s="394">
        <f>H2727+H2722</f>
        <v>0</v>
      </c>
      <c r="I2717" s="167" t="e">
        <f t="shared" si="1308"/>
        <v>#DIV/0!</v>
      </c>
      <c r="J2717" s="391">
        <f t="shared" si="1294"/>
        <v>0</v>
      </c>
      <c r="K2717" s="478">
        <f>K2727+K2722</f>
        <v>0</v>
      </c>
      <c r="L2717" s="104">
        <f t="shared" si="1295"/>
        <v>0</v>
      </c>
      <c r="M2717" s="206" t="e">
        <f t="shared" si="1309"/>
        <v>#DIV/0!</v>
      </c>
      <c r="N2717" s="933"/>
      <c r="P2717" s="91" t="b">
        <f t="shared" si="1300"/>
        <v>1</v>
      </c>
      <c r="Q2717" s="461" t="b">
        <f t="shared" si="1301"/>
        <v>1</v>
      </c>
      <c r="R2717" s="728">
        <f t="shared" si="1304"/>
        <v>0</v>
      </c>
    </row>
    <row r="2718" spans="1:18" s="462" customFormat="1" ht="79.5" customHeight="1" x14ac:dyDescent="0.4">
      <c r="A2718" s="1048" t="s">
        <v>861</v>
      </c>
      <c r="B2718" s="389" t="s">
        <v>728</v>
      </c>
      <c r="C2718" s="389" t="s">
        <v>285</v>
      </c>
      <c r="D2718" s="390">
        <f>SUM(D2719:D2722)</f>
        <v>2000</v>
      </c>
      <c r="E2718" s="390">
        <f>SUM(E2719:E2722)</f>
        <v>2000</v>
      </c>
      <c r="F2718" s="390">
        <f>SUM(F2719:F2722)</f>
        <v>0</v>
      </c>
      <c r="G2718" s="186">
        <f t="shared" si="1310"/>
        <v>0</v>
      </c>
      <c r="H2718" s="390">
        <f t="shared" ref="H2718:H2728" si="1312">F2718</f>
        <v>0</v>
      </c>
      <c r="I2718" s="186">
        <f t="shared" si="1308"/>
        <v>0</v>
      </c>
      <c r="J2718" s="391">
        <f t="shared" si="1294"/>
        <v>0</v>
      </c>
      <c r="K2718" s="104">
        <f t="shared" ref="K2718:K2757" si="1313">E2718</f>
        <v>2000</v>
      </c>
      <c r="L2718" s="104">
        <f t="shared" si="1295"/>
        <v>0</v>
      </c>
      <c r="M2718" s="129">
        <f t="shared" si="1309"/>
        <v>1</v>
      </c>
      <c r="N2718" s="918" t="s">
        <v>1573</v>
      </c>
      <c r="P2718" s="91" t="b">
        <f t="shared" si="1300"/>
        <v>1</v>
      </c>
      <c r="Q2718" s="461" t="b">
        <f t="shared" si="1301"/>
        <v>1</v>
      </c>
      <c r="R2718" s="728">
        <f t="shared" si="1304"/>
        <v>0</v>
      </c>
    </row>
    <row r="2719" spans="1:18" s="462" customFormat="1" ht="27.5" x14ac:dyDescent="0.4">
      <c r="A2719" s="1049"/>
      <c r="B2719" s="392" t="s">
        <v>79</v>
      </c>
      <c r="C2719" s="392"/>
      <c r="D2719" s="393"/>
      <c r="E2719" s="393"/>
      <c r="F2719" s="393"/>
      <c r="G2719" s="167" t="e">
        <f t="shared" si="1310"/>
        <v>#DIV/0!</v>
      </c>
      <c r="H2719" s="625">
        <f t="shared" si="1312"/>
        <v>0</v>
      </c>
      <c r="I2719" s="167" t="e">
        <f t="shared" si="1308"/>
        <v>#DIV/0!</v>
      </c>
      <c r="J2719" s="391">
        <f t="shared" si="1294"/>
        <v>0</v>
      </c>
      <c r="K2719" s="104">
        <f t="shared" si="1313"/>
        <v>0</v>
      </c>
      <c r="L2719" s="104">
        <f t="shared" si="1295"/>
        <v>0</v>
      </c>
      <c r="M2719" s="206" t="e">
        <f t="shared" si="1309"/>
        <v>#DIV/0!</v>
      </c>
      <c r="N2719" s="918"/>
      <c r="P2719" s="91" t="b">
        <f t="shared" si="1300"/>
        <v>1</v>
      </c>
      <c r="Q2719" s="461" t="b">
        <f t="shared" si="1301"/>
        <v>1</v>
      </c>
      <c r="R2719" s="728">
        <f t="shared" si="1304"/>
        <v>0</v>
      </c>
    </row>
    <row r="2720" spans="1:18" s="462" customFormat="1" ht="27.5" x14ac:dyDescent="0.4">
      <c r="A2720" s="1049"/>
      <c r="B2720" s="392" t="s">
        <v>78</v>
      </c>
      <c r="C2720" s="392"/>
      <c r="D2720" s="393"/>
      <c r="E2720" s="393"/>
      <c r="F2720" s="393"/>
      <c r="G2720" s="167" t="e">
        <f t="shared" si="1310"/>
        <v>#DIV/0!</v>
      </c>
      <c r="H2720" s="394">
        <f t="shared" si="1312"/>
        <v>0</v>
      </c>
      <c r="I2720" s="167" t="e">
        <f t="shared" si="1308"/>
        <v>#DIV/0!</v>
      </c>
      <c r="J2720" s="391">
        <f t="shared" si="1294"/>
        <v>0</v>
      </c>
      <c r="K2720" s="104">
        <f t="shared" si="1313"/>
        <v>0</v>
      </c>
      <c r="L2720" s="104">
        <f t="shared" si="1295"/>
        <v>0</v>
      </c>
      <c r="M2720" s="206" t="e">
        <f t="shared" si="1309"/>
        <v>#DIV/0!</v>
      </c>
      <c r="N2720" s="918"/>
      <c r="P2720" s="91" t="b">
        <f t="shared" si="1300"/>
        <v>1</v>
      </c>
      <c r="Q2720" s="461" t="b">
        <f t="shared" si="1301"/>
        <v>1</v>
      </c>
      <c r="R2720" s="728">
        <f t="shared" si="1304"/>
        <v>0</v>
      </c>
    </row>
    <row r="2721" spans="1:18" s="462" customFormat="1" ht="27.5" x14ac:dyDescent="0.4">
      <c r="A2721" s="1049"/>
      <c r="B2721" s="392" t="s">
        <v>116</v>
      </c>
      <c r="C2721" s="392"/>
      <c r="D2721" s="393">
        <v>2000</v>
      </c>
      <c r="E2721" s="393">
        <f>D2721</f>
        <v>2000</v>
      </c>
      <c r="F2721" s="393"/>
      <c r="G2721" s="186">
        <f t="shared" si="1310"/>
        <v>0</v>
      </c>
      <c r="H2721" s="393">
        <f t="shared" si="1312"/>
        <v>0</v>
      </c>
      <c r="I2721" s="186">
        <f t="shared" si="1308"/>
        <v>0</v>
      </c>
      <c r="J2721" s="391">
        <f t="shared" ref="J2721:J2752" si="1314">IF(H2721&gt;0,H2721/F2721,0)</f>
        <v>0</v>
      </c>
      <c r="K2721" s="104">
        <f t="shared" si="1313"/>
        <v>2000</v>
      </c>
      <c r="L2721" s="104">
        <f t="shared" si="1295"/>
        <v>0</v>
      </c>
      <c r="M2721" s="129">
        <f t="shared" si="1309"/>
        <v>1</v>
      </c>
      <c r="N2721" s="918"/>
      <c r="P2721" s="91" t="b">
        <f t="shared" si="1300"/>
        <v>1</v>
      </c>
      <c r="Q2721" s="461" t="b">
        <f t="shared" si="1301"/>
        <v>1</v>
      </c>
      <c r="R2721" s="728">
        <f t="shared" si="1304"/>
        <v>0</v>
      </c>
    </row>
    <row r="2722" spans="1:18" s="462" customFormat="1" ht="27.5" x14ac:dyDescent="0.4">
      <c r="A2722" s="1050"/>
      <c r="B2722" s="713" t="s">
        <v>80</v>
      </c>
      <c r="C2722" s="392"/>
      <c r="D2722" s="393"/>
      <c r="E2722" s="393"/>
      <c r="F2722" s="393"/>
      <c r="G2722" s="167" t="e">
        <f t="shared" si="1310"/>
        <v>#DIV/0!</v>
      </c>
      <c r="H2722" s="394">
        <f t="shared" si="1312"/>
        <v>0</v>
      </c>
      <c r="I2722" s="167" t="e">
        <f t="shared" si="1308"/>
        <v>#DIV/0!</v>
      </c>
      <c r="J2722" s="391">
        <f t="shared" si="1314"/>
        <v>0</v>
      </c>
      <c r="K2722" s="104">
        <f t="shared" si="1313"/>
        <v>0</v>
      </c>
      <c r="L2722" s="104">
        <f t="shared" ref="L2722:L2757" si="1315">E2722-K2722</f>
        <v>0</v>
      </c>
      <c r="M2722" s="206" t="e">
        <f t="shared" si="1309"/>
        <v>#DIV/0!</v>
      </c>
      <c r="N2722" s="918"/>
      <c r="P2722" s="91" t="b">
        <f t="shared" si="1300"/>
        <v>1</v>
      </c>
      <c r="Q2722" s="461" t="b">
        <f t="shared" si="1301"/>
        <v>1</v>
      </c>
      <c r="R2722" s="728">
        <f t="shared" si="1304"/>
        <v>0</v>
      </c>
    </row>
    <row r="2723" spans="1:18" s="462" customFormat="1" ht="75" customHeight="1" x14ac:dyDescent="0.4">
      <c r="A2723" s="1048" t="s">
        <v>862</v>
      </c>
      <c r="B2723" s="389" t="s">
        <v>729</v>
      </c>
      <c r="C2723" s="389" t="s">
        <v>285</v>
      </c>
      <c r="D2723" s="390">
        <f>SUM(D2724:D2727)</f>
        <v>580.70000000000005</v>
      </c>
      <c r="E2723" s="390">
        <f>SUM(E2724:E2727)</f>
        <v>580.70000000000005</v>
      </c>
      <c r="F2723" s="390">
        <f>SUM(F2724:F2727)</f>
        <v>0</v>
      </c>
      <c r="G2723" s="186">
        <f t="shared" si="1310"/>
        <v>0</v>
      </c>
      <c r="H2723" s="471">
        <f t="shared" si="1312"/>
        <v>0</v>
      </c>
      <c r="I2723" s="186">
        <f t="shared" si="1308"/>
        <v>0</v>
      </c>
      <c r="J2723" s="391">
        <f t="shared" si="1314"/>
        <v>0</v>
      </c>
      <c r="K2723" s="104">
        <f>SUM(K2724:K2727)</f>
        <v>580.70000000000005</v>
      </c>
      <c r="L2723" s="104">
        <f>SUM(L2724:L2727)</f>
        <v>0</v>
      </c>
      <c r="M2723" s="129">
        <f t="shared" si="1309"/>
        <v>1</v>
      </c>
      <c r="N2723" s="918" t="s">
        <v>1540</v>
      </c>
      <c r="P2723" s="91" t="b">
        <f t="shared" si="1300"/>
        <v>1</v>
      </c>
      <c r="Q2723" s="461" t="b">
        <f t="shared" si="1301"/>
        <v>1</v>
      </c>
      <c r="R2723" s="728">
        <f t="shared" si="1304"/>
        <v>0</v>
      </c>
    </row>
    <row r="2724" spans="1:18" s="462" customFormat="1" ht="18.75" customHeight="1" x14ac:dyDescent="0.4">
      <c r="A2724" s="1049"/>
      <c r="B2724" s="392" t="s">
        <v>79</v>
      </c>
      <c r="C2724" s="392"/>
      <c r="D2724" s="393"/>
      <c r="E2724" s="393"/>
      <c r="F2724" s="393"/>
      <c r="G2724" s="167" t="e">
        <f t="shared" si="1310"/>
        <v>#DIV/0!</v>
      </c>
      <c r="H2724" s="480">
        <f t="shared" si="1312"/>
        <v>0</v>
      </c>
      <c r="I2724" s="167" t="e">
        <f t="shared" si="1308"/>
        <v>#DIV/0!</v>
      </c>
      <c r="J2724" s="482">
        <f t="shared" si="1314"/>
        <v>0</v>
      </c>
      <c r="K2724" s="104">
        <f t="shared" si="1313"/>
        <v>0</v>
      </c>
      <c r="L2724" s="104">
        <f t="shared" si="1315"/>
        <v>0</v>
      </c>
      <c r="M2724" s="206" t="e">
        <f t="shared" si="1309"/>
        <v>#DIV/0!</v>
      </c>
      <c r="N2724" s="918"/>
      <c r="P2724" s="91" t="b">
        <f t="shared" si="1300"/>
        <v>1</v>
      </c>
      <c r="Q2724" s="461" t="b">
        <f t="shared" si="1301"/>
        <v>1</v>
      </c>
      <c r="R2724" s="728">
        <f t="shared" si="1304"/>
        <v>0</v>
      </c>
    </row>
    <row r="2725" spans="1:18" s="462" customFormat="1" ht="27.5" x14ac:dyDescent="0.4">
      <c r="A2725" s="1049"/>
      <c r="B2725" s="392" t="s">
        <v>78</v>
      </c>
      <c r="C2725" s="392"/>
      <c r="D2725" s="393"/>
      <c r="E2725" s="393"/>
      <c r="F2725" s="393"/>
      <c r="G2725" s="167" t="e">
        <f t="shared" si="1310"/>
        <v>#DIV/0!</v>
      </c>
      <c r="H2725" s="478">
        <f t="shared" si="1312"/>
        <v>0</v>
      </c>
      <c r="I2725" s="167" t="e">
        <f t="shared" si="1308"/>
        <v>#DIV/0!</v>
      </c>
      <c r="J2725" s="482">
        <f t="shared" si="1314"/>
        <v>0</v>
      </c>
      <c r="K2725" s="104">
        <f t="shared" si="1313"/>
        <v>0</v>
      </c>
      <c r="L2725" s="104">
        <f t="shared" si="1315"/>
        <v>0</v>
      </c>
      <c r="M2725" s="206" t="e">
        <f t="shared" si="1309"/>
        <v>#DIV/0!</v>
      </c>
      <c r="N2725" s="918"/>
      <c r="P2725" s="91" t="b">
        <f t="shared" si="1300"/>
        <v>1</v>
      </c>
      <c r="Q2725" s="461" t="b">
        <f t="shared" si="1301"/>
        <v>1</v>
      </c>
      <c r="R2725" s="728">
        <f t="shared" si="1304"/>
        <v>0</v>
      </c>
    </row>
    <row r="2726" spans="1:18" s="462" customFormat="1" ht="27.5" x14ac:dyDescent="0.4">
      <c r="A2726" s="1049"/>
      <c r="B2726" s="392" t="s">
        <v>116</v>
      </c>
      <c r="C2726" s="392"/>
      <c r="D2726" s="393">
        <v>580.70000000000005</v>
      </c>
      <c r="E2726" s="393">
        <f>D2726</f>
        <v>580.70000000000005</v>
      </c>
      <c r="F2726" s="393"/>
      <c r="G2726" s="186">
        <f t="shared" si="1310"/>
        <v>0</v>
      </c>
      <c r="H2726" s="469">
        <f t="shared" si="1312"/>
        <v>0</v>
      </c>
      <c r="I2726" s="186">
        <f t="shared" si="1308"/>
        <v>0</v>
      </c>
      <c r="J2726" s="391">
        <f t="shared" si="1314"/>
        <v>0</v>
      </c>
      <c r="K2726" s="393">
        <v>580.70000000000005</v>
      </c>
      <c r="L2726" s="104">
        <f t="shared" si="1315"/>
        <v>0</v>
      </c>
      <c r="M2726" s="129">
        <f t="shared" si="1309"/>
        <v>1</v>
      </c>
      <c r="N2726" s="918"/>
      <c r="P2726" s="91" t="b">
        <f t="shared" si="1300"/>
        <v>1</v>
      </c>
      <c r="Q2726" s="461" t="b">
        <f t="shared" si="1301"/>
        <v>1</v>
      </c>
      <c r="R2726" s="728">
        <f t="shared" si="1304"/>
        <v>0</v>
      </c>
    </row>
    <row r="2727" spans="1:18" s="462" customFormat="1" ht="27.5" x14ac:dyDescent="0.4">
      <c r="A2727" s="1050"/>
      <c r="B2727" s="713" t="s">
        <v>80</v>
      </c>
      <c r="C2727" s="392"/>
      <c r="D2727" s="393"/>
      <c r="E2727" s="393"/>
      <c r="F2727" s="393"/>
      <c r="G2727" s="167" t="e">
        <f t="shared" si="1310"/>
        <v>#DIV/0!</v>
      </c>
      <c r="H2727" s="479">
        <f t="shared" si="1312"/>
        <v>0</v>
      </c>
      <c r="I2727" s="167" t="e">
        <f t="shared" si="1308"/>
        <v>#DIV/0!</v>
      </c>
      <c r="J2727" s="482">
        <f t="shared" si="1314"/>
        <v>0</v>
      </c>
      <c r="K2727" s="104">
        <f t="shared" si="1313"/>
        <v>0</v>
      </c>
      <c r="L2727" s="104">
        <f t="shared" si="1315"/>
        <v>0</v>
      </c>
      <c r="M2727" s="206" t="e">
        <f t="shared" si="1309"/>
        <v>#DIV/0!</v>
      </c>
      <c r="N2727" s="918"/>
      <c r="P2727" s="91" t="b">
        <f t="shared" si="1300"/>
        <v>1</v>
      </c>
      <c r="Q2727" s="461" t="b">
        <f t="shared" si="1301"/>
        <v>1</v>
      </c>
      <c r="R2727" s="728">
        <f t="shared" si="1304"/>
        <v>0</v>
      </c>
    </row>
    <row r="2728" spans="1:18" s="462" customFormat="1" ht="209.25" customHeight="1" x14ac:dyDescent="0.4">
      <c r="A2728" s="1051" t="s">
        <v>863</v>
      </c>
      <c r="B2728" s="392" t="s">
        <v>655</v>
      </c>
      <c r="C2728" s="392" t="s">
        <v>649</v>
      </c>
      <c r="D2728" s="393">
        <f>SUM(D2729:D2732)</f>
        <v>210</v>
      </c>
      <c r="E2728" s="393">
        <f>SUM(E2729:E2732)</f>
        <v>210</v>
      </c>
      <c r="F2728" s="393">
        <f>SUM(F2729:F2732)</f>
        <v>0</v>
      </c>
      <c r="G2728" s="167">
        <f t="shared" si="1310"/>
        <v>0</v>
      </c>
      <c r="H2728" s="479">
        <f t="shared" si="1312"/>
        <v>0</v>
      </c>
      <c r="I2728" s="167">
        <f t="shared" si="1308"/>
        <v>0</v>
      </c>
      <c r="J2728" s="482">
        <f t="shared" si="1314"/>
        <v>0</v>
      </c>
      <c r="K2728" s="104">
        <f t="shared" si="1313"/>
        <v>210</v>
      </c>
      <c r="L2728" s="104">
        <f t="shared" si="1315"/>
        <v>0</v>
      </c>
      <c r="M2728" s="129">
        <f t="shared" si="1309"/>
        <v>1</v>
      </c>
      <c r="N2728" s="950"/>
      <c r="P2728" s="91" t="b">
        <f t="shared" si="1300"/>
        <v>1</v>
      </c>
      <c r="Q2728" s="461" t="b">
        <f t="shared" si="1301"/>
        <v>1</v>
      </c>
      <c r="R2728" s="728">
        <f t="shared" si="1304"/>
        <v>0</v>
      </c>
    </row>
    <row r="2729" spans="1:18" s="462" customFormat="1" ht="27.5" x14ac:dyDescent="0.4">
      <c r="A2729" s="1052"/>
      <c r="B2729" s="392" t="s">
        <v>79</v>
      </c>
      <c r="C2729" s="392"/>
      <c r="D2729" s="393">
        <f t="shared" ref="D2729:F2732" si="1316">D2734</f>
        <v>0</v>
      </c>
      <c r="E2729" s="393">
        <f t="shared" si="1316"/>
        <v>0</v>
      </c>
      <c r="F2729" s="393">
        <f t="shared" si="1316"/>
        <v>0</v>
      </c>
      <c r="G2729" s="167" t="e">
        <f t="shared" si="1310"/>
        <v>#DIV/0!</v>
      </c>
      <c r="H2729" s="479">
        <f>H2734</f>
        <v>0</v>
      </c>
      <c r="I2729" s="167" t="e">
        <f t="shared" si="1308"/>
        <v>#DIV/0!</v>
      </c>
      <c r="J2729" s="482">
        <f t="shared" si="1314"/>
        <v>0</v>
      </c>
      <c r="K2729" s="104">
        <f t="shared" si="1313"/>
        <v>0</v>
      </c>
      <c r="L2729" s="104">
        <f t="shared" si="1315"/>
        <v>0</v>
      </c>
      <c r="M2729" s="206" t="e">
        <f t="shared" si="1309"/>
        <v>#DIV/0!</v>
      </c>
      <c r="N2729" s="950"/>
      <c r="P2729" s="91" t="b">
        <f t="shared" si="1300"/>
        <v>1</v>
      </c>
      <c r="Q2729" s="461" t="b">
        <f t="shared" si="1301"/>
        <v>1</v>
      </c>
      <c r="R2729" s="728">
        <f t="shared" si="1304"/>
        <v>0</v>
      </c>
    </row>
    <row r="2730" spans="1:18" s="462" customFormat="1" ht="27.5" x14ac:dyDescent="0.4">
      <c r="A2730" s="1052"/>
      <c r="B2730" s="392" t="s">
        <v>78</v>
      </c>
      <c r="C2730" s="392"/>
      <c r="D2730" s="393">
        <f t="shared" si="1316"/>
        <v>0</v>
      </c>
      <c r="E2730" s="393">
        <f t="shared" si="1316"/>
        <v>0</v>
      </c>
      <c r="F2730" s="393">
        <f t="shared" si="1316"/>
        <v>0</v>
      </c>
      <c r="G2730" s="167" t="e">
        <f t="shared" si="1310"/>
        <v>#DIV/0!</v>
      </c>
      <c r="H2730" s="479">
        <f>H2735</f>
        <v>0</v>
      </c>
      <c r="I2730" s="167" t="e">
        <f t="shared" si="1308"/>
        <v>#DIV/0!</v>
      </c>
      <c r="J2730" s="482">
        <f t="shared" si="1314"/>
        <v>0</v>
      </c>
      <c r="K2730" s="104">
        <f t="shared" si="1313"/>
        <v>0</v>
      </c>
      <c r="L2730" s="104">
        <f t="shared" si="1315"/>
        <v>0</v>
      </c>
      <c r="M2730" s="206" t="e">
        <f t="shared" si="1309"/>
        <v>#DIV/0!</v>
      </c>
      <c r="N2730" s="950"/>
      <c r="P2730" s="91" t="b">
        <f t="shared" si="1300"/>
        <v>1</v>
      </c>
      <c r="Q2730" s="461" t="b">
        <f t="shared" si="1301"/>
        <v>1</v>
      </c>
      <c r="R2730" s="728">
        <f t="shared" si="1304"/>
        <v>0</v>
      </c>
    </row>
    <row r="2731" spans="1:18" s="462" customFormat="1" ht="27.5" x14ac:dyDescent="0.4">
      <c r="A2731" s="1052"/>
      <c r="B2731" s="392" t="s">
        <v>116</v>
      </c>
      <c r="C2731" s="392"/>
      <c r="D2731" s="393">
        <f t="shared" si="1316"/>
        <v>210</v>
      </c>
      <c r="E2731" s="393">
        <f t="shared" si="1316"/>
        <v>210</v>
      </c>
      <c r="F2731" s="393">
        <f t="shared" si="1316"/>
        <v>0</v>
      </c>
      <c r="G2731" s="167">
        <f t="shared" si="1310"/>
        <v>0</v>
      </c>
      <c r="H2731" s="479">
        <f>H2736</f>
        <v>0</v>
      </c>
      <c r="I2731" s="167">
        <f t="shared" si="1308"/>
        <v>0</v>
      </c>
      <c r="J2731" s="482">
        <f t="shared" si="1314"/>
        <v>0</v>
      </c>
      <c r="K2731" s="104">
        <f t="shared" si="1313"/>
        <v>210</v>
      </c>
      <c r="L2731" s="104">
        <f t="shared" si="1315"/>
        <v>0</v>
      </c>
      <c r="M2731" s="129">
        <f t="shared" si="1309"/>
        <v>1</v>
      </c>
      <c r="N2731" s="950"/>
      <c r="P2731" s="91" t="b">
        <f t="shared" si="1300"/>
        <v>1</v>
      </c>
      <c r="Q2731" s="461" t="b">
        <f t="shared" si="1301"/>
        <v>1</v>
      </c>
      <c r="R2731" s="728">
        <f t="shared" si="1304"/>
        <v>0</v>
      </c>
    </row>
    <row r="2732" spans="1:18" ht="27.5" x14ac:dyDescent="0.4">
      <c r="A2732" s="1053"/>
      <c r="B2732" s="713" t="s">
        <v>80</v>
      </c>
      <c r="C2732" s="392"/>
      <c r="D2732" s="393">
        <f t="shared" si="1316"/>
        <v>0</v>
      </c>
      <c r="E2732" s="393">
        <f t="shared" si="1316"/>
        <v>0</v>
      </c>
      <c r="F2732" s="393">
        <f t="shared" si="1316"/>
        <v>0</v>
      </c>
      <c r="G2732" s="167" t="e">
        <f t="shared" si="1310"/>
        <v>#DIV/0!</v>
      </c>
      <c r="H2732" s="479">
        <f>H2737</f>
        <v>0</v>
      </c>
      <c r="I2732" s="167" t="e">
        <f t="shared" si="1308"/>
        <v>#DIV/0!</v>
      </c>
      <c r="J2732" s="482">
        <f t="shared" si="1314"/>
        <v>0</v>
      </c>
      <c r="K2732" s="104">
        <f t="shared" si="1313"/>
        <v>0</v>
      </c>
      <c r="L2732" s="104">
        <f t="shared" si="1315"/>
        <v>0</v>
      </c>
      <c r="M2732" s="206" t="e">
        <f t="shared" si="1309"/>
        <v>#DIV/0!</v>
      </c>
      <c r="N2732" s="950"/>
      <c r="P2732" s="86" t="b">
        <f t="shared" si="1300"/>
        <v>1</v>
      </c>
      <c r="Q2732" s="224" t="b">
        <f t="shared" si="1301"/>
        <v>1</v>
      </c>
      <c r="R2732" s="728">
        <f t="shared" si="1304"/>
        <v>0</v>
      </c>
    </row>
    <row r="2733" spans="1:18" ht="48" customHeight="1" x14ac:dyDescent="0.4">
      <c r="A2733" s="1058" t="s">
        <v>864</v>
      </c>
      <c r="B2733" s="389" t="s">
        <v>730</v>
      </c>
      <c r="C2733" s="389" t="s">
        <v>285</v>
      </c>
      <c r="D2733" s="390">
        <f>SUM(D2734:D2737)</f>
        <v>210</v>
      </c>
      <c r="E2733" s="390">
        <f>SUM(E2734:E2737)</f>
        <v>210</v>
      </c>
      <c r="F2733" s="390">
        <f>SUM(F2734:F2737)</f>
        <v>0</v>
      </c>
      <c r="G2733" s="186">
        <f t="shared" si="1310"/>
        <v>0</v>
      </c>
      <c r="H2733" s="473">
        <f t="shared" ref="H2733:H2738" si="1317">F2733</f>
        <v>0</v>
      </c>
      <c r="I2733" s="186">
        <f t="shared" si="1308"/>
        <v>0</v>
      </c>
      <c r="J2733" s="391">
        <f t="shared" si="1314"/>
        <v>0</v>
      </c>
      <c r="K2733" s="104">
        <f t="shared" si="1313"/>
        <v>210</v>
      </c>
      <c r="L2733" s="104">
        <f t="shared" si="1315"/>
        <v>0</v>
      </c>
      <c r="M2733" s="129">
        <f t="shared" si="1309"/>
        <v>1</v>
      </c>
      <c r="N2733" s="918" t="s">
        <v>1541</v>
      </c>
      <c r="P2733" s="86" t="b">
        <f t="shared" si="1300"/>
        <v>1</v>
      </c>
      <c r="Q2733" s="224" t="b">
        <f t="shared" si="1301"/>
        <v>1</v>
      </c>
      <c r="R2733" s="728">
        <f t="shared" si="1304"/>
        <v>0</v>
      </c>
    </row>
    <row r="2734" spans="1:18" ht="27.5" x14ac:dyDescent="0.4">
      <c r="A2734" s="1059"/>
      <c r="B2734" s="392" t="s">
        <v>79</v>
      </c>
      <c r="C2734" s="392"/>
      <c r="D2734" s="393"/>
      <c r="E2734" s="393"/>
      <c r="F2734" s="393"/>
      <c r="G2734" s="167" t="e">
        <f t="shared" si="1310"/>
        <v>#DIV/0!</v>
      </c>
      <c r="H2734" s="481">
        <f t="shared" si="1317"/>
        <v>0</v>
      </c>
      <c r="I2734" s="167" t="e">
        <f t="shared" si="1308"/>
        <v>#DIV/0!</v>
      </c>
      <c r="J2734" s="391">
        <f t="shared" si="1314"/>
        <v>0</v>
      </c>
      <c r="K2734" s="104">
        <f t="shared" si="1313"/>
        <v>0</v>
      </c>
      <c r="L2734" s="104">
        <f t="shared" si="1315"/>
        <v>0</v>
      </c>
      <c r="M2734" s="206" t="e">
        <f t="shared" si="1309"/>
        <v>#DIV/0!</v>
      </c>
      <c r="N2734" s="918"/>
      <c r="P2734" s="86" t="b">
        <f t="shared" si="1300"/>
        <v>1</v>
      </c>
      <c r="Q2734" s="224" t="b">
        <f t="shared" si="1301"/>
        <v>1</v>
      </c>
      <c r="R2734" s="728">
        <f t="shared" si="1304"/>
        <v>0</v>
      </c>
    </row>
    <row r="2735" spans="1:18" ht="27.5" x14ac:dyDescent="0.4">
      <c r="A2735" s="1059"/>
      <c r="B2735" s="392" t="s">
        <v>78</v>
      </c>
      <c r="C2735" s="392"/>
      <c r="D2735" s="393"/>
      <c r="E2735" s="393"/>
      <c r="F2735" s="393"/>
      <c r="G2735" s="167" t="e">
        <f t="shared" si="1310"/>
        <v>#DIV/0!</v>
      </c>
      <c r="H2735" s="479">
        <f t="shared" si="1317"/>
        <v>0</v>
      </c>
      <c r="I2735" s="167" t="e">
        <f t="shared" si="1308"/>
        <v>#DIV/0!</v>
      </c>
      <c r="J2735" s="391">
        <f t="shared" si="1314"/>
        <v>0</v>
      </c>
      <c r="K2735" s="104">
        <f t="shared" si="1313"/>
        <v>0</v>
      </c>
      <c r="L2735" s="104">
        <f t="shared" si="1315"/>
        <v>0</v>
      </c>
      <c r="M2735" s="206" t="e">
        <f t="shared" si="1309"/>
        <v>#DIV/0!</v>
      </c>
      <c r="N2735" s="918"/>
      <c r="P2735" s="86" t="b">
        <f t="shared" si="1300"/>
        <v>1</v>
      </c>
      <c r="Q2735" s="224" t="b">
        <f t="shared" si="1301"/>
        <v>1</v>
      </c>
      <c r="R2735" s="728">
        <f t="shared" si="1304"/>
        <v>0</v>
      </c>
    </row>
    <row r="2736" spans="1:18" ht="27.5" x14ac:dyDescent="0.4">
      <c r="A2736" s="1059"/>
      <c r="B2736" s="392" t="s">
        <v>116</v>
      </c>
      <c r="C2736" s="392"/>
      <c r="D2736" s="393">
        <v>210</v>
      </c>
      <c r="E2736" s="393">
        <f>D2736</f>
        <v>210</v>
      </c>
      <c r="F2736" s="393">
        <v>0</v>
      </c>
      <c r="G2736" s="167">
        <f t="shared" si="1310"/>
        <v>0</v>
      </c>
      <c r="H2736" s="479">
        <f t="shared" si="1317"/>
        <v>0</v>
      </c>
      <c r="I2736" s="167">
        <f t="shared" si="1308"/>
        <v>0</v>
      </c>
      <c r="J2736" s="391">
        <f t="shared" si="1314"/>
        <v>0</v>
      </c>
      <c r="K2736" s="104">
        <f t="shared" si="1313"/>
        <v>210</v>
      </c>
      <c r="L2736" s="104">
        <f t="shared" si="1315"/>
        <v>0</v>
      </c>
      <c r="M2736" s="129">
        <f t="shared" si="1309"/>
        <v>1</v>
      </c>
      <c r="N2736" s="918"/>
      <c r="P2736" s="86" t="b">
        <f t="shared" si="1300"/>
        <v>1</v>
      </c>
      <c r="Q2736" s="224" t="b">
        <f t="shared" si="1301"/>
        <v>1</v>
      </c>
      <c r="R2736" s="728">
        <f t="shared" si="1304"/>
        <v>0</v>
      </c>
    </row>
    <row r="2737" spans="1:18" ht="27.5" x14ac:dyDescent="0.4">
      <c r="A2737" s="1060"/>
      <c r="B2737" s="713" t="s">
        <v>80</v>
      </c>
      <c r="C2737" s="392"/>
      <c r="D2737" s="393"/>
      <c r="E2737" s="393"/>
      <c r="F2737" s="393"/>
      <c r="G2737" s="167" t="e">
        <f t="shared" si="1310"/>
        <v>#DIV/0!</v>
      </c>
      <c r="H2737" s="479">
        <f t="shared" si="1317"/>
        <v>0</v>
      </c>
      <c r="I2737" s="167" t="e">
        <f t="shared" si="1308"/>
        <v>#DIV/0!</v>
      </c>
      <c r="J2737" s="391">
        <f t="shared" si="1314"/>
        <v>0</v>
      </c>
      <c r="K2737" s="104">
        <f t="shared" si="1313"/>
        <v>0</v>
      </c>
      <c r="L2737" s="104">
        <f t="shared" si="1315"/>
        <v>0</v>
      </c>
      <c r="M2737" s="206" t="e">
        <f t="shared" si="1309"/>
        <v>#DIV/0!</v>
      </c>
      <c r="N2737" s="918"/>
      <c r="P2737" s="86" t="b">
        <f t="shared" si="1300"/>
        <v>1</v>
      </c>
      <c r="Q2737" s="224" t="b">
        <f t="shared" si="1301"/>
        <v>1</v>
      </c>
      <c r="R2737" s="728">
        <f t="shared" si="1304"/>
        <v>0</v>
      </c>
    </row>
    <row r="2738" spans="1:18" ht="174" customHeight="1" x14ac:dyDescent="0.4">
      <c r="A2738" s="1051" t="s">
        <v>865</v>
      </c>
      <c r="B2738" s="392" t="s">
        <v>654</v>
      </c>
      <c r="C2738" s="392" t="s">
        <v>649</v>
      </c>
      <c r="D2738" s="393">
        <f>SUM(D2739:D2742)</f>
        <v>300</v>
      </c>
      <c r="E2738" s="393">
        <f>SUM(E2739:E2742)</f>
        <v>300</v>
      </c>
      <c r="F2738" s="393">
        <f>SUM(F2739:F2742)</f>
        <v>0</v>
      </c>
      <c r="G2738" s="167">
        <f t="shared" si="1310"/>
        <v>0</v>
      </c>
      <c r="H2738" s="479">
        <f t="shared" si="1317"/>
        <v>0</v>
      </c>
      <c r="I2738" s="167">
        <f t="shared" si="1308"/>
        <v>0</v>
      </c>
      <c r="J2738" s="391">
        <f t="shared" si="1314"/>
        <v>0</v>
      </c>
      <c r="K2738" s="104">
        <f>SUM(K2739:K2742)</f>
        <v>300</v>
      </c>
      <c r="L2738" s="104">
        <f>SUM(L2739:L2742)</f>
        <v>0</v>
      </c>
      <c r="M2738" s="129">
        <f t="shared" si="1309"/>
        <v>1</v>
      </c>
      <c r="N2738" s="950"/>
      <c r="P2738" s="86" t="b">
        <f t="shared" si="1300"/>
        <v>1</v>
      </c>
      <c r="Q2738" s="224" t="b">
        <f t="shared" si="1301"/>
        <v>1</v>
      </c>
      <c r="R2738" s="728">
        <f t="shared" si="1304"/>
        <v>0</v>
      </c>
    </row>
    <row r="2739" spans="1:18" ht="18.75" customHeight="1" x14ac:dyDescent="0.4">
      <c r="A2739" s="1052"/>
      <c r="B2739" s="392" t="s">
        <v>79</v>
      </c>
      <c r="C2739" s="392"/>
      <c r="D2739" s="393">
        <f t="shared" ref="D2739:F2742" si="1318">D2744</f>
        <v>0</v>
      </c>
      <c r="E2739" s="393">
        <f t="shared" si="1318"/>
        <v>0</v>
      </c>
      <c r="F2739" s="393">
        <f t="shared" si="1318"/>
        <v>0</v>
      </c>
      <c r="G2739" s="167" t="e">
        <f t="shared" si="1310"/>
        <v>#DIV/0!</v>
      </c>
      <c r="H2739" s="479">
        <f>H2744</f>
        <v>0</v>
      </c>
      <c r="I2739" s="167" t="e">
        <f t="shared" si="1308"/>
        <v>#DIV/0!</v>
      </c>
      <c r="J2739" s="391">
        <f t="shared" si="1314"/>
        <v>0</v>
      </c>
      <c r="K2739" s="104">
        <f t="shared" si="1313"/>
        <v>0</v>
      </c>
      <c r="L2739" s="104">
        <f t="shared" si="1315"/>
        <v>0</v>
      </c>
      <c r="M2739" s="206" t="e">
        <f t="shared" si="1309"/>
        <v>#DIV/0!</v>
      </c>
      <c r="N2739" s="950"/>
      <c r="P2739" s="86" t="b">
        <f t="shared" si="1300"/>
        <v>1</v>
      </c>
      <c r="Q2739" s="224" t="b">
        <f t="shared" si="1301"/>
        <v>1</v>
      </c>
      <c r="R2739" s="728">
        <f t="shared" si="1304"/>
        <v>0</v>
      </c>
    </row>
    <row r="2740" spans="1:18" ht="18.75" customHeight="1" x14ac:dyDescent="0.4">
      <c r="A2740" s="1052"/>
      <c r="B2740" s="392" t="s">
        <v>78</v>
      </c>
      <c r="C2740" s="392"/>
      <c r="D2740" s="393">
        <f t="shared" si="1318"/>
        <v>0</v>
      </c>
      <c r="E2740" s="393">
        <f t="shared" si="1318"/>
        <v>0</v>
      </c>
      <c r="F2740" s="393">
        <f t="shared" si="1318"/>
        <v>0</v>
      </c>
      <c r="G2740" s="167" t="e">
        <f t="shared" si="1310"/>
        <v>#DIV/0!</v>
      </c>
      <c r="H2740" s="479">
        <f>H2745</f>
        <v>0</v>
      </c>
      <c r="I2740" s="167" t="e">
        <f t="shared" si="1308"/>
        <v>#DIV/0!</v>
      </c>
      <c r="J2740" s="391">
        <f t="shared" si="1314"/>
        <v>0</v>
      </c>
      <c r="K2740" s="104">
        <f t="shared" si="1313"/>
        <v>0</v>
      </c>
      <c r="L2740" s="104">
        <f t="shared" si="1315"/>
        <v>0</v>
      </c>
      <c r="M2740" s="206" t="e">
        <f t="shared" si="1309"/>
        <v>#DIV/0!</v>
      </c>
      <c r="N2740" s="950"/>
      <c r="P2740" s="86" t="b">
        <f t="shared" si="1300"/>
        <v>1</v>
      </c>
      <c r="Q2740" s="224" t="b">
        <f t="shared" si="1301"/>
        <v>1</v>
      </c>
      <c r="R2740" s="728">
        <f t="shared" si="1304"/>
        <v>0</v>
      </c>
    </row>
    <row r="2741" spans="1:18" ht="27.5" x14ac:dyDescent="0.4">
      <c r="A2741" s="1052"/>
      <c r="B2741" s="392" t="s">
        <v>116</v>
      </c>
      <c r="C2741" s="392"/>
      <c r="D2741" s="393">
        <f t="shared" si="1318"/>
        <v>300</v>
      </c>
      <c r="E2741" s="393">
        <f t="shared" si="1318"/>
        <v>300</v>
      </c>
      <c r="F2741" s="393">
        <f t="shared" si="1318"/>
        <v>0</v>
      </c>
      <c r="G2741" s="167">
        <f t="shared" si="1310"/>
        <v>0</v>
      </c>
      <c r="H2741" s="479">
        <f>H2746</f>
        <v>0</v>
      </c>
      <c r="I2741" s="167">
        <f t="shared" si="1308"/>
        <v>0</v>
      </c>
      <c r="J2741" s="391">
        <f t="shared" si="1314"/>
        <v>0</v>
      </c>
      <c r="K2741" s="104">
        <f>K2746</f>
        <v>300</v>
      </c>
      <c r="L2741" s="104">
        <f t="shared" si="1315"/>
        <v>0</v>
      </c>
      <c r="M2741" s="129">
        <f t="shared" si="1309"/>
        <v>1</v>
      </c>
      <c r="N2741" s="950"/>
      <c r="P2741" s="86" t="b">
        <f t="shared" si="1300"/>
        <v>1</v>
      </c>
      <c r="Q2741" s="224" t="b">
        <f t="shared" si="1301"/>
        <v>1</v>
      </c>
      <c r="R2741" s="728">
        <f t="shared" si="1304"/>
        <v>0</v>
      </c>
    </row>
    <row r="2742" spans="1:18" ht="27.5" x14ac:dyDescent="0.4">
      <c r="A2742" s="1053"/>
      <c r="B2742" s="392" t="s">
        <v>80</v>
      </c>
      <c r="C2742" s="392"/>
      <c r="D2742" s="393">
        <f t="shared" si="1318"/>
        <v>0</v>
      </c>
      <c r="E2742" s="393">
        <f t="shared" si="1318"/>
        <v>0</v>
      </c>
      <c r="F2742" s="393">
        <f t="shared" si="1318"/>
        <v>0</v>
      </c>
      <c r="G2742" s="167" t="e">
        <f t="shared" si="1310"/>
        <v>#DIV/0!</v>
      </c>
      <c r="H2742" s="479">
        <f>H2747</f>
        <v>0</v>
      </c>
      <c r="I2742" s="167" t="e">
        <f t="shared" si="1308"/>
        <v>#DIV/0!</v>
      </c>
      <c r="J2742" s="391">
        <f t="shared" si="1314"/>
        <v>0</v>
      </c>
      <c r="K2742" s="104">
        <f t="shared" si="1313"/>
        <v>0</v>
      </c>
      <c r="L2742" s="104">
        <f t="shared" si="1315"/>
        <v>0</v>
      </c>
      <c r="M2742" s="206" t="e">
        <f t="shared" si="1309"/>
        <v>#DIV/0!</v>
      </c>
      <c r="N2742" s="950"/>
      <c r="P2742" s="86" t="b">
        <f t="shared" si="1300"/>
        <v>1</v>
      </c>
      <c r="Q2742" s="224" t="b">
        <f t="shared" si="1301"/>
        <v>1</v>
      </c>
      <c r="R2742" s="728">
        <f t="shared" si="1304"/>
        <v>0</v>
      </c>
    </row>
    <row r="2743" spans="1:18" ht="148.5" customHeight="1" x14ac:dyDescent="0.4">
      <c r="A2743" s="1048" t="s">
        <v>866</v>
      </c>
      <c r="B2743" s="389" t="s">
        <v>597</v>
      </c>
      <c r="C2743" s="389" t="s">
        <v>285</v>
      </c>
      <c r="D2743" s="390">
        <f>SUM(D2744:D2747)</f>
        <v>300</v>
      </c>
      <c r="E2743" s="390">
        <f>SUM(E2744:E2747)</f>
        <v>300</v>
      </c>
      <c r="F2743" s="390">
        <f>SUM(F2744:F2747)</f>
        <v>0</v>
      </c>
      <c r="G2743" s="186">
        <f t="shared" si="1310"/>
        <v>0</v>
      </c>
      <c r="H2743" s="481">
        <f t="shared" ref="H2743:H2748" si="1319">F2743</f>
        <v>0</v>
      </c>
      <c r="I2743" s="186">
        <f t="shared" si="1308"/>
        <v>0</v>
      </c>
      <c r="J2743" s="391">
        <f t="shared" si="1314"/>
        <v>0</v>
      </c>
      <c r="K2743" s="104">
        <f>SUM(K2744:K2747)</f>
        <v>300</v>
      </c>
      <c r="L2743" s="104">
        <f t="shared" si="1315"/>
        <v>0</v>
      </c>
      <c r="M2743" s="129">
        <f t="shared" si="1309"/>
        <v>1</v>
      </c>
      <c r="N2743" s="918" t="s">
        <v>1542</v>
      </c>
      <c r="P2743" s="86" t="b">
        <f t="shared" si="1300"/>
        <v>1</v>
      </c>
      <c r="Q2743" s="224" t="b">
        <f t="shared" si="1301"/>
        <v>1</v>
      </c>
      <c r="R2743" s="728">
        <f t="shared" si="1304"/>
        <v>0</v>
      </c>
    </row>
    <row r="2744" spans="1:18" ht="18.75" customHeight="1" x14ac:dyDescent="0.4">
      <c r="A2744" s="1049"/>
      <c r="B2744" s="392" t="s">
        <v>79</v>
      </c>
      <c r="C2744" s="392"/>
      <c r="D2744" s="393"/>
      <c r="E2744" s="393"/>
      <c r="F2744" s="393"/>
      <c r="G2744" s="167" t="e">
        <f t="shared" si="1310"/>
        <v>#DIV/0!</v>
      </c>
      <c r="H2744" s="481">
        <f t="shared" si="1319"/>
        <v>0</v>
      </c>
      <c r="I2744" s="167" t="e">
        <f t="shared" si="1308"/>
        <v>#DIV/0!</v>
      </c>
      <c r="J2744" s="391">
        <f t="shared" si="1314"/>
        <v>0</v>
      </c>
      <c r="K2744" s="104">
        <f t="shared" si="1313"/>
        <v>0</v>
      </c>
      <c r="L2744" s="104">
        <f t="shared" si="1315"/>
        <v>0</v>
      </c>
      <c r="M2744" s="206" t="e">
        <f t="shared" si="1309"/>
        <v>#DIV/0!</v>
      </c>
      <c r="N2744" s="918"/>
      <c r="P2744" s="86" t="b">
        <f t="shared" si="1300"/>
        <v>1</v>
      </c>
      <c r="Q2744" s="224" t="b">
        <f t="shared" si="1301"/>
        <v>1</v>
      </c>
      <c r="R2744" s="728">
        <f t="shared" si="1304"/>
        <v>0</v>
      </c>
    </row>
    <row r="2745" spans="1:18" ht="18.75" customHeight="1" x14ac:dyDescent="0.4">
      <c r="A2745" s="1049"/>
      <c r="B2745" s="392" t="s">
        <v>78</v>
      </c>
      <c r="C2745" s="392"/>
      <c r="D2745" s="393"/>
      <c r="E2745" s="393"/>
      <c r="F2745" s="393"/>
      <c r="G2745" s="167" t="e">
        <f t="shared" si="1310"/>
        <v>#DIV/0!</v>
      </c>
      <c r="H2745" s="479">
        <f t="shared" si="1319"/>
        <v>0</v>
      </c>
      <c r="I2745" s="167" t="e">
        <f t="shared" si="1308"/>
        <v>#DIV/0!</v>
      </c>
      <c r="J2745" s="391">
        <f t="shared" si="1314"/>
        <v>0</v>
      </c>
      <c r="K2745" s="104">
        <f t="shared" si="1313"/>
        <v>0</v>
      </c>
      <c r="L2745" s="104">
        <f t="shared" si="1315"/>
        <v>0</v>
      </c>
      <c r="M2745" s="206" t="e">
        <f t="shared" si="1309"/>
        <v>#DIV/0!</v>
      </c>
      <c r="N2745" s="918"/>
      <c r="P2745" s="86" t="b">
        <f t="shared" si="1300"/>
        <v>1</v>
      </c>
      <c r="Q2745" s="224" t="b">
        <f t="shared" si="1301"/>
        <v>1</v>
      </c>
      <c r="R2745" s="728">
        <f t="shared" si="1304"/>
        <v>0</v>
      </c>
    </row>
    <row r="2746" spans="1:18" ht="27.5" x14ac:dyDescent="0.4">
      <c r="A2746" s="1049"/>
      <c r="B2746" s="392" t="s">
        <v>116</v>
      </c>
      <c r="C2746" s="392"/>
      <c r="D2746" s="393">
        <v>300</v>
      </c>
      <c r="E2746" s="393">
        <f>D2746</f>
        <v>300</v>
      </c>
      <c r="F2746" s="393">
        <v>0</v>
      </c>
      <c r="G2746" s="167">
        <f t="shared" si="1310"/>
        <v>0</v>
      </c>
      <c r="H2746" s="479">
        <f t="shared" si="1319"/>
        <v>0</v>
      </c>
      <c r="I2746" s="167">
        <f t="shared" si="1308"/>
        <v>0</v>
      </c>
      <c r="J2746" s="391">
        <f t="shared" si="1314"/>
        <v>0</v>
      </c>
      <c r="K2746" s="393">
        <v>300</v>
      </c>
      <c r="L2746" s="104">
        <f t="shared" si="1315"/>
        <v>0</v>
      </c>
      <c r="M2746" s="129">
        <f t="shared" si="1309"/>
        <v>1</v>
      </c>
      <c r="N2746" s="918"/>
      <c r="P2746" s="86" t="b">
        <f t="shared" si="1300"/>
        <v>1</v>
      </c>
      <c r="Q2746" s="224" t="b">
        <f t="shared" si="1301"/>
        <v>1</v>
      </c>
      <c r="R2746" s="728">
        <f t="shared" si="1304"/>
        <v>0</v>
      </c>
    </row>
    <row r="2747" spans="1:18" ht="27.5" x14ac:dyDescent="0.4">
      <c r="A2747" s="1050"/>
      <c r="B2747" s="713" t="s">
        <v>80</v>
      </c>
      <c r="C2747" s="392"/>
      <c r="D2747" s="393"/>
      <c r="E2747" s="393"/>
      <c r="F2747" s="393"/>
      <c r="G2747" s="167" t="e">
        <f t="shared" si="1310"/>
        <v>#DIV/0!</v>
      </c>
      <c r="H2747" s="479">
        <f t="shared" si="1319"/>
        <v>0</v>
      </c>
      <c r="I2747" s="167" t="e">
        <f t="shared" si="1308"/>
        <v>#DIV/0!</v>
      </c>
      <c r="J2747" s="391">
        <f t="shared" si="1314"/>
        <v>0</v>
      </c>
      <c r="K2747" s="104">
        <f t="shared" si="1313"/>
        <v>0</v>
      </c>
      <c r="L2747" s="104">
        <f t="shared" si="1315"/>
        <v>0</v>
      </c>
      <c r="M2747" s="206" t="e">
        <f t="shared" si="1309"/>
        <v>#DIV/0!</v>
      </c>
      <c r="N2747" s="918"/>
      <c r="P2747" s="86" t="b">
        <f t="shared" ref="P2747:P2752" si="1320">E2787=D2787</f>
        <v>1</v>
      </c>
      <c r="Q2747" s="224" t="b">
        <f t="shared" ref="Q2747:Q2752" si="1321">IF(F2787=H2787,TRUE,FALSE)</f>
        <v>1</v>
      </c>
      <c r="R2747" s="728">
        <f t="shared" si="1304"/>
        <v>0</v>
      </c>
    </row>
    <row r="2748" spans="1:18" ht="123" customHeight="1" x14ac:dyDescent="0.4">
      <c r="A2748" s="1051" t="s">
        <v>867</v>
      </c>
      <c r="B2748" s="392" t="s">
        <v>598</v>
      </c>
      <c r="C2748" s="392" t="s">
        <v>649</v>
      </c>
      <c r="D2748" s="393">
        <f>SUM(D2749:D2752)</f>
        <v>150</v>
      </c>
      <c r="E2748" s="393">
        <f>SUM(E2749:E2752)</f>
        <v>150</v>
      </c>
      <c r="F2748" s="393">
        <f>SUM(F2749:F2752)</f>
        <v>0</v>
      </c>
      <c r="G2748" s="167">
        <f t="shared" si="1310"/>
        <v>0</v>
      </c>
      <c r="H2748" s="479">
        <f t="shared" si="1319"/>
        <v>0</v>
      </c>
      <c r="I2748" s="167">
        <f t="shared" si="1308"/>
        <v>0</v>
      </c>
      <c r="J2748" s="391">
        <f t="shared" si="1314"/>
        <v>0</v>
      </c>
      <c r="K2748" s="104">
        <f t="shared" si="1313"/>
        <v>150</v>
      </c>
      <c r="L2748" s="104">
        <f t="shared" si="1315"/>
        <v>0</v>
      </c>
      <c r="M2748" s="129">
        <f t="shared" si="1309"/>
        <v>1</v>
      </c>
      <c r="N2748" s="950"/>
      <c r="P2748" s="86" t="b">
        <f t="shared" si="1320"/>
        <v>1</v>
      </c>
      <c r="Q2748" s="224" t="b">
        <f t="shared" si="1321"/>
        <v>1</v>
      </c>
      <c r="R2748" s="728">
        <f t="shared" si="1304"/>
        <v>0</v>
      </c>
    </row>
    <row r="2749" spans="1:18" ht="18.75" customHeight="1" x14ac:dyDescent="0.4">
      <c r="A2749" s="1052"/>
      <c r="B2749" s="392" t="s">
        <v>79</v>
      </c>
      <c r="C2749" s="392"/>
      <c r="D2749" s="393">
        <f t="shared" ref="D2749:F2752" si="1322">D2754</f>
        <v>0</v>
      </c>
      <c r="E2749" s="393">
        <f t="shared" si="1322"/>
        <v>0</v>
      </c>
      <c r="F2749" s="393">
        <f t="shared" si="1322"/>
        <v>0</v>
      </c>
      <c r="G2749" s="167" t="e">
        <f t="shared" si="1310"/>
        <v>#DIV/0!</v>
      </c>
      <c r="H2749" s="479">
        <f>H2754</f>
        <v>0</v>
      </c>
      <c r="I2749" s="167" t="e">
        <f t="shared" si="1308"/>
        <v>#DIV/0!</v>
      </c>
      <c r="J2749" s="391">
        <f t="shared" si="1314"/>
        <v>0</v>
      </c>
      <c r="K2749" s="104">
        <f t="shared" si="1313"/>
        <v>0</v>
      </c>
      <c r="L2749" s="104">
        <f t="shared" si="1315"/>
        <v>0</v>
      </c>
      <c r="M2749" s="206" t="e">
        <f t="shared" si="1309"/>
        <v>#DIV/0!</v>
      </c>
      <c r="N2749" s="950"/>
      <c r="P2749" s="86" t="b">
        <f t="shared" si="1320"/>
        <v>1</v>
      </c>
      <c r="Q2749" s="224" t="b">
        <f t="shared" si="1321"/>
        <v>1</v>
      </c>
      <c r="R2749" s="728">
        <f t="shared" si="1304"/>
        <v>0</v>
      </c>
    </row>
    <row r="2750" spans="1:18" ht="18.75" customHeight="1" x14ac:dyDescent="0.4">
      <c r="A2750" s="1052"/>
      <c r="B2750" s="392" t="s">
        <v>78</v>
      </c>
      <c r="C2750" s="392"/>
      <c r="D2750" s="393">
        <f t="shared" si="1322"/>
        <v>0</v>
      </c>
      <c r="E2750" s="393">
        <f t="shared" si="1322"/>
        <v>0</v>
      </c>
      <c r="F2750" s="393">
        <f t="shared" si="1322"/>
        <v>0</v>
      </c>
      <c r="G2750" s="167" t="e">
        <f t="shared" si="1310"/>
        <v>#DIV/0!</v>
      </c>
      <c r="H2750" s="479">
        <f>H2755</f>
        <v>0</v>
      </c>
      <c r="I2750" s="167" t="e">
        <f t="shared" si="1308"/>
        <v>#DIV/0!</v>
      </c>
      <c r="J2750" s="391">
        <f t="shared" si="1314"/>
        <v>0</v>
      </c>
      <c r="K2750" s="104">
        <f t="shared" si="1313"/>
        <v>0</v>
      </c>
      <c r="L2750" s="104">
        <f t="shared" si="1315"/>
        <v>0</v>
      </c>
      <c r="M2750" s="206" t="e">
        <f t="shared" si="1309"/>
        <v>#DIV/0!</v>
      </c>
      <c r="N2750" s="950"/>
      <c r="P2750" s="86" t="b">
        <f t="shared" si="1320"/>
        <v>1</v>
      </c>
      <c r="Q2750" s="224" t="b">
        <f t="shared" si="1321"/>
        <v>1</v>
      </c>
      <c r="R2750" s="728">
        <f t="shared" si="1304"/>
        <v>0</v>
      </c>
    </row>
    <row r="2751" spans="1:18" ht="27.5" x14ac:dyDescent="0.4">
      <c r="A2751" s="1052"/>
      <c r="B2751" s="392" t="s">
        <v>116</v>
      </c>
      <c r="C2751" s="392"/>
      <c r="D2751" s="393">
        <f t="shared" si="1322"/>
        <v>150</v>
      </c>
      <c r="E2751" s="393">
        <f t="shared" si="1322"/>
        <v>150</v>
      </c>
      <c r="F2751" s="393">
        <f t="shared" si="1322"/>
        <v>0</v>
      </c>
      <c r="G2751" s="167">
        <f t="shared" si="1310"/>
        <v>0</v>
      </c>
      <c r="H2751" s="479">
        <f>H2756</f>
        <v>0</v>
      </c>
      <c r="I2751" s="167">
        <f t="shared" si="1308"/>
        <v>0</v>
      </c>
      <c r="J2751" s="391">
        <f t="shared" si="1314"/>
        <v>0</v>
      </c>
      <c r="K2751" s="104">
        <f t="shared" si="1313"/>
        <v>150</v>
      </c>
      <c r="L2751" s="104">
        <f t="shared" si="1315"/>
        <v>0</v>
      </c>
      <c r="M2751" s="129">
        <f t="shared" si="1309"/>
        <v>1</v>
      </c>
      <c r="N2751" s="950"/>
      <c r="P2751" s="86" t="b">
        <f t="shared" si="1320"/>
        <v>1</v>
      </c>
      <c r="Q2751" s="224" t="b">
        <f t="shared" si="1321"/>
        <v>1</v>
      </c>
      <c r="R2751" s="728">
        <f t="shared" si="1304"/>
        <v>0</v>
      </c>
    </row>
    <row r="2752" spans="1:18" ht="27.5" x14ac:dyDescent="0.4">
      <c r="A2752" s="1053"/>
      <c r="B2752" s="713" t="s">
        <v>80</v>
      </c>
      <c r="C2752" s="474"/>
      <c r="D2752" s="475">
        <f t="shared" si="1322"/>
        <v>0</v>
      </c>
      <c r="E2752" s="475">
        <f t="shared" si="1322"/>
        <v>0</v>
      </c>
      <c r="F2752" s="393">
        <f t="shared" si="1322"/>
        <v>0</v>
      </c>
      <c r="G2752" s="167" t="e">
        <f t="shared" si="1310"/>
        <v>#DIV/0!</v>
      </c>
      <c r="H2752" s="479">
        <f>H2757</f>
        <v>0</v>
      </c>
      <c r="I2752" s="167" t="e">
        <f t="shared" si="1308"/>
        <v>#DIV/0!</v>
      </c>
      <c r="J2752" s="391">
        <f t="shared" si="1314"/>
        <v>0</v>
      </c>
      <c r="K2752" s="104">
        <f t="shared" si="1313"/>
        <v>0</v>
      </c>
      <c r="L2752" s="104">
        <f t="shared" si="1315"/>
        <v>0</v>
      </c>
      <c r="M2752" s="206" t="e">
        <f t="shared" si="1309"/>
        <v>#DIV/0!</v>
      </c>
      <c r="N2752" s="950"/>
      <c r="P2752" s="86" t="b">
        <f t="shared" si="1320"/>
        <v>1</v>
      </c>
      <c r="Q2752" s="224" t="b">
        <f t="shared" si="1321"/>
        <v>1</v>
      </c>
      <c r="R2752" s="728">
        <f t="shared" si="1304"/>
        <v>0</v>
      </c>
    </row>
    <row r="2753" spans="1:18" ht="69.75" customHeight="1" x14ac:dyDescent="0.4">
      <c r="A2753" s="1048" t="s">
        <v>868</v>
      </c>
      <c r="B2753" s="389" t="s">
        <v>599</v>
      </c>
      <c r="C2753" s="389" t="s">
        <v>285</v>
      </c>
      <c r="D2753" s="390">
        <f>SUM(D2754:D2757)</f>
        <v>150</v>
      </c>
      <c r="E2753" s="390">
        <f>SUM(E2754:E2757)</f>
        <v>150</v>
      </c>
      <c r="F2753" s="390">
        <f>SUM(F2754:F2757)</f>
        <v>0</v>
      </c>
      <c r="G2753" s="167">
        <f t="shared" si="1310"/>
        <v>0</v>
      </c>
      <c r="H2753" s="481">
        <f>F2753</f>
        <v>0</v>
      </c>
      <c r="I2753" s="167">
        <f t="shared" si="1308"/>
        <v>0</v>
      </c>
      <c r="J2753" s="391">
        <f>IF(H2753&gt;0,H2753/F2753,0)</f>
        <v>0</v>
      </c>
      <c r="K2753" s="104">
        <f t="shared" si="1313"/>
        <v>150</v>
      </c>
      <c r="L2753" s="104">
        <f t="shared" si="1315"/>
        <v>0</v>
      </c>
      <c r="M2753" s="129">
        <f t="shared" si="1309"/>
        <v>1</v>
      </c>
      <c r="N2753" s="918" t="s">
        <v>1542</v>
      </c>
      <c r="P2753" s="86" t="e">
        <f>#REF!=#REF!</f>
        <v>#REF!</v>
      </c>
      <c r="Q2753" s="224" t="e">
        <f>IF(#REF!=#REF!,TRUE,FALSE)</f>
        <v>#REF!</v>
      </c>
      <c r="R2753" s="728">
        <f t="shared" si="1304"/>
        <v>0</v>
      </c>
    </row>
    <row r="2754" spans="1:18" ht="27.5" x14ac:dyDescent="0.4">
      <c r="A2754" s="1049"/>
      <c r="B2754" s="392" t="s">
        <v>79</v>
      </c>
      <c r="C2754" s="392"/>
      <c r="D2754" s="393"/>
      <c r="E2754" s="393"/>
      <c r="F2754" s="393"/>
      <c r="G2754" s="167" t="e">
        <f t="shared" si="1310"/>
        <v>#DIV/0!</v>
      </c>
      <c r="H2754" s="481">
        <f>F2754</f>
        <v>0</v>
      </c>
      <c r="I2754" s="167" t="e">
        <f t="shared" si="1308"/>
        <v>#DIV/0!</v>
      </c>
      <c r="J2754" s="391">
        <f>IF(H2754&gt;0,H2754/F2754,0)</f>
        <v>0</v>
      </c>
      <c r="K2754" s="104">
        <f t="shared" si="1313"/>
        <v>0</v>
      </c>
      <c r="L2754" s="104">
        <f t="shared" si="1315"/>
        <v>0</v>
      </c>
      <c r="M2754" s="206" t="e">
        <f t="shared" si="1309"/>
        <v>#DIV/0!</v>
      </c>
      <c r="N2754" s="918"/>
      <c r="P2754" s="86" t="e">
        <f>#REF!=#REF!</f>
        <v>#REF!</v>
      </c>
      <c r="Q2754" s="224" t="e">
        <f>IF(#REF!=#REF!,TRUE,FALSE)</f>
        <v>#REF!</v>
      </c>
      <c r="R2754" s="728">
        <f t="shared" si="1304"/>
        <v>0</v>
      </c>
    </row>
    <row r="2755" spans="1:18" ht="27.5" x14ac:dyDescent="0.4">
      <c r="A2755" s="1049"/>
      <c r="B2755" s="392" t="s">
        <v>78</v>
      </c>
      <c r="C2755" s="392"/>
      <c r="D2755" s="393"/>
      <c r="E2755" s="393"/>
      <c r="F2755" s="393"/>
      <c r="G2755" s="167" t="e">
        <f t="shared" si="1310"/>
        <v>#DIV/0!</v>
      </c>
      <c r="H2755" s="479">
        <f>F2755</f>
        <v>0</v>
      </c>
      <c r="I2755" s="167" t="e">
        <f t="shared" si="1308"/>
        <v>#DIV/0!</v>
      </c>
      <c r="J2755" s="391">
        <f>IF(H2755&gt;0,H2755/F2755,0)</f>
        <v>0</v>
      </c>
      <c r="K2755" s="104">
        <f t="shared" si="1313"/>
        <v>0</v>
      </c>
      <c r="L2755" s="104">
        <f t="shared" si="1315"/>
        <v>0</v>
      </c>
      <c r="M2755" s="206" t="e">
        <f t="shared" si="1309"/>
        <v>#DIV/0!</v>
      </c>
      <c r="N2755" s="918"/>
      <c r="P2755" s="86" t="e">
        <f>#REF!=#REF!</f>
        <v>#REF!</v>
      </c>
      <c r="Q2755" s="224" t="e">
        <f>IF(#REF!=#REF!,TRUE,FALSE)</f>
        <v>#REF!</v>
      </c>
      <c r="R2755" s="728">
        <f t="shared" si="1304"/>
        <v>0</v>
      </c>
    </row>
    <row r="2756" spans="1:18" ht="27.5" x14ac:dyDescent="0.4">
      <c r="A2756" s="1049"/>
      <c r="B2756" s="392" t="s">
        <v>116</v>
      </c>
      <c r="C2756" s="392"/>
      <c r="D2756" s="393">
        <v>150</v>
      </c>
      <c r="E2756" s="393">
        <f>D2756</f>
        <v>150</v>
      </c>
      <c r="F2756" s="393">
        <v>0</v>
      </c>
      <c r="G2756" s="186">
        <f t="shared" si="1310"/>
        <v>0</v>
      </c>
      <c r="H2756" s="469">
        <f>F2756</f>
        <v>0</v>
      </c>
      <c r="I2756" s="186">
        <f t="shared" si="1308"/>
        <v>0</v>
      </c>
      <c r="J2756" s="391">
        <f>IF(H2756&gt;0,H2756/F2756,0)</f>
        <v>0</v>
      </c>
      <c r="K2756" s="104">
        <f t="shared" si="1313"/>
        <v>150</v>
      </c>
      <c r="L2756" s="104">
        <f t="shared" si="1315"/>
        <v>0</v>
      </c>
      <c r="M2756" s="129">
        <f t="shared" si="1309"/>
        <v>1</v>
      </c>
      <c r="N2756" s="918"/>
      <c r="P2756" s="86" t="e">
        <f>#REF!=#REF!</f>
        <v>#REF!</v>
      </c>
      <c r="Q2756" s="224" t="e">
        <f>IF(#REF!=#REF!,TRUE,FALSE)</f>
        <v>#REF!</v>
      </c>
      <c r="R2756" s="728">
        <f t="shared" si="1304"/>
        <v>0</v>
      </c>
    </row>
    <row r="2757" spans="1:18" ht="27.5" x14ac:dyDescent="0.4">
      <c r="A2757" s="1050"/>
      <c r="B2757" s="713" t="s">
        <v>80</v>
      </c>
      <c r="C2757" s="392"/>
      <c r="D2757" s="393"/>
      <c r="E2757" s="475"/>
      <c r="F2757" s="393"/>
      <c r="G2757" s="167" t="e">
        <f t="shared" si="1310"/>
        <v>#DIV/0!</v>
      </c>
      <c r="H2757" s="479">
        <f>F2757</f>
        <v>0</v>
      </c>
      <c r="I2757" s="167" t="e">
        <f t="shared" si="1308"/>
        <v>#DIV/0!</v>
      </c>
      <c r="J2757" s="391">
        <f>IF(H2757&gt;0,H2757/F2757,0)</f>
        <v>0</v>
      </c>
      <c r="K2757" s="104">
        <f t="shared" si="1313"/>
        <v>0</v>
      </c>
      <c r="L2757" s="104">
        <f t="shared" si="1315"/>
        <v>0</v>
      </c>
      <c r="M2757" s="206" t="e">
        <f t="shared" si="1309"/>
        <v>#DIV/0!</v>
      </c>
      <c r="N2757" s="918"/>
      <c r="P2757" s="86" t="e">
        <f>#REF!=#REF!</f>
        <v>#REF!</v>
      </c>
      <c r="Q2757" s="224" t="e">
        <f>IF(#REF!=#REF!,TRUE,FALSE)</f>
        <v>#REF!</v>
      </c>
      <c r="R2757" s="728">
        <f t="shared" si="1304"/>
        <v>0</v>
      </c>
    </row>
    <row r="2758" spans="1:18" ht="105.75" customHeight="1" x14ac:dyDescent="0.4">
      <c r="A2758" s="1013" t="s">
        <v>636</v>
      </c>
      <c r="B2758" s="558" t="s">
        <v>690</v>
      </c>
      <c r="C2758" s="114" t="s">
        <v>227</v>
      </c>
      <c r="D2758" s="111">
        <f>SUM(D2759:D2762)</f>
        <v>124505.31</v>
      </c>
      <c r="E2758" s="111">
        <f>SUM(E2759:E2762)</f>
        <v>124505.31</v>
      </c>
      <c r="F2758" s="111">
        <f>SUM(F2759:F2762)</f>
        <v>38652.160000000003</v>
      </c>
      <c r="G2758" s="187">
        <f t="shared" si="1310"/>
        <v>0.31</v>
      </c>
      <c r="H2758" s="111">
        <f>SUM(H2759:H2762)</f>
        <v>38652.160000000003</v>
      </c>
      <c r="I2758" s="187">
        <f t="shared" si="1308"/>
        <v>0.31</v>
      </c>
      <c r="J2758" s="187">
        <f t="shared" ref="J2758:J2791" si="1323">H2758/F2758</f>
        <v>1</v>
      </c>
      <c r="K2758" s="111">
        <f>SUM(K2759:K2762)</f>
        <v>124504.67</v>
      </c>
      <c r="L2758" s="111">
        <f>SUM(L2759:L2762)</f>
        <v>0.64</v>
      </c>
      <c r="M2758" s="112">
        <f t="shared" si="1309"/>
        <v>1</v>
      </c>
      <c r="N2758" s="950"/>
      <c r="P2758" s="86" t="e">
        <f>#REF!=#REF!</f>
        <v>#REF!</v>
      </c>
      <c r="Q2758" s="224" t="e">
        <f>IF(#REF!=#REF!,TRUE,FALSE)</f>
        <v>#REF!</v>
      </c>
      <c r="R2758" s="728">
        <f t="shared" si="1304"/>
        <v>0</v>
      </c>
    </row>
    <row r="2759" spans="1:18" ht="27.5" x14ac:dyDescent="0.4">
      <c r="A2759" s="1014"/>
      <c r="B2759" s="115" t="s">
        <v>79</v>
      </c>
      <c r="C2759" s="115"/>
      <c r="D2759" s="570">
        <f>D2764+D2779</f>
        <v>0</v>
      </c>
      <c r="E2759" s="570">
        <f t="shared" ref="E2759:L2762" si="1324">E2764+E2779</f>
        <v>0</v>
      </c>
      <c r="F2759" s="570">
        <f t="shared" si="1324"/>
        <v>0</v>
      </c>
      <c r="G2759" s="189" t="e">
        <f t="shared" si="1310"/>
        <v>#DIV/0!</v>
      </c>
      <c r="H2759" s="570">
        <f t="shared" si="1324"/>
        <v>0</v>
      </c>
      <c r="I2759" s="189" t="e">
        <f t="shared" si="1308"/>
        <v>#DIV/0!</v>
      </c>
      <c r="J2759" s="189" t="e">
        <f t="shared" si="1323"/>
        <v>#DIV/0!</v>
      </c>
      <c r="K2759" s="570">
        <f t="shared" si="1324"/>
        <v>0</v>
      </c>
      <c r="L2759" s="570">
        <f t="shared" si="1324"/>
        <v>0</v>
      </c>
      <c r="M2759" s="203" t="e">
        <f t="shared" si="1309"/>
        <v>#DIV/0!</v>
      </c>
      <c r="N2759" s="950"/>
      <c r="P2759" s="86" t="e">
        <f>#REF!=#REF!</f>
        <v>#REF!</v>
      </c>
      <c r="Q2759" s="224" t="e">
        <f>IF(#REF!=#REF!,TRUE,FALSE)</f>
        <v>#REF!</v>
      </c>
      <c r="R2759" s="728">
        <f t="shared" si="1304"/>
        <v>0</v>
      </c>
    </row>
    <row r="2760" spans="1:18" ht="27.5" x14ac:dyDescent="0.4">
      <c r="A2760" s="1014"/>
      <c r="B2760" s="115" t="s">
        <v>78</v>
      </c>
      <c r="C2760" s="115"/>
      <c r="D2760" s="570">
        <f t="shared" ref="D2760:F2762" si="1325">D2765+D2780</f>
        <v>111034</v>
      </c>
      <c r="E2760" s="570">
        <f t="shared" si="1325"/>
        <v>111034</v>
      </c>
      <c r="F2760" s="570">
        <f t="shared" si="1325"/>
        <v>34670.959999999999</v>
      </c>
      <c r="G2760" s="190">
        <f t="shared" si="1310"/>
        <v>0.312</v>
      </c>
      <c r="H2760" s="570">
        <f t="shared" si="1324"/>
        <v>34670.959999999999</v>
      </c>
      <c r="I2760" s="190">
        <f t="shared" si="1308"/>
        <v>0.312</v>
      </c>
      <c r="J2760" s="190">
        <f t="shared" si="1323"/>
        <v>1</v>
      </c>
      <c r="K2760" s="570">
        <f t="shared" si="1324"/>
        <v>111034</v>
      </c>
      <c r="L2760" s="570">
        <f t="shared" si="1324"/>
        <v>0</v>
      </c>
      <c r="M2760" s="202">
        <f t="shared" si="1309"/>
        <v>1</v>
      </c>
      <c r="N2760" s="950"/>
      <c r="P2760" s="86" t="e">
        <f>#REF!=#REF!</f>
        <v>#REF!</v>
      </c>
      <c r="Q2760" s="224" t="e">
        <f>IF(#REF!=#REF!,TRUE,FALSE)</f>
        <v>#REF!</v>
      </c>
      <c r="R2760" s="728">
        <f t="shared" si="1304"/>
        <v>0</v>
      </c>
    </row>
    <row r="2761" spans="1:18" ht="27.5" x14ac:dyDescent="0.4">
      <c r="A2761" s="1014"/>
      <c r="B2761" s="115" t="s">
        <v>116</v>
      </c>
      <c r="C2761" s="115"/>
      <c r="D2761" s="570">
        <f t="shared" si="1325"/>
        <v>13471.31</v>
      </c>
      <c r="E2761" s="570">
        <f t="shared" si="1325"/>
        <v>13471.31</v>
      </c>
      <c r="F2761" s="570">
        <f t="shared" si="1325"/>
        <v>3981.2</v>
      </c>
      <c r="G2761" s="190">
        <f t="shared" si="1310"/>
        <v>0.29599999999999999</v>
      </c>
      <c r="H2761" s="570">
        <f t="shared" si="1324"/>
        <v>3981.2</v>
      </c>
      <c r="I2761" s="190">
        <f t="shared" si="1308"/>
        <v>0.29599999999999999</v>
      </c>
      <c r="J2761" s="190">
        <f t="shared" si="1323"/>
        <v>1</v>
      </c>
      <c r="K2761" s="570">
        <f t="shared" si="1324"/>
        <v>13470.67</v>
      </c>
      <c r="L2761" s="570">
        <f t="shared" si="1324"/>
        <v>0.64</v>
      </c>
      <c r="M2761" s="427">
        <f t="shared" si="1309"/>
        <v>1</v>
      </c>
      <c r="N2761" s="950"/>
      <c r="P2761" s="86" t="e">
        <f>#REF!=#REF!</f>
        <v>#REF!</v>
      </c>
      <c r="Q2761" s="224" t="e">
        <f>IF(#REF!=#REF!,TRUE,FALSE)</f>
        <v>#REF!</v>
      </c>
      <c r="R2761" s="728">
        <f t="shared" si="1304"/>
        <v>0</v>
      </c>
    </row>
    <row r="2762" spans="1:18" ht="27.5" x14ac:dyDescent="0.4">
      <c r="A2762" s="1015"/>
      <c r="B2762" s="115" t="s">
        <v>80</v>
      </c>
      <c r="C2762" s="571"/>
      <c r="D2762" s="570">
        <f t="shared" si="1325"/>
        <v>0</v>
      </c>
      <c r="E2762" s="570">
        <f t="shared" si="1325"/>
        <v>0</v>
      </c>
      <c r="F2762" s="570">
        <f t="shared" si="1325"/>
        <v>0</v>
      </c>
      <c r="G2762" s="188" t="e">
        <f t="shared" si="1310"/>
        <v>#DIV/0!</v>
      </c>
      <c r="H2762" s="570">
        <f t="shared" si="1324"/>
        <v>0</v>
      </c>
      <c r="I2762" s="189" t="e">
        <f t="shared" si="1308"/>
        <v>#DIV/0!</v>
      </c>
      <c r="J2762" s="188" t="e">
        <f t="shared" si="1323"/>
        <v>#DIV/0!</v>
      </c>
      <c r="K2762" s="570">
        <f t="shared" si="1324"/>
        <v>0</v>
      </c>
      <c r="L2762" s="570">
        <f t="shared" si="1324"/>
        <v>0</v>
      </c>
      <c r="M2762" s="203" t="e">
        <f t="shared" si="1309"/>
        <v>#DIV/0!</v>
      </c>
      <c r="N2762" s="950"/>
      <c r="P2762" s="86" t="e">
        <f>#REF!=#REF!</f>
        <v>#REF!</v>
      </c>
      <c r="Q2762" s="224" t="e">
        <f>IF(#REF!=#REF!,TRUE,FALSE)</f>
        <v>#REF!</v>
      </c>
      <c r="R2762" s="728">
        <f t="shared" si="1304"/>
        <v>0</v>
      </c>
    </row>
    <row r="2763" spans="1:18" ht="36" x14ac:dyDescent="0.4">
      <c r="A2763" s="967" t="s">
        <v>209</v>
      </c>
      <c r="B2763" s="117" t="s">
        <v>600</v>
      </c>
      <c r="C2763" s="197" t="s">
        <v>285</v>
      </c>
      <c r="D2763" s="134">
        <f>SUM(D2764:D2767)</f>
        <v>1132.98</v>
      </c>
      <c r="E2763" s="134">
        <f>SUM(E2764:E2767)</f>
        <v>1132.98</v>
      </c>
      <c r="F2763" s="134">
        <f>SUM(F2764:F2767)</f>
        <v>1.19</v>
      </c>
      <c r="G2763" s="186">
        <f t="shared" si="1310"/>
        <v>1E-3</v>
      </c>
      <c r="H2763" s="104">
        <f>SUM(H2764:H2767)</f>
        <v>1.19</v>
      </c>
      <c r="I2763" s="186">
        <f t="shared" si="1308"/>
        <v>1E-3</v>
      </c>
      <c r="J2763" s="186">
        <f t="shared" si="1323"/>
        <v>1</v>
      </c>
      <c r="K2763" s="104">
        <f>SUM(K2764:K2767)</f>
        <v>1132.98</v>
      </c>
      <c r="L2763" s="104">
        <f>SUM(L2764:L2767)</f>
        <v>0</v>
      </c>
      <c r="M2763" s="129">
        <f t="shared" si="1309"/>
        <v>1</v>
      </c>
      <c r="N2763" s="954"/>
      <c r="P2763" s="86" t="e">
        <f>#REF!=#REF!</f>
        <v>#REF!</v>
      </c>
      <c r="Q2763" s="224" t="e">
        <f>IF(#REF!=#REF!,TRUE,FALSE)</f>
        <v>#REF!</v>
      </c>
      <c r="R2763" s="728">
        <f t="shared" ref="R2763:R2792" si="1326">E2763-K2763-L2763</f>
        <v>0</v>
      </c>
    </row>
    <row r="2764" spans="1:18" ht="27.5" x14ac:dyDescent="0.4">
      <c r="A2764" s="967"/>
      <c r="B2764" s="713" t="s">
        <v>79</v>
      </c>
      <c r="C2764" s="197"/>
      <c r="D2764" s="104">
        <f>D2769+D2774</f>
        <v>0</v>
      </c>
      <c r="E2764" s="104">
        <f t="shared" ref="E2764:L2767" si="1327">E2769+E2774</f>
        <v>0</v>
      </c>
      <c r="F2764" s="104">
        <f t="shared" si="1327"/>
        <v>0</v>
      </c>
      <c r="G2764" s="167" t="e">
        <f t="shared" si="1310"/>
        <v>#DIV/0!</v>
      </c>
      <c r="H2764" s="104">
        <f t="shared" si="1327"/>
        <v>0</v>
      </c>
      <c r="I2764" s="167" t="e">
        <f t="shared" si="1308"/>
        <v>#DIV/0!</v>
      </c>
      <c r="J2764" s="167" t="e">
        <f t="shared" si="1323"/>
        <v>#DIV/0!</v>
      </c>
      <c r="K2764" s="104">
        <f t="shared" si="1327"/>
        <v>0</v>
      </c>
      <c r="L2764" s="104">
        <f t="shared" si="1327"/>
        <v>0</v>
      </c>
      <c r="M2764" s="206" t="e">
        <f t="shared" si="1309"/>
        <v>#DIV/0!</v>
      </c>
      <c r="N2764" s="954"/>
      <c r="P2764" s="86" t="e">
        <f>#REF!=#REF!</f>
        <v>#REF!</v>
      </c>
      <c r="Q2764" s="224" t="e">
        <f>IF(#REF!=#REF!,TRUE,FALSE)</f>
        <v>#REF!</v>
      </c>
      <c r="R2764" s="728">
        <f t="shared" si="1326"/>
        <v>0</v>
      </c>
    </row>
    <row r="2765" spans="1:18" ht="27.5" x14ac:dyDescent="0.4">
      <c r="A2765" s="967"/>
      <c r="B2765" s="713" t="s">
        <v>266</v>
      </c>
      <c r="C2765" s="197"/>
      <c r="D2765" s="104">
        <f t="shared" ref="D2765:F2767" si="1328">D2770+D2775</f>
        <v>0</v>
      </c>
      <c r="E2765" s="104">
        <f t="shared" si="1328"/>
        <v>0</v>
      </c>
      <c r="F2765" s="104">
        <f t="shared" si="1328"/>
        <v>0</v>
      </c>
      <c r="G2765" s="167" t="e">
        <f t="shared" si="1310"/>
        <v>#DIV/0!</v>
      </c>
      <c r="H2765" s="104">
        <f t="shared" si="1327"/>
        <v>0</v>
      </c>
      <c r="I2765" s="167" t="e">
        <f t="shared" si="1308"/>
        <v>#DIV/0!</v>
      </c>
      <c r="J2765" s="167" t="e">
        <f t="shared" si="1323"/>
        <v>#DIV/0!</v>
      </c>
      <c r="K2765" s="104">
        <f t="shared" si="1327"/>
        <v>0</v>
      </c>
      <c r="L2765" s="104">
        <f t="shared" si="1327"/>
        <v>0</v>
      </c>
      <c r="M2765" s="206" t="e">
        <f t="shared" si="1309"/>
        <v>#DIV/0!</v>
      </c>
      <c r="N2765" s="954"/>
      <c r="P2765" s="86" t="e">
        <f>#REF!=#REF!</f>
        <v>#REF!</v>
      </c>
      <c r="Q2765" s="224" t="e">
        <f>IF(#REF!=#REF!,TRUE,FALSE)</f>
        <v>#REF!</v>
      </c>
      <c r="R2765" s="728">
        <f t="shared" si="1326"/>
        <v>0</v>
      </c>
    </row>
    <row r="2766" spans="1:18" ht="27.5" x14ac:dyDescent="0.4">
      <c r="A2766" s="967"/>
      <c r="B2766" s="713" t="s">
        <v>116</v>
      </c>
      <c r="C2766" s="197"/>
      <c r="D2766" s="104">
        <f t="shared" si="1328"/>
        <v>1132.98</v>
      </c>
      <c r="E2766" s="104">
        <f t="shared" si="1328"/>
        <v>1132.98</v>
      </c>
      <c r="F2766" s="104">
        <f t="shared" si="1328"/>
        <v>1.19</v>
      </c>
      <c r="G2766" s="186">
        <f t="shared" si="1310"/>
        <v>1E-3</v>
      </c>
      <c r="H2766" s="104">
        <f t="shared" si="1327"/>
        <v>1.19</v>
      </c>
      <c r="I2766" s="186">
        <f t="shared" si="1308"/>
        <v>1E-3</v>
      </c>
      <c r="J2766" s="186">
        <f t="shared" si="1323"/>
        <v>1</v>
      </c>
      <c r="K2766" s="104">
        <f t="shared" si="1327"/>
        <v>1132.98</v>
      </c>
      <c r="L2766" s="104">
        <f t="shared" si="1327"/>
        <v>0</v>
      </c>
      <c r="M2766" s="129">
        <f t="shared" si="1309"/>
        <v>1</v>
      </c>
      <c r="N2766" s="954"/>
      <c r="P2766" s="86" t="e">
        <f>#REF!=#REF!</f>
        <v>#REF!</v>
      </c>
      <c r="Q2766" s="224" t="e">
        <f>IF(#REF!=#REF!,TRUE,FALSE)</f>
        <v>#REF!</v>
      </c>
      <c r="R2766" s="728">
        <f t="shared" si="1326"/>
        <v>0</v>
      </c>
    </row>
    <row r="2767" spans="1:18" ht="27.5" x14ac:dyDescent="0.4">
      <c r="A2767" s="967"/>
      <c r="B2767" s="713" t="s">
        <v>80</v>
      </c>
      <c r="C2767" s="197"/>
      <c r="D2767" s="104">
        <f t="shared" si="1328"/>
        <v>0</v>
      </c>
      <c r="E2767" s="104">
        <f t="shared" si="1328"/>
        <v>0</v>
      </c>
      <c r="F2767" s="104">
        <f t="shared" si="1328"/>
        <v>0</v>
      </c>
      <c r="G2767" s="167" t="e">
        <f t="shared" si="1310"/>
        <v>#DIV/0!</v>
      </c>
      <c r="H2767" s="104">
        <f t="shared" si="1327"/>
        <v>0</v>
      </c>
      <c r="I2767" s="167" t="e">
        <f t="shared" si="1308"/>
        <v>#DIV/0!</v>
      </c>
      <c r="J2767" s="167" t="e">
        <f t="shared" si="1323"/>
        <v>#DIV/0!</v>
      </c>
      <c r="K2767" s="104">
        <f t="shared" si="1327"/>
        <v>0</v>
      </c>
      <c r="L2767" s="104">
        <f t="shared" si="1327"/>
        <v>0</v>
      </c>
      <c r="M2767" s="206" t="e">
        <f t="shared" si="1309"/>
        <v>#DIV/0!</v>
      </c>
      <c r="N2767" s="954"/>
      <c r="P2767" s="86" t="e">
        <f>#REF!=#REF!</f>
        <v>#REF!</v>
      </c>
      <c r="Q2767" s="224" t="e">
        <f>IF(#REF!=#REF!,TRUE,FALSE)</f>
        <v>#REF!</v>
      </c>
      <c r="R2767" s="728">
        <f t="shared" si="1326"/>
        <v>0</v>
      </c>
    </row>
    <row r="2768" spans="1:18" ht="195" customHeight="1" x14ac:dyDescent="0.4">
      <c r="A2768" s="967" t="s">
        <v>1311</v>
      </c>
      <c r="B2768" s="117" t="s">
        <v>1312</v>
      </c>
      <c r="C2768" s="197" t="s">
        <v>650</v>
      </c>
      <c r="D2768" s="104">
        <f>SUM(D2769:D2772)</f>
        <v>373.22</v>
      </c>
      <c r="E2768" s="104">
        <f t="shared" ref="E2768:F2768" si="1329">SUM(E2769:E2772)</f>
        <v>373.22</v>
      </c>
      <c r="F2768" s="104">
        <f t="shared" si="1329"/>
        <v>0</v>
      </c>
      <c r="G2768" s="167"/>
      <c r="H2768" s="104">
        <f>SUM(H2769:H2772)</f>
        <v>0</v>
      </c>
      <c r="I2768" s="167">
        <f t="shared" si="1308"/>
        <v>0</v>
      </c>
      <c r="J2768" s="167" t="e">
        <f t="shared" si="1323"/>
        <v>#DIV/0!</v>
      </c>
      <c r="K2768" s="104">
        <f>SUM(K2769:K2772)</f>
        <v>373.22</v>
      </c>
      <c r="L2768" s="104">
        <f>SUM(L2769:L2772)</f>
        <v>0</v>
      </c>
      <c r="M2768" s="129">
        <f t="shared" si="1309"/>
        <v>1</v>
      </c>
      <c r="N2768" s="908" t="s">
        <v>1313</v>
      </c>
      <c r="P2768" s="86" t="e">
        <f>#REF!=#REF!</f>
        <v>#REF!</v>
      </c>
      <c r="Q2768" s="224" t="e">
        <f>IF(#REF!=#REF!,TRUE,FALSE)</f>
        <v>#REF!</v>
      </c>
      <c r="R2768" s="728">
        <f t="shared" si="1326"/>
        <v>0</v>
      </c>
    </row>
    <row r="2769" spans="1:18" ht="84.75" customHeight="1" x14ac:dyDescent="0.4">
      <c r="A2769" s="967"/>
      <c r="B2769" s="713" t="s">
        <v>79</v>
      </c>
      <c r="C2769" s="197"/>
      <c r="D2769" s="104"/>
      <c r="E2769" s="104"/>
      <c r="F2769" s="104"/>
      <c r="G2769" s="167"/>
      <c r="H2769" s="104"/>
      <c r="I2769" s="167"/>
      <c r="J2769" s="167"/>
      <c r="K2769" s="104"/>
      <c r="L2769" s="104"/>
      <c r="M2769" s="206" t="e">
        <f t="shared" si="1309"/>
        <v>#DIV/0!</v>
      </c>
      <c r="N2769" s="909"/>
      <c r="P2769" s="86" t="e">
        <f>#REF!=#REF!</f>
        <v>#REF!</v>
      </c>
      <c r="Q2769" s="224" t="e">
        <f>IF(#REF!=#REF!,TRUE,FALSE)</f>
        <v>#REF!</v>
      </c>
      <c r="R2769" s="728">
        <f t="shared" si="1326"/>
        <v>0</v>
      </c>
    </row>
    <row r="2770" spans="1:18" ht="83.25" customHeight="1" x14ac:dyDescent="0.4">
      <c r="A2770" s="967"/>
      <c r="B2770" s="713" t="s">
        <v>266</v>
      </c>
      <c r="C2770" s="197"/>
      <c r="D2770" s="104"/>
      <c r="E2770" s="104"/>
      <c r="F2770" s="104"/>
      <c r="G2770" s="167"/>
      <c r="H2770" s="104"/>
      <c r="I2770" s="167"/>
      <c r="J2770" s="167"/>
      <c r="K2770" s="104"/>
      <c r="L2770" s="104"/>
      <c r="M2770" s="206" t="e">
        <f t="shared" si="1309"/>
        <v>#DIV/0!</v>
      </c>
      <c r="N2770" s="909"/>
      <c r="P2770" s="86" t="e">
        <f>#REF!=#REF!</f>
        <v>#REF!</v>
      </c>
      <c r="Q2770" s="224" t="e">
        <f>IF(#REF!=#REF!,TRUE,FALSE)</f>
        <v>#REF!</v>
      </c>
      <c r="R2770" s="728">
        <f t="shared" si="1326"/>
        <v>0</v>
      </c>
    </row>
    <row r="2771" spans="1:18" ht="83.25" customHeight="1" x14ac:dyDescent="0.4">
      <c r="A2771" s="967"/>
      <c r="B2771" s="713" t="s">
        <v>116</v>
      </c>
      <c r="C2771" s="197"/>
      <c r="D2771" s="104">
        <v>373.22</v>
      </c>
      <c r="E2771" s="104">
        <v>373.22</v>
      </c>
      <c r="F2771" s="104"/>
      <c r="G2771" s="167"/>
      <c r="H2771" s="104"/>
      <c r="I2771" s="167"/>
      <c r="J2771" s="167"/>
      <c r="K2771" s="104">
        <v>373.22</v>
      </c>
      <c r="L2771" s="104"/>
      <c r="M2771" s="129">
        <f t="shared" si="1309"/>
        <v>1</v>
      </c>
      <c r="N2771" s="909"/>
      <c r="P2771" s="86" t="e">
        <f>#REF!=#REF!</f>
        <v>#REF!</v>
      </c>
      <c r="Q2771" s="224" t="e">
        <f>IF(#REF!=#REF!,TRUE,FALSE)</f>
        <v>#REF!</v>
      </c>
      <c r="R2771" s="728">
        <f t="shared" si="1326"/>
        <v>0</v>
      </c>
    </row>
    <row r="2772" spans="1:18" ht="96.75" customHeight="1" x14ac:dyDescent="0.4">
      <c r="A2772" s="967"/>
      <c r="B2772" s="713" t="s">
        <v>80</v>
      </c>
      <c r="C2772" s="197"/>
      <c r="D2772" s="104"/>
      <c r="E2772" s="104"/>
      <c r="F2772" s="104"/>
      <c r="G2772" s="167"/>
      <c r="H2772" s="104"/>
      <c r="I2772" s="167"/>
      <c r="J2772" s="167"/>
      <c r="K2772" s="104"/>
      <c r="L2772" s="104"/>
      <c r="M2772" s="206" t="e">
        <f t="shared" si="1309"/>
        <v>#DIV/0!</v>
      </c>
      <c r="N2772" s="910"/>
      <c r="P2772" s="86" t="e">
        <f>#REF!=#REF!</f>
        <v>#REF!</v>
      </c>
      <c r="Q2772" s="224" t="e">
        <f>IF(#REF!=#REF!,TRUE,FALSE)</f>
        <v>#REF!</v>
      </c>
      <c r="R2772" s="728">
        <f t="shared" si="1326"/>
        <v>0</v>
      </c>
    </row>
    <row r="2773" spans="1:18" ht="81" customHeight="1" x14ac:dyDescent="0.4">
      <c r="A2773" s="967" t="s">
        <v>212</v>
      </c>
      <c r="B2773" s="117" t="s">
        <v>267</v>
      </c>
      <c r="C2773" s="197" t="s">
        <v>650</v>
      </c>
      <c r="D2773" s="134">
        <f>SUM(D2774:D2777)</f>
        <v>759.76</v>
      </c>
      <c r="E2773" s="134">
        <f>SUM(E2774:E2777)</f>
        <v>759.76</v>
      </c>
      <c r="F2773" s="104">
        <f>SUM(F2774:F2777)</f>
        <v>1.19</v>
      </c>
      <c r="G2773" s="186">
        <f t="shared" si="1310"/>
        <v>2E-3</v>
      </c>
      <c r="H2773" s="104">
        <f>SUM(H2774:H2777)</f>
        <v>1.19</v>
      </c>
      <c r="I2773" s="186">
        <f t="shared" si="1308"/>
        <v>2E-3</v>
      </c>
      <c r="J2773" s="186">
        <f t="shared" si="1323"/>
        <v>1</v>
      </c>
      <c r="K2773" s="104">
        <f>SUM(K2774:K2777)</f>
        <v>759.76</v>
      </c>
      <c r="L2773" s="104">
        <f>SUM(L2774:L2777)</f>
        <v>0</v>
      </c>
      <c r="M2773" s="129">
        <f t="shared" si="1309"/>
        <v>1</v>
      </c>
      <c r="N2773" s="869" t="s">
        <v>1314</v>
      </c>
      <c r="P2773" s="86" t="e">
        <f>#REF!=#REF!</f>
        <v>#REF!</v>
      </c>
      <c r="Q2773" s="224" t="e">
        <f>IF(#REF!=#REF!,TRUE,FALSE)</f>
        <v>#REF!</v>
      </c>
      <c r="R2773" s="728">
        <f t="shared" si="1326"/>
        <v>0</v>
      </c>
    </row>
    <row r="2774" spans="1:18" ht="27.5" x14ac:dyDescent="0.4">
      <c r="A2774" s="967"/>
      <c r="B2774" s="713" t="s">
        <v>79</v>
      </c>
      <c r="C2774" s="121"/>
      <c r="D2774" s="104"/>
      <c r="E2774" s="104"/>
      <c r="F2774" s="104"/>
      <c r="G2774" s="167" t="e">
        <f t="shared" si="1310"/>
        <v>#DIV/0!</v>
      </c>
      <c r="H2774" s="104"/>
      <c r="I2774" s="167" t="e">
        <f t="shared" si="1308"/>
        <v>#DIV/0!</v>
      </c>
      <c r="J2774" s="167" t="e">
        <f t="shared" si="1323"/>
        <v>#DIV/0!</v>
      </c>
      <c r="K2774" s="104">
        <f t="shared" ref="K2774:K2792" si="1330">E2774</f>
        <v>0</v>
      </c>
      <c r="L2774" s="104">
        <f t="shared" ref="L2774:L2790" si="1331">E2774-K2774</f>
        <v>0</v>
      </c>
      <c r="M2774" s="206" t="e">
        <f t="shared" si="1309"/>
        <v>#DIV/0!</v>
      </c>
      <c r="N2774" s="869"/>
      <c r="P2774" s="86" t="e">
        <f>#REF!=#REF!</f>
        <v>#REF!</v>
      </c>
      <c r="Q2774" s="224" t="e">
        <f>IF(#REF!=#REF!,TRUE,FALSE)</f>
        <v>#REF!</v>
      </c>
      <c r="R2774" s="728">
        <f t="shared" si="1326"/>
        <v>0</v>
      </c>
    </row>
    <row r="2775" spans="1:18" ht="27.5" x14ac:dyDescent="0.4">
      <c r="A2775" s="967"/>
      <c r="B2775" s="713" t="s">
        <v>266</v>
      </c>
      <c r="C2775" s="121"/>
      <c r="D2775" s="104"/>
      <c r="E2775" s="104"/>
      <c r="F2775" s="104"/>
      <c r="G2775" s="167" t="e">
        <f t="shared" si="1310"/>
        <v>#DIV/0!</v>
      </c>
      <c r="H2775" s="104"/>
      <c r="I2775" s="167" t="e">
        <f t="shared" ref="I2775:I2791" si="1332">H2775/E2775</f>
        <v>#DIV/0!</v>
      </c>
      <c r="J2775" s="167" t="e">
        <f t="shared" si="1323"/>
        <v>#DIV/0!</v>
      </c>
      <c r="K2775" s="575"/>
      <c r="L2775" s="104">
        <f t="shared" si="1331"/>
        <v>0</v>
      </c>
      <c r="M2775" s="206" t="e">
        <f t="shared" ref="M2775:M2792" si="1333">K2775/E2775</f>
        <v>#DIV/0!</v>
      </c>
      <c r="N2775" s="869"/>
      <c r="P2775" s="86" t="e">
        <f>#REF!=#REF!</f>
        <v>#REF!</v>
      </c>
      <c r="Q2775" s="224" t="e">
        <f>IF(#REF!=#REF!,TRUE,FALSE)</f>
        <v>#REF!</v>
      </c>
      <c r="R2775" s="728">
        <f t="shared" si="1326"/>
        <v>0</v>
      </c>
    </row>
    <row r="2776" spans="1:18" ht="27.5" x14ac:dyDescent="0.4">
      <c r="A2776" s="967"/>
      <c r="B2776" s="713" t="s">
        <v>116</v>
      </c>
      <c r="C2776" s="121"/>
      <c r="D2776" s="104">
        <v>759.76</v>
      </c>
      <c r="E2776" s="104">
        <v>759.76</v>
      </c>
      <c r="F2776" s="104">
        <v>1.19</v>
      </c>
      <c r="G2776" s="186">
        <f t="shared" ref="G2776:G2791" si="1334">F2776/E2776</f>
        <v>2E-3</v>
      </c>
      <c r="H2776" s="104">
        <v>1.19</v>
      </c>
      <c r="I2776" s="186">
        <f t="shared" si="1332"/>
        <v>2E-3</v>
      </c>
      <c r="J2776" s="186">
        <f t="shared" si="1323"/>
        <v>1</v>
      </c>
      <c r="K2776" s="104">
        <v>759.76</v>
      </c>
      <c r="L2776" s="104">
        <f t="shared" si="1331"/>
        <v>0</v>
      </c>
      <c r="M2776" s="129">
        <f t="shared" si="1333"/>
        <v>1</v>
      </c>
      <c r="N2776" s="869"/>
      <c r="P2776" s="86" t="e">
        <f>#REF!=#REF!</f>
        <v>#REF!</v>
      </c>
      <c r="Q2776" s="224" t="e">
        <f>IF(#REF!=#REF!,TRUE,FALSE)</f>
        <v>#REF!</v>
      </c>
      <c r="R2776" s="728">
        <f t="shared" si="1326"/>
        <v>0</v>
      </c>
    </row>
    <row r="2777" spans="1:18" ht="27.5" x14ac:dyDescent="0.4">
      <c r="A2777" s="967"/>
      <c r="B2777" s="713" t="s">
        <v>80</v>
      </c>
      <c r="C2777" s="121"/>
      <c r="D2777" s="104"/>
      <c r="E2777" s="104"/>
      <c r="F2777" s="104"/>
      <c r="G2777" s="167" t="e">
        <f t="shared" si="1334"/>
        <v>#DIV/0!</v>
      </c>
      <c r="H2777" s="104"/>
      <c r="I2777" s="167" t="e">
        <f t="shared" si="1332"/>
        <v>#DIV/0!</v>
      </c>
      <c r="J2777" s="167" t="e">
        <f t="shared" si="1323"/>
        <v>#DIV/0!</v>
      </c>
      <c r="K2777" s="104">
        <f t="shared" si="1330"/>
        <v>0</v>
      </c>
      <c r="L2777" s="104">
        <f t="shared" si="1331"/>
        <v>0</v>
      </c>
      <c r="M2777" s="206" t="e">
        <f t="shared" si="1333"/>
        <v>#DIV/0!</v>
      </c>
      <c r="N2777" s="869"/>
      <c r="P2777" s="86" t="e">
        <f>#REF!=#REF!</f>
        <v>#REF!</v>
      </c>
      <c r="Q2777" s="224" t="e">
        <f>IF(#REF!=#REF!,TRUE,FALSE)</f>
        <v>#REF!</v>
      </c>
      <c r="R2777" s="728">
        <f t="shared" si="1326"/>
        <v>0</v>
      </c>
    </row>
    <row r="2778" spans="1:18" ht="228" customHeight="1" x14ac:dyDescent="0.4">
      <c r="A2778" s="967" t="s">
        <v>210</v>
      </c>
      <c r="B2778" s="117" t="s">
        <v>601</v>
      </c>
      <c r="C2778" s="197" t="s">
        <v>285</v>
      </c>
      <c r="D2778" s="134">
        <f>SUM(D2779:D2782)</f>
        <v>123372.33</v>
      </c>
      <c r="E2778" s="134">
        <f>SUM(E2779:E2782)</f>
        <v>123372.33</v>
      </c>
      <c r="F2778" s="104">
        <f>SUM(F2779:F2782)</f>
        <v>38650.97</v>
      </c>
      <c r="G2778" s="345">
        <f t="shared" si="1334"/>
        <v>0.313</v>
      </c>
      <c r="H2778" s="104">
        <f>SUM(H2779:H2782)</f>
        <v>38650.97</v>
      </c>
      <c r="I2778" s="186">
        <f t="shared" si="1332"/>
        <v>0.313</v>
      </c>
      <c r="J2778" s="186">
        <f t="shared" si="1323"/>
        <v>1</v>
      </c>
      <c r="K2778" s="104">
        <f>SUM(K2779:K2782)</f>
        <v>123371.69</v>
      </c>
      <c r="L2778" s="104">
        <f>SUM(L2779:L2782)</f>
        <v>0.64</v>
      </c>
      <c r="M2778" s="129">
        <f t="shared" si="1333"/>
        <v>1</v>
      </c>
      <c r="N2778" s="954"/>
      <c r="P2778" s="86" t="e">
        <f>#REF!=#REF!</f>
        <v>#REF!</v>
      </c>
      <c r="Q2778" s="224" t="e">
        <f>IF(#REF!=#REF!,TRUE,FALSE)</f>
        <v>#REF!</v>
      </c>
      <c r="R2778" s="728">
        <f t="shared" si="1326"/>
        <v>0</v>
      </c>
    </row>
    <row r="2779" spans="1:18" ht="27.5" x14ac:dyDescent="0.4">
      <c r="A2779" s="967"/>
      <c r="B2779" s="713" t="s">
        <v>79</v>
      </c>
      <c r="C2779" s="121"/>
      <c r="D2779" s="104">
        <f>D2784+D2789</f>
        <v>0</v>
      </c>
      <c r="E2779" s="104">
        <f t="shared" ref="E2779:K2782" si="1335">E2784+E2789</f>
        <v>0</v>
      </c>
      <c r="F2779" s="104">
        <f t="shared" si="1335"/>
        <v>0</v>
      </c>
      <c r="G2779" s="167" t="e">
        <f t="shared" si="1334"/>
        <v>#DIV/0!</v>
      </c>
      <c r="H2779" s="104">
        <f t="shared" si="1335"/>
        <v>0</v>
      </c>
      <c r="I2779" s="167" t="e">
        <f t="shared" si="1332"/>
        <v>#DIV/0!</v>
      </c>
      <c r="J2779" s="167" t="e">
        <f t="shared" si="1323"/>
        <v>#DIV/0!</v>
      </c>
      <c r="K2779" s="104">
        <f t="shared" si="1335"/>
        <v>0</v>
      </c>
      <c r="L2779" s="104">
        <f t="shared" si="1331"/>
        <v>0</v>
      </c>
      <c r="M2779" s="206" t="e">
        <f t="shared" si="1333"/>
        <v>#DIV/0!</v>
      </c>
      <c r="N2779" s="954"/>
      <c r="P2779" s="86" t="e">
        <f>#REF!=#REF!</f>
        <v>#REF!</v>
      </c>
      <c r="Q2779" s="224" t="e">
        <f>IF(#REF!=#REF!,TRUE,FALSE)</f>
        <v>#REF!</v>
      </c>
      <c r="R2779" s="728">
        <f t="shared" si="1326"/>
        <v>0</v>
      </c>
    </row>
    <row r="2780" spans="1:18" ht="27.5" x14ac:dyDescent="0.4">
      <c r="A2780" s="967"/>
      <c r="B2780" s="713" t="s">
        <v>266</v>
      </c>
      <c r="C2780" s="121"/>
      <c r="D2780" s="104">
        <f t="shared" ref="D2780:F2782" si="1336">D2785+D2790</f>
        <v>111034</v>
      </c>
      <c r="E2780" s="104">
        <f t="shared" si="1336"/>
        <v>111034</v>
      </c>
      <c r="F2780" s="104">
        <f t="shared" si="1336"/>
        <v>34670.959999999999</v>
      </c>
      <c r="G2780" s="345">
        <f t="shared" si="1334"/>
        <v>0.312</v>
      </c>
      <c r="H2780" s="104">
        <f t="shared" si="1335"/>
        <v>34670.959999999999</v>
      </c>
      <c r="I2780" s="186">
        <f t="shared" si="1332"/>
        <v>0.312</v>
      </c>
      <c r="J2780" s="186">
        <f t="shared" si="1323"/>
        <v>1</v>
      </c>
      <c r="K2780" s="104">
        <f t="shared" si="1335"/>
        <v>111034</v>
      </c>
      <c r="L2780" s="104">
        <f t="shared" si="1331"/>
        <v>0</v>
      </c>
      <c r="M2780" s="129">
        <f t="shared" si="1333"/>
        <v>1</v>
      </c>
      <c r="N2780" s="954"/>
      <c r="P2780" s="86" t="e">
        <f>#REF!=#REF!</f>
        <v>#REF!</v>
      </c>
      <c r="Q2780" s="224" t="e">
        <f>IF(#REF!=#REF!,TRUE,FALSE)</f>
        <v>#REF!</v>
      </c>
      <c r="R2780" s="728">
        <f t="shared" si="1326"/>
        <v>0</v>
      </c>
    </row>
    <row r="2781" spans="1:18" ht="27.5" x14ac:dyDescent="0.4">
      <c r="A2781" s="967"/>
      <c r="B2781" s="713" t="s">
        <v>116</v>
      </c>
      <c r="C2781" s="121"/>
      <c r="D2781" s="104">
        <f t="shared" si="1336"/>
        <v>12338.33</v>
      </c>
      <c r="E2781" s="104">
        <f t="shared" si="1336"/>
        <v>12338.33</v>
      </c>
      <c r="F2781" s="104">
        <f t="shared" si="1336"/>
        <v>3980.01</v>
      </c>
      <c r="G2781" s="345">
        <f t="shared" si="1334"/>
        <v>0.32300000000000001</v>
      </c>
      <c r="H2781" s="104">
        <f t="shared" si="1335"/>
        <v>3980.01</v>
      </c>
      <c r="I2781" s="186">
        <f t="shared" si="1332"/>
        <v>0.32300000000000001</v>
      </c>
      <c r="J2781" s="186">
        <f t="shared" si="1323"/>
        <v>1</v>
      </c>
      <c r="K2781" s="104">
        <f t="shared" si="1335"/>
        <v>12337.69</v>
      </c>
      <c r="L2781" s="104">
        <f t="shared" si="1331"/>
        <v>0.64</v>
      </c>
      <c r="M2781" s="129">
        <f t="shared" si="1333"/>
        <v>1</v>
      </c>
      <c r="N2781" s="954"/>
      <c r="P2781" s="86" t="e">
        <f>#REF!=#REF!</f>
        <v>#REF!</v>
      </c>
      <c r="Q2781" s="224" t="e">
        <f>IF(#REF!=#REF!,TRUE,FALSE)</f>
        <v>#REF!</v>
      </c>
      <c r="R2781" s="728">
        <f t="shared" si="1326"/>
        <v>0</v>
      </c>
    </row>
    <row r="2782" spans="1:18" ht="27.5" x14ac:dyDescent="0.4">
      <c r="A2782" s="967"/>
      <c r="B2782" s="713" t="s">
        <v>80</v>
      </c>
      <c r="C2782" s="121"/>
      <c r="D2782" s="104">
        <f t="shared" si="1336"/>
        <v>0</v>
      </c>
      <c r="E2782" s="104">
        <f t="shared" si="1336"/>
        <v>0</v>
      </c>
      <c r="F2782" s="104">
        <f t="shared" si="1336"/>
        <v>0</v>
      </c>
      <c r="G2782" s="167" t="e">
        <f t="shared" si="1334"/>
        <v>#DIV/0!</v>
      </c>
      <c r="H2782" s="104">
        <f t="shared" si="1335"/>
        <v>0</v>
      </c>
      <c r="I2782" s="167" t="e">
        <f t="shared" si="1332"/>
        <v>#DIV/0!</v>
      </c>
      <c r="J2782" s="167" t="e">
        <f t="shared" si="1323"/>
        <v>#DIV/0!</v>
      </c>
      <c r="K2782" s="104">
        <f t="shared" si="1335"/>
        <v>0</v>
      </c>
      <c r="L2782" s="104">
        <f t="shared" si="1331"/>
        <v>0</v>
      </c>
      <c r="M2782" s="206" t="e">
        <f t="shared" si="1333"/>
        <v>#DIV/0!</v>
      </c>
      <c r="N2782" s="954"/>
      <c r="P2782" s="86" t="e">
        <f>#REF!=#REF!</f>
        <v>#REF!</v>
      </c>
      <c r="Q2782" s="224" t="e">
        <f>IF(#REF!=#REF!,TRUE,FALSE)</f>
        <v>#REF!</v>
      </c>
      <c r="R2782" s="728">
        <f t="shared" si="1326"/>
        <v>0</v>
      </c>
    </row>
    <row r="2783" spans="1:18" ht="95.25" customHeight="1" x14ac:dyDescent="0.4">
      <c r="A2783" s="967" t="s">
        <v>211</v>
      </c>
      <c r="B2783" s="117" t="s">
        <v>744</v>
      </c>
      <c r="C2783" s="197" t="s">
        <v>650</v>
      </c>
      <c r="D2783" s="134">
        <f>SUM(D2784:D2787)</f>
        <v>40543.33</v>
      </c>
      <c r="E2783" s="134">
        <f>SUM(E2784:E2787)</f>
        <v>40543.33</v>
      </c>
      <c r="F2783" s="104">
        <f>SUM(F2784:F2787)</f>
        <v>38650.97</v>
      </c>
      <c r="G2783" s="186">
        <f t="shared" si="1334"/>
        <v>0.95299999999999996</v>
      </c>
      <c r="H2783" s="104">
        <f>SUM(H2784:H2787)</f>
        <v>38650.97</v>
      </c>
      <c r="I2783" s="186">
        <f t="shared" si="1332"/>
        <v>0.95299999999999996</v>
      </c>
      <c r="J2783" s="186">
        <f t="shared" si="1323"/>
        <v>1</v>
      </c>
      <c r="K2783" s="104">
        <f>SUM(K2784:K2787)</f>
        <v>40542.69</v>
      </c>
      <c r="L2783" s="104">
        <f>SUM(L2784:L2787)</f>
        <v>0.64</v>
      </c>
      <c r="M2783" s="129">
        <f t="shared" si="1333"/>
        <v>1</v>
      </c>
      <c r="N2783" s="869" t="s">
        <v>1543</v>
      </c>
      <c r="P2783" s="86" t="e">
        <f>#REF!=#REF!</f>
        <v>#REF!</v>
      </c>
      <c r="Q2783" s="224" t="e">
        <f>IF(#REF!=#REF!,TRUE,FALSE)</f>
        <v>#REF!</v>
      </c>
      <c r="R2783" s="728">
        <f t="shared" si="1326"/>
        <v>0</v>
      </c>
    </row>
    <row r="2784" spans="1:18" ht="23.25" customHeight="1" x14ac:dyDescent="0.4">
      <c r="A2784" s="967"/>
      <c r="B2784" s="713" t="s">
        <v>79</v>
      </c>
      <c r="C2784" s="121"/>
      <c r="D2784" s="104"/>
      <c r="E2784" s="104"/>
      <c r="F2784" s="104"/>
      <c r="G2784" s="167" t="e">
        <f t="shared" si="1334"/>
        <v>#DIV/0!</v>
      </c>
      <c r="H2784" s="121"/>
      <c r="I2784" s="167" t="e">
        <f t="shared" si="1332"/>
        <v>#DIV/0!</v>
      </c>
      <c r="J2784" s="167" t="e">
        <f t="shared" si="1323"/>
        <v>#DIV/0!</v>
      </c>
      <c r="K2784" s="104">
        <f t="shared" si="1330"/>
        <v>0</v>
      </c>
      <c r="L2784" s="104">
        <f t="shared" si="1331"/>
        <v>0</v>
      </c>
      <c r="M2784" s="206" t="e">
        <f t="shared" si="1333"/>
        <v>#DIV/0!</v>
      </c>
      <c r="N2784" s="869"/>
      <c r="P2784" s="86" t="e">
        <f>#REF!=#REF!</f>
        <v>#REF!</v>
      </c>
      <c r="Q2784" s="224" t="e">
        <f>IF(#REF!=#REF!,TRUE,FALSE)</f>
        <v>#REF!</v>
      </c>
      <c r="R2784" s="728">
        <f t="shared" si="1326"/>
        <v>0</v>
      </c>
    </row>
    <row r="2785" spans="1:18" ht="21.75" customHeight="1" x14ac:dyDescent="0.4">
      <c r="A2785" s="967"/>
      <c r="B2785" s="713" t="s">
        <v>266</v>
      </c>
      <c r="C2785" s="121"/>
      <c r="D2785" s="104">
        <v>36488</v>
      </c>
      <c r="E2785" s="104">
        <v>36488</v>
      </c>
      <c r="F2785" s="104">
        <v>34670.959999999999</v>
      </c>
      <c r="G2785" s="186">
        <f t="shared" si="1334"/>
        <v>0.95</v>
      </c>
      <c r="H2785" s="104">
        <v>34670.959999999999</v>
      </c>
      <c r="I2785" s="186">
        <f t="shared" si="1332"/>
        <v>0.95</v>
      </c>
      <c r="J2785" s="186">
        <f t="shared" si="1323"/>
        <v>1</v>
      </c>
      <c r="K2785" s="104">
        <v>36488</v>
      </c>
      <c r="L2785" s="104"/>
      <c r="M2785" s="129">
        <f t="shared" si="1333"/>
        <v>1</v>
      </c>
      <c r="N2785" s="869"/>
      <c r="P2785" s="86" t="e">
        <f>#REF!=#REF!</f>
        <v>#REF!</v>
      </c>
      <c r="Q2785" s="224" t="e">
        <f>IF(#REF!=#REF!,TRUE,FALSE)</f>
        <v>#REF!</v>
      </c>
      <c r="R2785" s="728">
        <f t="shared" si="1326"/>
        <v>0</v>
      </c>
    </row>
    <row r="2786" spans="1:18" ht="21.75" customHeight="1" x14ac:dyDescent="0.4">
      <c r="A2786" s="967"/>
      <c r="B2786" s="713" t="s">
        <v>116</v>
      </c>
      <c r="C2786" s="121"/>
      <c r="D2786" s="104">
        <v>4055.33</v>
      </c>
      <c r="E2786" s="104">
        <v>4055.33</v>
      </c>
      <c r="F2786" s="104">
        <v>3980.01</v>
      </c>
      <c r="G2786" s="186">
        <f t="shared" si="1334"/>
        <v>0.98099999999999998</v>
      </c>
      <c r="H2786" s="104">
        <v>3980.01</v>
      </c>
      <c r="I2786" s="186">
        <f t="shared" si="1332"/>
        <v>0.98099999999999998</v>
      </c>
      <c r="J2786" s="186">
        <f t="shared" si="1323"/>
        <v>1</v>
      </c>
      <c r="K2786" s="104">
        <v>4054.69</v>
      </c>
      <c r="L2786" s="104">
        <f t="shared" si="1331"/>
        <v>0.64</v>
      </c>
      <c r="M2786" s="129">
        <f t="shared" si="1333"/>
        <v>1</v>
      </c>
      <c r="N2786" s="869"/>
      <c r="P2786" s="86" t="e">
        <f>#REF!=#REF!</f>
        <v>#REF!</v>
      </c>
      <c r="Q2786" s="224" t="e">
        <f>IF(#REF!=#REF!,TRUE,FALSE)</f>
        <v>#REF!</v>
      </c>
      <c r="R2786" s="728">
        <f t="shared" si="1326"/>
        <v>0</v>
      </c>
    </row>
    <row r="2787" spans="1:18" ht="25.5" customHeight="1" x14ac:dyDescent="0.4">
      <c r="A2787" s="967"/>
      <c r="B2787" s="713" t="s">
        <v>80</v>
      </c>
      <c r="C2787" s="121"/>
      <c r="D2787" s="104"/>
      <c r="E2787" s="104"/>
      <c r="F2787" s="104"/>
      <c r="G2787" s="167" t="e">
        <f t="shared" si="1334"/>
        <v>#DIV/0!</v>
      </c>
      <c r="H2787" s="121"/>
      <c r="I2787" s="167" t="e">
        <f t="shared" si="1332"/>
        <v>#DIV/0!</v>
      </c>
      <c r="J2787" s="167" t="e">
        <f t="shared" si="1323"/>
        <v>#DIV/0!</v>
      </c>
      <c r="K2787" s="104">
        <f t="shared" si="1330"/>
        <v>0</v>
      </c>
      <c r="L2787" s="104">
        <f t="shared" si="1331"/>
        <v>0</v>
      </c>
      <c r="M2787" s="206" t="e">
        <f t="shared" si="1333"/>
        <v>#DIV/0!</v>
      </c>
      <c r="N2787" s="869"/>
      <c r="P2787" s="86" t="e">
        <f>#REF!=#REF!</f>
        <v>#REF!</v>
      </c>
      <c r="Q2787" s="224" t="e">
        <f>IF(#REF!=#REF!,TRUE,FALSE)</f>
        <v>#REF!</v>
      </c>
      <c r="R2787" s="728">
        <f t="shared" si="1326"/>
        <v>0</v>
      </c>
    </row>
    <row r="2788" spans="1:18" ht="85.5" customHeight="1" x14ac:dyDescent="0.4">
      <c r="A2788" s="967" t="s">
        <v>1315</v>
      </c>
      <c r="B2788" s="117" t="s">
        <v>664</v>
      </c>
      <c r="C2788" s="197" t="s">
        <v>650</v>
      </c>
      <c r="D2788" s="104">
        <f>SUM(D2789:D2792)</f>
        <v>82829</v>
      </c>
      <c r="E2788" s="104">
        <f>SUM(E2789:E2792)</f>
        <v>82829</v>
      </c>
      <c r="F2788" s="104">
        <f>SUM(F2789:F2792)</f>
        <v>0</v>
      </c>
      <c r="G2788" s="186">
        <f t="shared" si="1334"/>
        <v>0</v>
      </c>
      <c r="H2788" s="121">
        <f>SUM(H2789:H2792)</f>
        <v>0</v>
      </c>
      <c r="I2788" s="186">
        <f t="shared" si="1332"/>
        <v>0</v>
      </c>
      <c r="J2788" s="167" t="e">
        <f t="shared" si="1323"/>
        <v>#DIV/0!</v>
      </c>
      <c r="K2788" s="104">
        <f>SUM(K2789:K2792)</f>
        <v>82829</v>
      </c>
      <c r="L2788" s="104">
        <f>SUM(L2789:L2792)</f>
        <v>0</v>
      </c>
      <c r="M2788" s="129">
        <f t="shared" si="1333"/>
        <v>1</v>
      </c>
      <c r="N2788" s="869" t="s">
        <v>1544</v>
      </c>
      <c r="P2788" s="86" t="e">
        <f>#REF!=#REF!</f>
        <v>#REF!</v>
      </c>
      <c r="Q2788" s="224" t="e">
        <f>IF(#REF!=#REF!,TRUE,FALSE)</f>
        <v>#REF!</v>
      </c>
      <c r="R2788" s="728">
        <f t="shared" si="1326"/>
        <v>0</v>
      </c>
    </row>
    <row r="2789" spans="1:18" ht="54.75" customHeight="1" x14ac:dyDescent="0.4">
      <c r="A2789" s="967"/>
      <c r="B2789" s="713" t="s">
        <v>79</v>
      </c>
      <c r="C2789" s="121"/>
      <c r="D2789" s="104"/>
      <c r="E2789" s="104"/>
      <c r="F2789" s="104"/>
      <c r="G2789" s="167" t="e">
        <f t="shared" si="1334"/>
        <v>#DIV/0!</v>
      </c>
      <c r="H2789" s="121"/>
      <c r="I2789" s="167" t="e">
        <f t="shared" si="1332"/>
        <v>#DIV/0!</v>
      </c>
      <c r="J2789" s="167" t="e">
        <f t="shared" si="1323"/>
        <v>#DIV/0!</v>
      </c>
      <c r="K2789" s="104">
        <f t="shared" si="1330"/>
        <v>0</v>
      </c>
      <c r="L2789" s="104">
        <f t="shared" si="1331"/>
        <v>0</v>
      </c>
      <c r="M2789" s="206" t="e">
        <f t="shared" si="1333"/>
        <v>#DIV/0!</v>
      </c>
      <c r="N2789" s="869"/>
      <c r="P2789" s="86" t="e">
        <f>#REF!=#REF!</f>
        <v>#REF!</v>
      </c>
      <c r="Q2789" s="224" t="e">
        <f>IF(#REF!=#REF!,TRUE,FALSE)</f>
        <v>#REF!</v>
      </c>
      <c r="R2789" s="728">
        <f t="shared" si="1326"/>
        <v>0</v>
      </c>
    </row>
    <row r="2790" spans="1:18" ht="45.75" customHeight="1" x14ac:dyDescent="0.4">
      <c r="A2790" s="967"/>
      <c r="B2790" s="713" t="s">
        <v>266</v>
      </c>
      <c r="C2790" s="121"/>
      <c r="D2790" s="104">
        <v>74546</v>
      </c>
      <c r="E2790" s="104">
        <v>74546</v>
      </c>
      <c r="F2790" s="104">
        <v>0</v>
      </c>
      <c r="G2790" s="167">
        <f t="shared" si="1334"/>
        <v>0</v>
      </c>
      <c r="H2790" s="121">
        <v>0</v>
      </c>
      <c r="I2790" s="167">
        <f t="shared" si="1332"/>
        <v>0</v>
      </c>
      <c r="J2790" s="167" t="e">
        <f t="shared" si="1323"/>
        <v>#DIV/0!</v>
      </c>
      <c r="K2790" s="104">
        <v>74546</v>
      </c>
      <c r="L2790" s="104">
        <f t="shared" si="1331"/>
        <v>0</v>
      </c>
      <c r="M2790" s="129">
        <f t="shared" si="1333"/>
        <v>1</v>
      </c>
      <c r="N2790" s="869"/>
      <c r="P2790" s="86" t="e">
        <f>#REF!=#REF!</f>
        <v>#REF!</v>
      </c>
      <c r="Q2790" s="224" t="e">
        <f>IF(#REF!=#REF!,TRUE,FALSE)</f>
        <v>#REF!</v>
      </c>
      <c r="R2790" s="728">
        <f t="shared" si="1326"/>
        <v>0</v>
      </c>
    </row>
    <row r="2791" spans="1:18" ht="44.25" customHeight="1" x14ac:dyDescent="0.4">
      <c r="A2791" s="967"/>
      <c r="B2791" s="713" t="s">
        <v>116</v>
      </c>
      <c r="C2791" s="121"/>
      <c r="D2791" s="104">
        <v>8283</v>
      </c>
      <c r="E2791" s="104">
        <v>8283</v>
      </c>
      <c r="F2791" s="104">
        <v>0</v>
      </c>
      <c r="G2791" s="186">
        <f t="shared" si="1334"/>
        <v>0</v>
      </c>
      <c r="H2791" s="121">
        <v>0</v>
      </c>
      <c r="I2791" s="186">
        <f t="shared" si="1332"/>
        <v>0</v>
      </c>
      <c r="J2791" s="167" t="e">
        <f t="shared" si="1323"/>
        <v>#DIV/0!</v>
      </c>
      <c r="K2791" s="104">
        <v>8283</v>
      </c>
      <c r="L2791" s="104">
        <f>E2791-K2791</f>
        <v>0</v>
      </c>
      <c r="M2791" s="129">
        <f t="shared" si="1333"/>
        <v>1</v>
      </c>
      <c r="N2791" s="869"/>
      <c r="P2791" s="86" t="e">
        <f>#REF!=#REF!</f>
        <v>#REF!</v>
      </c>
      <c r="Q2791" s="224" t="e">
        <f>IF(#REF!=#REF!,TRUE,FALSE)</f>
        <v>#REF!</v>
      </c>
      <c r="R2791" s="728">
        <f t="shared" si="1326"/>
        <v>0</v>
      </c>
    </row>
    <row r="2792" spans="1:18" ht="45.75" customHeight="1" thickBot="1" x14ac:dyDescent="0.45">
      <c r="A2792" s="1040"/>
      <c r="B2792" s="534" t="s">
        <v>80</v>
      </c>
      <c r="C2792" s="534"/>
      <c r="D2792" s="535"/>
      <c r="E2792" s="535"/>
      <c r="F2792" s="535"/>
      <c r="G2792" s="536" t="e">
        <f>F2792/E2792</f>
        <v>#DIV/0!</v>
      </c>
      <c r="H2792" s="535"/>
      <c r="I2792" s="536" t="e">
        <f>H2792/E2792</f>
        <v>#DIV/0!</v>
      </c>
      <c r="J2792" s="536" t="e">
        <f>H2792/F2792</f>
        <v>#DIV/0!</v>
      </c>
      <c r="K2792" s="537">
        <f t="shared" si="1330"/>
        <v>0</v>
      </c>
      <c r="L2792" s="537">
        <f>E2792-H2792</f>
        <v>0</v>
      </c>
      <c r="M2792" s="538" t="e">
        <f t="shared" si="1333"/>
        <v>#DIV/0!</v>
      </c>
      <c r="N2792" s="963"/>
      <c r="P2792" s="86" t="e">
        <f>#REF!=#REF!</f>
        <v>#REF!</v>
      </c>
      <c r="Q2792" s="224" t="e">
        <f>IF(#REF!=#REF!,TRUE,FALSE)</f>
        <v>#REF!</v>
      </c>
      <c r="R2792" s="728">
        <f t="shared" si="1326"/>
        <v>0</v>
      </c>
    </row>
  </sheetData>
  <autoFilter ref="A8:CX2792"/>
  <customSheetViews>
    <customSheetView guid="{5102D12C-D1FA-4E52-A3CA-626E5CCFA0A1}" scale="50" showPageBreaks="1" zeroValues="0" fitToPage="1" printArea="1" hiddenRows="1" hiddenColumns="1" view="pageBreakPreview">
      <pane xSplit="2" ySplit="12" topLeftCell="C1011" activePane="bottomRight" state="frozen"/>
      <selection pane="bottomRight" activeCell="E981" sqref="E981"/>
      <pageMargins left="0.86614173228346458" right="0.78740157480314965" top="1.1811023622047245" bottom="0.39370078740157483" header="0" footer="0"/>
      <pageSetup paperSize="8" scale="36" fitToHeight="0" orientation="landscape" r:id="rId1"/>
      <headerFooter>
        <oddFooter>Страница &amp;P</oddFooter>
      </headerFooter>
    </customSheetView>
    <customSheetView guid="{0E64C8DB-6016-4261-834D-5A1E5F34BA3B}" scale="50" showPageBreaks="1" zeroValues="0" fitToPage="1" printArea="1" hiddenRows="1" hiddenColumns="1" view="pageBreakPreview">
      <pane xSplit="2" ySplit="12" topLeftCell="C936" activePane="bottomRight" state="frozen"/>
      <selection pane="bottomRight" activeCell="C943" sqref="C943"/>
      <pageMargins left="0.86614173228346458" right="0.78740157480314965" top="1.1811023622047245" bottom="0.39370078740157483" header="0" footer="0"/>
      <pageSetup paperSize="8" scale="56" fitToHeight="0" orientation="landscape" r:id="rId2"/>
      <headerFooter>
        <oddFooter>Страница &amp;P</oddFooter>
      </headerFooter>
    </customSheetView>
    <customSheetView guid="{87689065-5D36-49C6-A107-57E87F0E8282}" scale="50" showPageBreaks="1" fitToPage="1" printArea="1" hiddenRows="1" hiddenColumns="1" view="pageBreakPreview" topLeftCell="A392">
      <selection activeCell="B1103" sqref="B1103"/>
      <pageMargins left="0.78740157480314965" right="0.78740157480314965" top="1.1811023622047245" bottom="0.39370078740157483" header="0" footer="0"/>
      <pageSetup paperSize="8" scale="39" fitToHeight="0" orientation="landscape" r:id="rId3"/>
      <headerFooter>
        <oddFooter>Страница &amp;P</oddFooter>
      </headerFooter>
    </customSheetView>
    <customSheetView guid="{37F8CE32-8CE8-4D95-9C0E-63112E6EFFE9}" scale="60" showPageBreaks="1" hiddenRows="1" hiddenColumns="1" view="pageBreakPreview" showRuler="0" topLeftCell="A751">
      <selection activeCell="B777" sqref="B777"/>
      <rowBreaks count="22" manualBreakCount="22">
        <brk id="46" max="10" man="1"/>
        <brk id="86" max="10" man="1"/>
        <brk id="126" max="10" man="1"/>
        <brk id="191" max="10" man="1"/>
        <brk id="251" max="10" man="1"/>
        <brk id="323" max="10" man="1"/>
        <brk id="366" max="10" man="1"/>
        <brk id="420" max="10" man="1"/>
        <brk id="509" max="16383" man="1"/>
        <brk id="551" max="16383" man="1"/>
        <brk id="625" max="16383" man="1"/>
        <brk id="666" max="10" man="1"/>
        <brk id="708" max="10" man="1"/>
        <brk id="751" max="10" man="1"/>
        <brk id="793" max="16383" man="1"/>
        <brk id="836" max="10" man="1"/>
        <brk id="881" max="10" man="1"/>
        <brk id="922" max="16383" man="1"/>
        <brk id="964" max="16383" man="1"/>
        <brk id="1006" max="10" man="1"/>
        <brk id="1049" max="10" man="1"/>
        <brk id="1091" max="10" man="1"/>
      </rowBreaks>
      <pageMargins left="0.78740157480314965" right="0.78740157480314965" top="1.1811023622047245" bottom="0.39370078740157483" header="0" footer="0"/>
      <pageSetup paperSize="8" scale="63" fitToHeight="0" orientation="landscape" r:id="rId4"/>
      <headerFooter alignWithMargins="0"/>
    </customSheetView>
    <customSheetView guid="{C8C7D91A-0101-429D-A7C4-25C2A366909A}" scale="50" showPageBreaks="1" zeroValues="0" fitToPage="1" printArea="1" hiddenRows="1" hiddenColumns="1" view="pageBreakPreview" topLeftCell="A907">
      <selection activeCell="K923" sqref="K923"/>
      <pageMargins left="0.78740157480314965" right="0.78740157480314965" top="1.1811023622047245" bottom="0.39370078740157483" header="0" footer="0"/>
      <pageSetup paperSize="8" scale="62" fitToHeight="0" orientation="landscape" r:id="rId5"/>
      <headerFooter>
        <oddFooter>Страница &amp;P</oddFooter>
      </headerFooter>
    </customSheetView>
  </customSheetViews>
  <mergeCells count="1152">
    <mergeCell ref="A1786:A1790"/>
    <mergeCell ref="A1756:A1760"/>
    <mergeCell ref="A1811:A1815"/>
    <mergeCell ref="A1806:A1810"/>
    <mergeCell ref="A1686:A1690"/>
    <mergeCell ref="A1681:A1685"/>
    <mergeCell ref="A1676:A1680"/>
    <mergeCell ref="A1571:A1575"/>
    <mergeCell ref="N1571:N1575"/>
    <mergeCell ref="A1371:A1375"/>
    <mergeCell ref="N1421:N1425"/>
    <mergeCell ref="A1526:A1530"/>
    <mergeCell ref="A1391:A1395"/>
    <mergeCell ref="A1396:A1400"/>
    <mergeCell ref="N1366:N1370"/>
    <mergeCell ref="N1556:N1560"/>
    <mergeCell ref="N2198:N2202"/>
    <mergeCell ref="A1586:A1590"/>
    <mergeCell ref="A1551:A1555"/>
    <mergeCell ref="A1631:A1635"/>
    <mergeCell ref="A1616:A1620"/>
    <mergeCell ref="A1721:A1725"/>
    <mergeCell ref="A1751:A1755"/>
    <mergeCell ref="A1746:A1750"/>
    <mergeCell ref="A1791:A1795"/>
    <mergeCell ref="N1866:N1870"/>
    <mergeCell ref="N1966:N1970"/>
    <mergeCell ref="A1691:A1695"/>
    <mergeCell ref="A1656:A1660"/>
    <mergeCell ref="A1596:A1600"/>
    <mergeCell ref="A1896:A1900"/>
    <mergeCell ref="A1966:A1970"/>
    <mergeCell ref="A786:A790"/>
    <mergeCell ref="A701:A705"/>
    <mergeCell ref="A696:A700"/>
    <mergeCell ref="A641:A645"/>
    <mergeCell ref="A731:A735"/>
    <mergeCell ref="A726:A730"/>
    <mergeCell ref="A636:A640"/>
    <mergeCell ref="A631:A635"/>
    <mergeCell ref="A716:A720"/>
    <mergeCell ref="A741:A745"/>
    <mergeCell ref="A781:A785"/>
    <mergeCell ref="A1331:A1335"/>
    <mergeCell ref="A1326:A1330"/>
    <mergeCell ref="A1281:A1285"/>
    <mergeCell ref="A1286:A1290"/>
    <mergeCell ref="A1241:A1245"/>
    <mergeCell ref="A1321:A1325"/>
    <mergeCell ref="A1186:A1190"/>
    <mergeCell ref="A1156:A1160"/>
    <mergeCell ref="A1191:A1195"/>
    <mergeCell ref="A1126:A1130"/>
    <mergeCell ref="A791:A795"/>
    <mergeCell ref="A806:A810"/>
    <mergeCell ref="A936:A940"/>
    <mergeCell ref="A1296:A1300"/>
    <mergeCell ref="A1231:A1235"/>
    <mergeCell ref="A1226:A1230"/>
    <mergeCell ref="A1276:A1280"/>
    <mergeCell ref="A1251:A1255"/>
    <mergeCell ref="A1256:A1260"/>
    <mergeCell ref="A1011:A1015"/>
    <mergeCell ref="A1271:A1275"/>
    <mergeCell ref="A410:A414"/>
    <mergeCell ref="N410:N414"/>
    <mergeCell ref="A400:A404"/>
    <mergeCell ref="N415:N419"/>
    <mergeCell ref="A420:A424"/>
    <mergeCell ref="N420:N424"/>
    <mergeCell ref="A425:A429"/>
    <mergeCell ref="N425:N429"/>
    <mergeCell ref="A430:A434"/>
    <mergeCell ref="N430:N434"/>
    <mergeCell ref="A435:A439"/>
    <mergeCell ref="N435:N439"/>
    <mergeCell ref="A440:A444"/>
    <mergeCell ref="N440:N444"/>
    <mergeCell ref="A484:A488"/>
    <mergeCell ref="A461:A465"/>
    <mergeCell ref="A450:A454"/>
    <mergeCell ref="A456:A460"/>
    <mergeCell ref="A380:A384"/>
    <mergeCell ref="N380:N384"/>
    <mergeCell ref="A385:A389"/>
    <mergeCell ref="N385:N389"/>
    <mergeCell ref="A390:A394"/>
    <mergeCell ref="N390:N394"/>
    <mergeCell ref="A395:A399"/>
    <mergeCell ref="N395:N399"/>
    <mergeCell ref="A185:A189"/>
    <mergeCell ref="A235:A239"/>
    <mergeCell ref="A240:A244"/>
    <mergeCell ref="A245:A249"/>
    <mergeCell ref="A250:A254"/>
    <mergeCell ref="A255:A259"/>
    <mergeCell ref="A260:A264"/>
    <mergeCell ref="A265:A269"/>
    <mergeCell ref="A270:A274"/>
    <mergeCell ref="N355:N359"/>
    <mergeCell ref="A360:A364"/>
    <mergeCell ref="N360:N364"/>
    <mergeCell ref="A310:A314"/>
    <mergeCell ref="A205:A209"/>
    <mergeCell ref="A275:A279"/>
    <mergeCell ref="A300:A304"/>
    <mergeCell ref="N345:N349"/>
    <mergeCell ref="N305:N309"/>
    <mergeCell ref="A290:A294"/>
    <mergeCell ref="A295:A299"/>
    <mergeCell ref="A200:A204"/>
    <mergeCell ref="N350:N354"/>
    <mergeCell ref="N220:N224"/>
    <mergeCell ref="A155:A159"/>
    <mergeCell ref="A160:A164"/>
    <mergeCell ref="A190:A194"/>
    <mergeCell ref="A195:A199"/>
    <mergeCell ref="A210:A214"/>
    <mergeCell ref="A215:A219"/>
    <mergeCell ref="A220:A224"/>
    <mergeCell ref="A225:A229"/>
    <mergeCell ref="N175:N179"/>
    <mergeCell ref="N285:N289"/>
    <mergeCell ref="A230:A234"/>
    <mergeCell ref="A150:A154"/>
    <mergeCell ref="N190:N194"/>
    <mergeCell ref="N290:N294"/>
    <mergeCell ref="N295:N299"/>
    <mergeCell ref="N365:N369"/>
    <mergeCell ref="A370:A374"/>
    <mergeCell ref="N370:N374"/>
    <mergeCell ref="A315:A319"/>
    <mergeCell ref="N315:N319"/>
    <mergeCell ref="A320:A324"/>
    <mergeCell ref="N320:N324"/>
    <mergeCell ref="A325:A329"/>
    <mergeCell ref="N325:N329"/>
    <mergeCell ref="A330:A334"/>
    <mergeCell ref="N330:N334"/>
    <mergeCell ref="A335:A339"/>
    <mergeCell ref="N335:N339"/>
    <mergeCell ref="A340:A344"/>
    <mergeCell ref="N340:N344"/>
    <mergeCell ref="A280:A284"/>
    <mergeCell ref="A285:A289"/>
    <mergeCell ref="A165:A169"/>
    <mergeCell ref="N1941:N1945"/>
    <mergeCell ref="A1901:A1905"/>
    <mergeCell ref="N1946:N1950"/>
    <mergeCell ref="A1606:A1610"/>
    <mergeCell ref="A1636:A1640"/>
    <mergeCell ref="A1716:A1720"/>
    <mergeCell ref="A1601:A1605"/>
    <mergeCell ref="A1641:A1645"/>
    <mergeCell ref="A1696:A1700"/>
    <mergeCell ref="A1886:A1890"/>
    <mergeCell ref="N1826:N1830"/>
    <mergeCell ref="A1826:A1830"/>
    <mergeCell ref="N1696:N1700"/>
    <mergeCell ref="N1876:N1880"/>
    <mergeCell ref="N1871:N1875"/>
    <mergeCell ref="A1611:A1615"/>
    <mergeCell ref="A1666:A1670"/>
    <mergeCell ref="A1911:A1915"/>
    <mergeCell ref="A1801:A1805"/>
    <mergeCell ref="A1816:A1820"/>
    <mergeCell ref="A1766:A1770"/>
    <mergeCell ref="N1861:N1865"/>
    <mergeCell ref="N1856:N1860"/>
    <mergeCell ref="N1841:N1845"/>
    <mergeCell ref="A1521:A1525"/>
    <mergeCell ref="B1245:C1245"/>
    <mergeCell ref="A1236:A1240"/>
    <mergeCell ref="A1221:A1225"/>
    <mergeCell ref="A1216:A1220"/>
    <mergeCell ref="N1576:N1580"/>
    <mergeCell ref="A1581:A1585"/>
    <mergeCell ref="A1936:A1940"/>
    <mergeCell ref="A1921:A1925"/>
    <mergeCell ref="A1781:A1785"/>
    <mergeCell ref="A1776:A1780"/>
    <mergeCell ref="A1736:A1740"/>
    <mergeCell ref="A1931:A1935"/>
    <mergeCell ref="A1951:A1955"/>
    <mergeCell ref="A1926:A1930"/>
    <mergeCell ref="A1891:A1895"/>
    <mergeCell ref="A1661:A1665"/>
    <mergeCell ref="A1651:A1655"/>
    <mergeCell ref="A1646:A1650"/>
    <mergeCell ref="A1761:A1765"/>
    <mergeCell ref="A1731:A1735"/>
    <mergeCell ref="A1726:A1730"/>
    <mergeCell ref="A1701:A1705"/>
    <mergeCell ref="N1551:N1555"/>
    <mergeCell ref="A1671:A1675"/>
    <mergeCell ref="A1771:A1775"/>
    <mergeCell ref="A1796:A1800"/>
    <mergeCell ref="N1676:N1680"/>
    <mergeCell ref="N1681:N1685"/>
    <mergeCell ref="A1876:A1880"/>
    <mergeCell ref="N1746:N1750"/>
    <mergeCell ref="N1691:N1695"/>
    <mergeCell ref="A1626:A1630"/>
    <mergeCell ref="A1621:A1625"/>
    <mergeCell ref="N1646:N1650"/>
    <mergeCell ref="N1666:N1670"/>
    <mergeCell ref="N1656:N1660"/>
    <mergeCell ref="N1706:N1710"/>
    <mergeCell ref="N1761:N1765"/>
    <mergeCell ref="A1541:A1545"/>
    <mergeCell ref="A1536:A1540"/>
    <mergeCell ref="A1576:A1580"/>
    <mergeCell ref="A1491:A1495"/>
    <mergeCell ref="A1446:A1450"/>
    <mergeCell ref="A1361:A1365"/>
    <mergeCell ref="A1366:A1370"/>
    <mergeCell ref="A1351:A1355"/>
    <mergeCell ref="B1239:C1239"/>
    <mergeCell ref="B1240:C1240"/>
    <mergeCell ref="B1235:C1235"/>
    <mergeCell ref="B1237:C1237"/>
    <mergeCell ref="B1238:C1238"/>
    <mergeCell ref="A1301:A1305"/>
    <mergeCell ref="B1242:C1242"/>
    <mergeCell ref="B1244:C1244"/>
    <mergeCell ref="A1316:A1320"/>
    <mergeCell ref="A1481:A1485"/>
    <mergeCell ref="A1416:A1420"/>
    <mergeCell ref="A1431:A1435"/>
    <mergeCell ref="A1291:A1295"/>
    <mergeCell ref="A1421:A1425"/>
    <mergeCell ref="A1401:A1405"/>
    <mergeCell ref="A1406:A1410"/>
    <mergeCell ref="A1411:A1415"/>
    <mergeCell ref="B1243:C1243"/>
    <mergeCell ref="A1346:A1350"/>
    <mergeCell ref="A1451:A1455"/>
    <mergeCell ref="A1456:A1460"/>
    <mergeCell ref="A1461:A1465"/>
    <mergeCell ref="A1466:A1470"/>
    <mergeCell ref="A1426:A1430"/>
    <mergeCell ref="A1036:A1040"/>
    <mergeCell ref="N1036:N1040"/>
    <mergeCell ref="A1041:A1045"/>
    <mergeCell ref="N1041:N1045"/>
    <mergeCell ref="B1209:C1209"/>
    <mergeCell ref="B1219:C1219"/>
    <mergeCell ref="B1225:C1225"/>
    <mergeCell ref="B1232:C1232"/>
    <mergeCell ref="B1228:C1228"/>
    <mergeCell ref="B1229:C1229"/>
    <mergeCell ref="A1471:A1475"/>
    <mergeCell ref="A1476:A1480"/>
    <mergeCell ref="B1230:C1230"/>
    <mergeCell ref="B1227:C1227"/>
    <mergeCell ref="B1233:C1233"/>
    <mergeCell ref="B1234:C1234"/>
    <mergeCell ref="A1246:A1250"/>
    <mergeCell ref="B1222:C1222"/>
    <mergeCell ref="B1224:C1224"/>
    <mergeCell ref="A1386:A1390"/>
    <mergeCell ref="N1471:N1475"/>
    <mergeCell ref="N1476:N1480"/>
    <mergeCell ref="N1251:N1255"/>
    <mergeCell ref="N1416:N1420"/>
    <mergeCell ref="N1346:N1350"/>
    <mergeCell ref="N1446:N1450"/>
    <mergeCell ref="N1451:N1455"/>
    <mergeCell ref="N1456:N1460"/>
    <mergeCell ref="N1461:N1465"/>
    <mergeCell ref="A1056:A1060"/>
    <mergeCell ref="N1101:N1105"/>
    <mergeCell ref="B1220:C1220"/>
    <mergeCell ref="A1081:A1085"/>
    <mergeCell ref="B1213:C1213"/>
    <mergeCell ref="B1214:C1214"/>
    <mergeCell ref="B1204:C1204"/>
    <mergeCell ref="B1205:C1205"/>
    <mergeCell ref="A1091:A1095"/>
    <mergeCell ref="B1207:C1207"/>
    <mergeCell ref="B1208:C1208"/>
    <mergeCell ref="N1181:N1185"/>
    <mergeCell ref="A1076:A1080"/>
    <mergeCell ref="A1166:A1170"/>
    <mergeCell ref="B1210:C1210"/>
    <mergeCell ref="B1212:C1212"/>
    <mergeCell ref="B1202:C1202"/>
    <mergeCell ref="N1166:N1170"/>
    <mergeCell ref="N1171:N1175"/>
    <mergeCell ref="N1176:N1180"/>
    <mergeCell ref="A1026:A1030"/>
    <mergeCell ref="B1223:C1223"/>
    <mergeCell ref="A811:A815"/>
    <mergeCell ref="A821:A825"/>
    <mergeCell ref="A826:A830"/>
    <mergeCell ref="A841:A845"/>
    <mergeCell ref="A836:A840"/>
    <mergeCell ref="A871:A875"/>
    <mergeCell ref="A861:A865"/>
    <mergeCell ref="A856:A860"/>
    <mergeCell ref="A851:A855"/>
    <mergeCell ref="A846:A850"/>
    <mergeCell ref="A966:A970"/>
    <mergeCell ref="A816:A820"/>
    <mergeCell ref="A896:A900"/>
    <mergeCell ref="A946:A950"/>
    <mergeCell ref="A831:A835"/>
    <mergeCell ref="A886:A890"/>
    <mergeCell ref="A901:A905"/>
    <mergeCell ref="A891:A895"/>
    <mergeCell ref="B1215:C1215"/>
    <mergeCell ref="B1217:C1217"/>
    <mergeCell ref="A1121:A1125"/>
    <mergeCell ref="A1111:A1115"/>
    <mergeCell ref="A1116:A1120"/>
    <mergeCell ref="B1218:C1218"/>
    <mergeCell ref="B1203:C1203"/>
    <mergeCell ref="A1171:A1175"/>
    <mergeCell ref="A1201:A1205"/>
    <mergeCell ref="A1051:A1055"/>
    <mergeCell ref="A1176:A1180"/>
    <mergeCell ref="A1031:A1035"/>
    <mergeCell ref="A1516:A1520"/>
    <mergeCell ref="A1531:A1535"/>
    <mergeCell ref="A881:A885"/>
    <mergeCell ref="A961:A965"/>
    <mergeCell ref="A956:A960"/>
    <mergeCell ref="A981:A985"/>
    <mergeCell ref="A1106:A1110"/>
    <mergeCell ref="A1096:A1100"/>
    <mergeCell ref="A1066:A1070"/>
    <mergeCell ref="A1181:A1185"/>
    <mergeCell ref="A1196:A1200"/>
    <mergeCell ref="A1061:A1065"/>
    <mergeCell ref="A996:A1000"/>
    <mergeCell ref="A971:A975"/>
    <mergeCell ref="A931:A935"/>
    <mergeCell ref="A921:A925"/>
    <mergeCell ref="A911:A915"/>
    <mergeCell ref="A1496:A1500"/>
    <mergeCell ref="A986:A990"/>
    <mergeCell ref="A1161:A1165"/>
    <mergeCell ref="A1336:A1340"/>
    <mergeCell ref="A1306:A1310"/>
    <mergeCell ref="A1341:A1345"/>
    <mergeCell ref="A1376:A1380"/>
    <mergeCell ref="A1381:A1385"/>
    <mergeCell ref="A1001:A1005"/>
    <mergeCell ref="A1211:A1215"/>
    <mergeCell ref="A991:A995"/>
    <mergeCell ref="A1046:A1050"/>
    <mergeCell ref="A1151:A1155"/>
    <mergeCell ref="A1101:A1105"/>
    <mergeCell ref="A1086:A1090"/>
    <mergeCell ref="A170:A174"/>
    <mergeCell ref="A175:A179"/>
    <mergeCell ref="A180:A184"/>
    <mergeCell ref="A1591:A1595"/>
    <mergeCell ref="A1546:A1550"/>
    <mergeCell ref="A1261:A1265"/>
    <mergeCell ref="A1506:A1510"/>
    <mergeCell ref="A1356:A1360"/>
    <mergeCell ref="A1131:A1135"/>
    <mergeCell ref="A1136:A1140"/>
    <mergeCell ref="A1021:A1025"/>
    <mergeCell ref="A1561:A1565"/>
    <mergeCell ref="A1556:A1560"/>
    <mergeCell ref="A906:A910"/>
    <mergeCell ref="A1436:A1440"/>
    <mergeCell ref="A1441:A1445"/>
    <mergeCell ref="A1266:A1270"/>
    <mergeCell ref="A1071:A1075"/>
    <mergeCell ref="A1006:A1010"/>
    <mergeCell ref="A1016:A1020"/>
    <mergeCell ref="A1206:A1210"/>
    <mergeCell ref="A1141:A1145"/>
    <mergeCell ref="A1146:A1150"/>
    <mergeCell ref="A976:A980"/>
    <mergeCell ref="A916:A920"/>
    <mergeCell ref="A941:A945"/>
    <mergeCell ref="A951:A955"/>
    <mergeCell ref="A541:A545"/>
    <mergeCell ref="A801:A805"/>
    <mergeCell ref="A796:A800"/>
    <mergeCell ref="A876:A880"/>
    <mergeCell ref="A866:A870"/>
    <mergeCell ref="A506:A510"/>
    <mergeCell ref="A345:A349"/>
    <mergeCell ref="A350:A354"/>
    <mergeCell ref="A305:A309"/>
    <mergeCell ref="A606:A610"/>
    <mergeCell ref="A601:A605"/>
    <mergeCell ref="A516:A520"/>
    <mergeCell ref="A671:A675"/>
    <mergeCell ref="A676:A680"/>
    <mergeCell ref="A445:A449"/>
    <mergeCell ref="A467:A471"/>
    <mergeCell ref="A521:A525"/>
    <mergeCell ref="A501:A505"/>
    <mergeCell ref="A490:A494"/>
    <mergeCell ref="A531:A535"/>
    <mergeCell ref="A536:A540"/>
    <mergeCell ref="A666:A670"/>
    <mergeCell ref="A661:A665"/>
    <mergeCell ref="A365:A369"/>
    <mergeCell ref="A473:A477"/>
    <mergeCell ref="A478:A482"/>
    <mergeCell ref="A546:A550"/>
    <mergeCell ref="A526:A530"/>
    <mergeCell ref="A611:A615"/>
    <mergeCell ref="A626:A630"/>
    <mergeCell ref="A355:A359"/>
    <mergeCell ref="A415:A419"/>
    <mergeCell ref="A656:A660"/>
    <mergeCell ref="A551:A555"/>
    <mergeCell ref="A495:A499"/>
    <mergeCell ref="A375:A379"/>
    <mergeCell ref="A405:A409"/>
    <mergeCell ref="A561:A565"/>
    <mergeCell ref="A556:A560"/>
    <mergeCell ref="A591:A595"/>
    <mergeCell ref="A511:A515"/>
    <mergeCell ref="A586:A590"/>
    <mergeCell ref="A15:A19"/>
    <mergeCell ref="A20:A24"/>
    <mergeCell ref="A25:A29"/>
    <mergeCell ref="A30:A34"/>
    <mergeCell ref="A35:A39"/>
    <mergeCell ref="A40:A44"/>
    <mergeCell ref="A50:A54"/>
    <mergeCell ref="A55:A59"/>
    <mergeCell ref="A60:A64"/>
    <mergeCell ref="A65:A69"/>
    <mergeCell ref="A70:A74"/>
    <mergeCell ref="A80:A84"/>
    <mergeCell ref="A85:A89"/>
    <mergeCell ref="A90:A94"/>
    <mergeCell ref="A95:A99"/>
    <mergeCell ref="A75:A79"/>
    <mergeCell ref="A145:A149"/>
    <mergeCell ref="A100:A104"/>
    <mergeCell ref="A105:A109"/>
    <mergeCell ref="A110:A114"/>
    <mergeCell ref="A115:A119"/>
    <mergeCell ref="A120:A124"/>
    <mergeCell ref="A566:A570"/>
    <mergeCell ref="A125:A129"/>
    <mergeCell ref="A130:A134"/>
    <mergeCell ref="A135:A139"/>
    <mergeCell ref="A140:A144"/>
    <mergeCell ref="A2063:A2067"/>
    <mergeCell ref="A1916:A1920"/>
    <mergeCell ref="A1906:A1910"/>
    <mergeCell ref="A1961:A1965"/>
    <mergeCell ref="A756:A760"/>
    <mergeCell ref="A761:A765"/>
    <mergeCell ref="A706:A710"/>
    <mergeCell ref="A766:A770"/>
    <mergeCell ref="A776:A780"/>
    <mergeCell ref="A746:A750"/>
    <mergeCell ref="A571:A575"/>
    <mergeCell ref="A576:A580"/>
    <mergeCell ref="A721:A725"/>
    <mergeCell ref="A581:A585"/>
    <mergeCell ref="A691:A695"/>
    <mergeCell ref="A621:A625"/>
    <mergeCell ref="A616:A620"/>
    <mergeCell ref="A596:A600"/>
    <mergeCell ref="A646:A650"/>
    <mergeCell ref="A711:A715"/>
    <mergeCell ref="A736:A740"/>
    <mergeCell ref="A681:A685"/>
    <mergeCell ref="A686:A690"/>
    <mergeCell ref="A651:A655"/>
    <mergeCell ref="A1486:A1490"/>
    <mergeCell ref="A771:A775"/>
    <mergeCell ref="A751:A755"/>
    <mergeCell ref="A1311:A1315"/>
    <mergeCell ref="A926:A930"/>
    <mergeCell ref="A1501:A1505"/>
    <mergeCell ref="A1511:A1515"/>
    <mergeCell ref="A1566:A1570"/>
    <mergeCell ref="A2073:A2077"/>
    <mergeCell ref="A2153:A2157"/>
    <mergeCell ref="A2148:A2152"/>
    <mergeCell ref="A2253:A2257"/>
    <mergeCell ref="A2013:A2017"/>
    <mergeCell ref="A1996:A2000"/>
    <mergeCell ref="A2001:A2005"/>
    <mergeCell ref="A1881:A1885"/>
    <mergeCell ref="A1821:A1825"/>
    <mergeCell ref="A2588:A2592"/>
    <mergeCell ref="A2233:A2237"/>
    <mergeCell ref="A2178:A2182"/>
    <mergeCell ref="A2173:A2177"/>
    <mergeCell ref="A2168:A2172"/>
    <mergeCell ref="A2163:A2167"/>
    <mergeCell ref="A2228:A2232"/>
    <mergeCell ref="A2323:A2327"/>
    <mergeCell ref="A2413:A2417"/>
    <mergeCell ref="A2503:A2507"/>
    <mergeCell ref="A2498:A2502"/>
    <mergeCell ref="A2493:A2497"/>
    <mergeCell ref="A2488:A2492"/>
    <mergeCell ref="A2408:A2412"/>
    <mergeCell ref="A2318:A2322"/>
    <mergeCell ref="A2098:A2102"/>
    <mergeCell ref="A2373:A2377"/>
    <mergeCell ref="A2428:A2432"/>
    <mergeCell ref="A2298:A2302"/>
    <mergeCell ref="A2088:A2092"/>
    <mergeCell ref="A2358:A2362"/>
    <mergeCell ref="A2018:A2022"/>
    <mergeCell ref="A2238:A2242"/>
    <mergeCell ref="A2068:A2072"/>
    <mergeCell ref="A2158:A2162"/>
    <mergeCell ref="A2078:A2082"/>
    <mergeCell ref="A2288:A2292"/>
    <mergeCell ref="A1976:A1980"/>
    <mergeCell ref="A1941:A1945"/>
    <mergeCell ref="A1956:A1960"/>
    <mergeCell ref="A2048:A2052"/>
    <mergeCell ref="A1946:A1950"/>
    <mergeCell ref="A2353:A2357"/>
    <mergeCell ref="A2033:A2037"/>
    <mergeCell ref="A2313:A2317"/>
    <mergeCell ref="A2263:A2267"/>
    <mergeCell ref="A2303:A2307"/>
    <mergeCell ref="A2143:A2147"/>
    <mergeCell ref="A2138:A2142"/>
    <mergeCell ref="A2218:A2222"/>
    <mergeCell ref="A2213:A2217"/>
    <mergeCell ref="A2208:A2212"/>
    <mergeCell ref="A2203:A2207"/>
    <mergeCell ref="A2023:A2027"/>
    <mergeCell ref="A2053:A2057"/>
    <mergeCell ref="A2043:A2047"/>
    <mergeCell ref="A2348:A2352"/>
    <mergeCell ref="A2343:A2347"/>
    <mergeCell ref="A2338:A2342"/>
    <mergeCell ref="A2183:A2187"/>
    <mergeCell ref="A2278:A2282"/>
    <mergeCell ref="A2193:A2197"/>
    <mergeCell ref="A2188:A2192"/>
    <mergeCell ref="A2133:A2137"/>
    <mergeCell ref="A2128:A2132"/>
    <mergeCell ref="A2198:A2202"/>
    <mergeCell ref="A2093:A2097"/>
    <mergeCell ref="A2293:A2297"/>
    <mergeCell ref="A2363:A2367"/>
    <mergeCell ref="A2308:A2312"/>
    <mergeCell ref="A2673:A2677"/>
    <mergeCell ref="A2668:A2672"/>
    <mergeCell ref="A2663:A2667"/>
    <mergeCell ref="A2383:A2387"/>
    <mergeCell ref="A2378:A2382"/>
    <mergeCell ref="A2613:A2617"/>
    <mergeCell ref="A2608:A2612"/>
    <mergeCell ref="A2388:A2392"/>
    <mergeCell ref="A2438:A2442"/>
    <mergeCell ref="A2083:A2087"/>
    <mergeCell ref="A2558:A2562"/>
    <mergeCell ref="A2563:A2567"/>
    <mergeCell ref="A2108:A2112"/>
    <mergeCell ref="A2113:A2117"/>
    <mergeCell ref="A2118:A2122"/>
    <mergeCell ref="A2123:A2127"/>
    <mergeCell ref="A2418:A2422"/>
    <mergeCell ref="A2458:A2462"/>
    <mergeCell ref="A2463:A2467"/>
    <mergeCell ref="A2468:A2472"/>
    <mergeCell ref="A2473:A2477"/>
    <mergeCell ref="A2368:A2372"/>
    <mergeCell ref="A2333:A2337"/>
    <mergeCell ref="A2328:A2332"/>
    <mergeCell ref="A2423:A2427"/>
    <mergeCell ref="A2403:A2407"/>
    <mergeCell ref="A2433:A2437"/>
    <mergeCell ref="A2513:A2517"/>
    <mergeCell ref="A2508:A2512"/>
    <mergeCell ref="A2453:A2457"/>
    <mergeCell ref="A2693:A2697"/>
    <mergeCell ref="A2688:A2692"/>
    <mergeCell ref="A2683:A2687"/>
    <mergeCell ref="A2538:A2542"/>
    <mergeCell ref="A2738:A2742"/>
    <mergeCell ref="A2733:A2737"/>
    <mergeCell ref="A2728:A2732"/>
    <mergeCell ref="A2723:A2727"/>
    <mergeCell ref="A2718:A2722"/>
    <mergeCell ref="A2713:A2717"/>
    <mergeCell ref="A2708:A2712"/>
    <mergeCell ref="A2703:A2707"/>
    <mergeCell ref="A2698:A2702"/>
    <mergeCell ref="A2633:A2637"/>
    <mergeCell ref="A2483:A2487"/>
    <mergeCell ref="A2618:A2622"/>
    <mergeCell ref="A2788:A2792"/>
    <mergeCell ref="A2783:A2787"/>
    <mergeCell ref="A2778:A2782"/>
    <mergeCell ref="A2773:A2777"/>
    <mergeCell ref="A2533:A2537"/>
    <mergeCell ref="A2528:A2532"/>
    <mergeCell ref="A2523:A2527"/>
    <mergeCell ref="A2518:A2522"/>
    <mergeCell ref="A2583:A2587"/>
    <mergeCell ref="A2628:A2632"/>
    <mergeCell ref="A2623:A2627"/>
    <mergeCell ref="N2658:N2662"/>
    <mergeCell ref="N2663:N2667"/>
    <mergeCell ref="N2668:N2672"/>
    <mergeCell ref="N2673:N2677"/>
    <mergeCell ref="A2578:A2582"/>
    <mergeCell ref="A2573:A2577"/>
    <mergeCell ref="A2568:A2572"/>
    <mergeCell ref="N2773:N2777"/>
    <mergeCell ref="N2778:N2782"/>
    <mergeCell ref="N2783:N2787"/>
    <mergeCell ref="A2678:A2682"/>
    <mergeCell ref="A2763:A2767"/>
    <mergeCell ref="A2653:A2657"/>
    <mergeCell ref="A2758:A2762"/>
    <mergeCell ref="A2753:A2757"/>
    <mergeCell ref="A2748:A2752"/>
    <mergeCell ref="A2743:A2747"/>
    <mergeCell ref="A2638:A2642"/>
    <mergeCell ref="A2648:A2652"/>
    <mergeCell ref="A2643:A2647"/>
    <mergeCell ref="A2603:A2607"/>
    <mergeCell ref="N115:N119"/>
    <mergeCell ref="N255:N259"/>
    <mergeCell ref="N516:N520"/>
    <mergeCell ref="N511:N515"/>
    <mergeCell ref="N531:N535"/>
    <mergeCell ref="N546:N550"/>
    <mergeCell ref="N561:N565"/>
    <mergeCell ref="N541:N545"/>
    <mergeCell ref="N150:N154"/>
    <mergeCell ref="N400:N404"/>
    <mergeCell ref="N180:N184"/>
    <mergeCell ref="N225:N229"/>
    <mergeCell ref="N120:N124"/>
    <mergeCell ref="N2648:N2652"/>
    <mergeCell ref="N2653:N2657"/>
    <mergeCell ref="N2608:N2612"/>
    <mergeCell ref="N2613:N2617"/>
    <mergeCell ref="N2578:N2582"/>
    <mergeCell ref="N2513:N2517"/>
    <mergeCell ref="N2618:N2622"/>
    <mergeCell ref="N2483:N2487"/>
    <mergeCell ref="N2433:N2437"/>
    <mergeCell ref="N2488:N2492"/>
    <mergeCell ref="N1106:N1110"/>
    <mergeCell ref="N1141:N1145"/>
    <mergeCell ref="N1031:N1035"/>
    <mergeCell ref="N375:N379"/>
    <mergeCell ref="N405:N409"/>
    <mergeCell ref="N235:N239"/>
    <mergeCell ref="N611:N615"/>
    <mergeCell ref="N536:N540"/>
    <mergeCell ref="N586:N590"/>
    <mergeCell ref="N591:N595"/>
    <mergeCell ref="N601:N605"/>
    <mergeCell ref="N606:N610"/>
    <mergeCell ref="N445:N449"/>
    <mergeCell ref="N450:N454"/>
    <mergeCell ref="N456:N460"/>
    <mergeCell ref="N461:N465"/>
    <mergeCell ref="N467:N471"/>
    <mergeCell ref="N473:N477"/>
    <mergeCell ref="N478:N482"/>
    <mergeCell ref="N484:N488"/>
    <mergeCell ref="N490:N494"/>
    <mergeCell ref="N495:N499"/>
    <mergeCell ref="N270:N274"/>
    <mergeCell ref="A1991:A1995"/>
    <mergeCell ref="A2598:A2602"/>
    <mergeCell ref="N576:N580"/>
    <mergeCell ref="N666:N670"/>
    <mergeCell ref="N736:N740"/>
    <mergeCell ref="N811:N815"/>
    <mergeCell ref="N916:N920"/>
    <mergeCell ref="N801:N805"/>
    <mergeCell ref="N861:N865"/>
    <mergeCell ref="N85:N89"/>
    <mergeCell ref="N50:N54"/>
    <mergeCell ref="N55:N59"/>
    <mergeCell ref="N125:N129"/>
    <mergeCell ref="N130:N134"/>
    <mergeCell ref="N165:N169"/>
    <mergeCell ref="N275:N279"/>
    <mergeCell ref="N581:N585"/>
    <mergeCell ref="N260:N264"/>
    <mergeCell ref="N265:N269"/>
    <mergeCell ref="N746:N750"/>
    <mergeCell ref="N896:N900"/>
    <mergeCell ref="N230:N234"/>
    <mergeCell ref="N771:N775"/>
    <mergeCell ref="N240:N244"/>
    <mergeCell ref="N751:N755"/>
    <mergeCell ref="N766:N770"/>
    <mergeCell ref="A2058:A2062"/>
    <mergeCell ref="N280:N284"/>
    <mergeCell ref="N75:N79"/>
    <mergeCell ref="A2103:A2107"/>
    <mergeCell ref="A2258:A2262"/>
    <mergeCell ref="N95:N99"/>
    <mergeCell ref="N676:N680"/>
    <mergeCell ref="N716:N720"/>
    <mergeCell ref="N691:N695"/>
    <mergeCell ref="N2438:N2442"/>
    <mergeCell ref="N2028:N2032"/>
    <mergeCell ref="N2083:N2087"/>
    <mergeCell ref="N300:N304"/>
    <mergeCell ref="N310:N314"/>
    <mergeCell ref="N1121:N1125"/>
    <mergeCell ref="N1001:N1005"/>
    <mergeCell ref="N966:N970"/>
    <mergeCell ref="N2183:N2187"/>
    <mergeCell ref="N1981:N1985"/>
    <mergeCell ref="N1546:N1550"/>
    <mergeCell ref="N1486:N1490"/>
    <mergeCell ref="N1351:N1355"/>
    <mergeCell ref="N1391:N1395"/>
    <mergeCell ref="N1396:N1400"/>
    <mergeCell ref="N1401:N1405"/>
    <mergeCell ref="N1406:N1410"/>
    <mergeCell ref="N1411:N1415"/>
    <mergeCell ref="N2328:N2332"/>
    <mergeCell ref="N2368:N2372"/>
    <mergeCell ref="N1936:N1940"/>
    <mergeCell ref="N1466:N1470"/>
    <mergeCell ref="N2218:N2222"/>
    <mergeCell ref="N1216:N1220"/>
    <mergeCell ref="N1211:N1215"/>
    <mergeCell ref="N1186:N1190"/>
    <mergeCell ref="N1191:N1195"/>
    <mergeCell ref="N2283:N2287"/>
    <mergeCell ref="N1021:N1025"/>
    <mergeCell ref="N1081:N1085"/>
    <mergeCell ref="N2343:N2347"/>
    <mergeCell ref="N2348:N2352"/>
    <mergeCell ref="N2583:N2587"/>
    <mergeCell ref="N2588:N2592"/>
    <mergeCell ref="N2593:N2597"/>
    <mergeCell ref="N2598:N2602"/>
    <mergeCell ref="N2498:N2502"/>
    <mergeCell ref="N1156:N1160"/>
    <mergeCell ref="N761:N765"/>
    <mergeCell ref="N866:N870"/>
    <mergeCell ref="N871:N875"/>
    <mergeCell ref="N661:N665"/>
    <mergeCell ref="N671:N675"/>
    <mergeCell ref="N1261:N1265"/>
    <mergeCell ref="N1221:N1225"/>
    <mergeCell ref="N791:N795"/>
    <mergeCell ref="N796:N800"/>
    <mergeCell ref="N976:N980"/>
    <mergeCell ref="N1241:N1245"/>
    <mergeCell ref="N776:N780"/>
    <mergeCell ref="N1541:N1545"/>
    <mergeCell ref="N2148:N2152"/>
    <mergeCell ref="N886:N890"/>
    <mergeCell ref="N901:N905"/>
    <mergeCell ref="N2478:N2482"/>
    <mergeCell ref="N1026:N1030"/>
    <mergeCell ref="N2203:N2207"/>
    <mergeCell ref="N2208:N2212"/>
    <mergeCell ref="N2213:N2217"/>
    <mergeCell ref="N781:N785"/>
    <mergeCell ref="N2558:N2562"/>
    <mergeCell ref="N2563:N2567"/>
    <mergeCell ref="N2108:N2112"/>
    <mergeCell ref="N2113:N2117"/>
    <mergeCell ref="N2378:N2382"/>
    <mergeCell ref="N571:N575"/>
    <mergeCell ref="N2428:N2432"/>
    <mergeCell ref="N2338:N2342"/>
    <mergeCell ref="N2373:N2377"/>
    <mergeCell ref="N2263:N2267"/>
    <mergeCell ref="N2573:N2577"/>
    <mergeCell ref="N2548:N2552"/>
    <mergeCell ref="N2553:N2557"/>
    <mergeCell ref="N2568:N2572"/>
    <mergeCell ref="N636:N640"/>
    <mergeCell ref="N2118:N2122"/>
    <mergeCell ref="N2123:N2127"/>
    <mergeCell ref="N2418:N2422"/>
    <mergeCell ref="N2453:N2457"/>
    <mergeCell ref="N2458:N2462"/>
    <mergeCell ref="N2463:N2467"/>
    <mergeCell ref="N2468:N2472"/>
    <mergeCell ref="N2473:N2477"/>
    <mergeCell ref="N2448:N2452"/>
    <mergeCell ref="N2413:N2417"/>
    <mergeCell ref="N2358:N2362"/>
    <mergeCell ref="N1951:N1955"/>
    <mergeCell ref="N2088:N2092"/>
    <mergeCell ref="N2318:N2322"/>
    <mergeCell ref="N2303:N2307"/>
    <mergeCell ref="N2138:N2142"/>
    <mergeCell ref="N1136:N1140"/>
    <mergeCell ref="A2028:A2032"/>
    <mergeCell ref="A1981:A1985"/>
    <mergeCell ref="A2038:A2042"/>
    <mergeCell ref="A2398:A2402"/>
    <mergeCell ref="A2478:A2482"/>
    <mergeCell ref="A2548:A2552"/>
    <mergeCell ref="A2543:A2547"/>
    <mergeCell ref="A2443:A2447"/>
    <mergeCell ref="A2393:A2397"/>
    <mergeCell ref="A2223:A2227"/>
    <mergeCell ref="A2283:A2287"/>
    <mergeCell ref="A2273:A2277"/>
    <mergeCell ref="A2268:A2272"/>
    <mergeCell ref="A2248:A2252"/>
    <mergeCell ref="A2243:A2247"/>
    <mergeCell ref="N2363:N2367"/>
    <mergeCell ref="N2308:N2312"/>
    <mergeCell ref="N2313:N2317"/>
    <mergeCell ref="N2323:N2327"/>
    <mergeCell ref="N2538:N2542"/>
    <mergeCell ref="N2383:N2387"/>
    <mergeCell ref="N2388:N2392"/>
    <mergeCell ref="N2503:N2507"/>
    <mergeCell ref="N2508:N2512"/>
    <mergeCell ref="N2128:N2132"/>
    <mergeCell ref="N2243:N2247"/>
    <mergeCell ref="N2273:N2277"/>
    <mergeCell ref="N2228:N2232"/>
    <mergeCell ref="N2233:N2237"/>
    <mergeCell ref="N2193:N2197"/>
    <mergeCell ref="N2238:N2242"/>
    <mergeCell ref="N2353:N2357"/>
    <mergeCell ref="N2333:N2337"/>
    <mergeCell ref="N2423:N2427"/>
    <mergeCell ref="N2408:N2412"/>
    <mergeCell ref="N1046:N1050"/>
    <mergeCell ref="N2188:N2192"/>
    <mergeCell ref="N2223:N2227"/>
    <mergeCell ref="N1686:N1690"/>
    <mergeCell ref="N1731:N1735"/>
    <mergeCell ref="N1931:N1935"/>
    <mergeCell ref="N2168:N2172"/>
    <mergeCell ref="N2253:N2257"/>
    <mergeCell ref="N2173:N2177"/>
    <mergeCell ref="N1911:N1915"/>
    <mergeCell ref="N2058:N2062"/>
    <mergeCell ref="N1316:N1320"/>
    <mergeCell ref="N1311:N1315"/>
    <mergeCell ref="N1781:N1785"/>
    <mergeCell ref="N1926:N1930"/>
    <mergeCell ref="N1616:N1620"/>
    <mergeCell ref="N2393:N2397"/>
    <mergeCell ref="N1506:N1510"/>
    <mergeCell ref="N1226:N1230"/>
    <mergeCell ref="N1531:N1535"/>
    <mergeCell ref="N1536:N1540"/>
    <mergeCell ref="N1566:N1570"/>
    <mergeCell ref="N1971:N1975"/>
    <mergeCell ref="N2098:N2102"/>
    <mergeCell ref="N2288:N2292"/>
    <mergeCell ref="N2268:N2272"/>
    <mergeCell ref="N2093:N2097"/>
    <mergeCell ref="N2103:N2107"/>
    <mergeCell ref="N1061:N1065"/>
    <mergeCell ref="N2788:N2792"/>
    <mergeCell ref="N2768:N2772"/>
    <mergeCell ref="N2683:N2687"/>
    <mergeCell ref="A2007:A2011"/>
    <mergeCell ref="A2768:A2772"/>
    <mergeCell ref="N2743:N2747"/>
    <mergeCell ref="N2693:N2697"/>
    <mergeCell ref="N2698:N2702"/>
    <mergeCell ref="N2703:N2707"/>
    <mergeCell ref="N2713:N2717"/>
    <mergeCell ref="N2718:N2722"/>
    <mergeCell ref="N2723:N2727"/>
    <mergeCell ref="N2728:N2732"/>
    <mergeCell ref="N2733:N2737"/>
    <mergeCell ref="N2738:N2742"/>
    <mergeCell ref="N2678:N2682"/>
    <mergeCell ref="N2708:N2712"/>
    <mergeCell ref="N2543:N2547"/>
    <mergeCell ref="N2493:N2497"/>
    <mergeCell ref="N2443:N2447"/>
    <mergeCell ref="A2448:A2452"/>
    <mergeCell ref="N2248:N2252"/>
    <mergeCell ref="N2163:N2167"/>
    <mergeCell ref="N2753:N2757"/>
    <mergeCell ref="N2758:N2762"/>
    <mergeCell ref="N2763:N2767"/>
    <mergeCell ref="N2073:N2077"/>
    <mergeCell ref="N2403:N2407"/>
    <mergeCell ref="N2623:N2627"/>
    <mergeCell ref="N2258:N2262"/>
    <mergeCell ref="N2278:N2282"/>
    <mergeCell ref="N2398:N2402"/>
    <mergeCell ref="N1011:N1015"/>
    <mergeCell ref="N981:N985"/>
    <mergeCell ref="N986:N990"/>
    <mergeCell ref="N991:N995"/>
    <mergeCell ref="N641:N645"/>
    <mergeCell ref="N726:N730"/>
    <mergeCell ref="N816:N820"/>
    <mergeCell ref="N931:N935"/>
    <mergeCell ref="N1071:N1075"/>
    <mergeCell ref="N1146:N1150"/>
    <mergeCell ref="N1066:N1070"/>
    <mergeCell ref="N2143:N2147"/>
    <mergeCell ref="N1436:N1440"/>
    <mergeCell ref="N1441:N1445"/>
    <mergeCell ref="N2007:N2011"/>
    <mergeCell ref="N2043:N2047"/>
    <mergeCell ref="N2023:N2027"/>
    <mergeCell ref="N1586:N1590"/>
    <mergeCell ref="N1661:N1665"/>
    <mergeCell ref="N1671:N1675"/>
    <mergeCell ref="N1721:N1725"/>
    <mergeCell ref="N821:N825"/>
    <mergeCell ref="N906:N910"/>
    <mergeCell ref="N971:N975"/>
    <mergeCell ref="N941:N945"/>
    <mergeCell ref="N951:N955"/>
    <mergeCell ref="N956:N960"/>
    <mergeCell ref="N926:N930"/>
    <mergeCell ref="N921:N925"/>
    <mergeCell ref="N1131:N1135"/>
    <mergeCell ref="N1016:N1020"/>
    <mergeCell ref="N1051:N1055"/>
    <mergeCell ref="N1006:N1010"/>
    <mergeCell ref="N1116:N1120"/>
    <mergeCell ref="N1096:N1100"/>
    <mergeCell ref="N1231:N1235"/>
    <mergeCell ref="N1236:N1240"/>
    <mergeCell ref="N1321:N1325"/>
    <mergeCell ref="N1256:N1260"/>
    <mergeCell ref="N1986:N1990"/>
    <mergeCell ref="N10:N14"/>
    <mergeCell ref="A10:A14"/>
    <mergeCell ref="N2748:N2752"/>
    <mergeCell ref="A2658:A2662"/>
    <mergeCell ref="N2643:N2647"/>
    <mergeCell ref="N2518:N2522"/>
    <mergeCell ref="N616:N620"/>
    <mergeCell ref="N556:N560"/>
    <mergeCell ref="N806:N810"/>
    <mergeCell ref="N40:N44"/>
    <mergeCell ref="N696:N700"/>
    <mergeCell ref="N701:N705"/>
    <mergeCell ref="N711:N715"/>
    <mergeCell ref="N721:N725"/>
    <mergeCell ref="N1086:N1090"/>
    <mergeCell ref="N1091:N1095"/>
    <mergeCell ref="N2078:N2082"/>
    <mergeCell ref="N1521:N1525"/>
    <mergeCell ref="N1561:N1565"/>
    <mergeCell ref="N1526:N1530"/>
    <mergeCell ref="N1286:N1290"/>
    <mergeCell ref="N250:N254"/>
    <mergeCell ref="N631:N635"/>
    <mergeCell ref="N1161:N1165"/>
    <mergeCell ref="N2688:N2692"/>
    <mergeCell ref="N2603:N2607"/>
    <mergeCell ref="N2633:N2637"/>
    <mergeCell ref="N2638:N2642"/>
    <mergeCell ref="A2593:A2597"/>
    <mergeCell ref="N2523:N2527"/>
    <mergeCell ref="N2528:N2532"/>
    <mergeCell ref="A2553:A2557"/>
    <mergeCell ref="N1651:N1655"/>
    <mergeCell ref="N1726:N1730"/>
    <mergeCell ref="N1356:N1360"/>
    <mergeCell ref="N1201:N1205"/>
    <mergeCell ref="N1076:N1080"/>
    <mergeCell ref="N1111:N1115"/>
    <mergeCell ref="N2178:N2182"/>
    <mergeCell ref="N1196:N1200"/>
    <mergeCell ref="N1246:N1250"/>
    <mergeCell ref="N1306:N1310"/>
    <mergeCell ref="N1331:N1335"/>
    <mergeCell ref="N1326:N1330"/>
    <mergeCell ref="N2048:N2052"/>
    <mergeCell ref="N1151:N1155"/>
    <mergeCell ref="N1916:N1920"/>
    <mergeCell ref="N1631:N1635"/>
    <mergeCell ref="N2628:N2632"/>
    <mergeCell ref="N2533:N2537"/>
    <mergeCell ref="N1991:N1995"/>
    <mergeCell ref="N1961:N1965"/>
    <mergeCell ref="N1126:N1130"/>
    <mergeCell ref="N1886:N1890"/>
    <mergeCell ref="N1891:N1895"/>
    <mergeCell ref="N1921:N1925"/>
    <mergeCell ref="N826:N830"/>
    <mergeCell ref="N831:N835"/>
    <mergeCell ref="N596:N600"/>
    <mergeCell ref="N145:N149"/>
    <mergeCell ref="N881:N885"/>
    <mergeCell ref="N996:N1000"/>
    <mergeCell ref="N851:N855"/>
    <mergeCell ref="N741:N745"/>
    <mergeCell ref="N731:N735"/>
    <mergeCell ref="N706:N710"/>
    <mergeCell ref="N170:N174"/>
    <mergeCell ref="N200:N204"/>
    <mergeCell ref="N185:N189"/>
    <mergeCell ref="N195:N199"/>
    <mergeCell ref="N205:N209"/>
    <mergeCell ref="N215:N219"/>
    <mergeCell ref="N936:N940"/>
    <mergeCell ref="N946:N950"/>
    <mergeCell ref="N961:N965"/>
    <mergeCell ref="N876:N880"/>
    <mergeCell ref="N911:N915"/>
    <mergeCell ref="N836:N840"/>
    <mergeCell ref="N841:N845"/>
    <mergeCell ref="N891:N895"/>
    <mergeCell ref="N786:N790"/>
    <mergeCell ref="N651:N655"/>
    <mergeCell ref="N656:N660"/>
    <mergeCell ref="N526:N530"/>
    <mergeCell ref="N856:N860"/>
    <mergeCell ref="N521:N525"/>
    <mergeCell ref="N566:N570"/>
    <mergeCell ref="N210:N214"/>
    <mergeCell ref="A1:N1"/>
    <mergeCell ref="B10:B14"/>
    <mergeCell ref="L6:L8"/>
    <mergeCell ref="H7:J7"/>
    <mergeCell ref="F7:G7"/>
    <mergeCell ref="E7:E8"/>
    <mergeCell ref="N6:N8"/>
    <mergeCell ref="M6:M8"/>
    <mergeCell ref="K6:K8"/>
    <mergeCell ref="A5:D5"/>
    <mergeCell ref="F6:J6"/>
    <mergeCell ref="D7:D8"/>
    <mergeCell ref="D6:E6"/>
    <mergeCell ref="C6:C8"/>
    <mergeCell ref="B6:B8"/>
    <mergeCell ref="A6:A8"/>
    <mergeCell ref="N110:N114"/>
    <mergeCell ref="N90:N94"/>
    <mergeCell ref="N60:N64"/>
    <mergeCell ref="N65:N69"/>
    <mergeCell ref="N70:N74"/>
    <mergeCell ref="N45:N49"/>
    <mergeCell ref="A45:A49"/>
    <mergeCell ref="N100:N104"/>
    <mergeCell ref="N105:N109"/>
    <mergeCell ref="N15:N19"/>
    <mergeCell ref="N20:N24"/>
    <mergeCell ref="N35:N39"/>
    <mergeCell ref="N30:N34"/>
    <mergeCell ref="N25:N29"/>
    <mergeCell ref="N1996:N2005"/>
    <mergeCell ref="N621:N625"/>
    <mergeCell ref="N551:N555"/>
    <mergeCell ref="N846:N850"/>
    <mergeCell ref="N80:N84"/>
    <mergeCell ref="N160:N164"/>
    <mergeCell ref="N626:N630"/>
    <mergeCell ref="N646:N650"/>
    <mergeCell ref="N135:N139"/>
    <mergeCell ref="N155:N159"/>
    <mergeCell ref="N1516:N1520"/>
    <mergeCell ref="N1511:N1515"/>
    <mergeCell ref="N1266:N1270"/>
    <mergeCell ref="N1491:N1500"/>
    <mergeCell ref="N1501:N1505"/>
    <mergeCell ref="N1291:N1295"/>
    <mergeCell ref="N1271:N1275"/>
    <mergeCell ref="N1276:N1280"/>
    <mergeCell ref="N1376:N1380"/>
    <mergeCell ref="N1381:N1385"/>
    <mergeCell ref="N1386:N1390"/>
    <mergeCell ref="N1336:N1340"/>
    <mergeCell ref="N1296:N1300"/>
    <mergeCell ref="N1716:N1720"/>
    <mergeCell ref="N140:N144"/>
    <mergeCell ref="N1281:N1285"/>
    <mergeCell ref="N245:N249"/>
    <mergeCell ref="N681:N685"/>
    <mergeCell ref="N686:N690"/>
    <mergeCell ref="N501:N505"/>
    <mergeCell ref="N506:N510"/>
    <mergeCell ref="N756:N760"/>
    <mergeCell ref="A1871:A1875"/>
    <mergeCell ref="N1611:N1615"/>
    <mergeCell ref="N1636:N1640"/>
    <mergeCell ref="N1641:N1645"/>
    <mergeCell ref="A1741:A1745"/>
    <mergeCell ref="N1736:N1745"/>
    <mergeCell ref="N1606:N1610"/>
    <mergeCell ref="N1621:N1625"/>
    <mergeCell ref="N1626:N1630"/>
    <mergeCell ref="A1706:A1710"/>
    <mergeCell ref="N1976:N1980"/>
    <mergeCell ref="N2158:N2162"/>
    <mergeCell ref="N1811:N1820"/>
    <mergeCell ref="N1846:N1855"/>
    <mergeCell ref="N1881:N1885"/>
    <mergeCell ref="N1896:N1900"/>
    <mergeCell ref="N1901:N1905"/>
    <mergeCell ref="N1906:N1910"/>
    <mergeCell ref="N1771:N1775"/>
    <mergeCell ref="N1766:N1770"/>
    <mergeCell ref="N1801:N1805"/>
    <mergeCell ref="N1821:N1825"/>
    <mergeCell ref="N1776:N1780"/>
    <mergeCell ref="N1806:N1810"/>
    <mergeCell ref="N1791:N1795"/>
    <mergeCell ref="N1796:N1800"/>
    <mergeCell ref="N2133:N2137"/>
    <mergeCell ref="N2153:N2157"/>
    <mergeCell ref="N1956:N1960"/>
    <mergeCell ref="N2053:N2057"/>
    <mergeCell ref="N2063:N2067"/>
    <mergeCell ref="N2038:N2042"/>
    <mergeCell ref="N2068:N2072"/>
    <mergeCell ref="N1206:N1210"/>
    <mergeCell ref="N1341:N1345"/>
    <mergeCell ref="N2018:N2022"/>
    <mergeCell ref="N1481:N1485"/>
    <mergeCell ref="N1426:N1430"/>
    <mergeCell ref="N1581:N1585"/>
    <mergeCell ref="N1371:N1375"/>
    <mergeCell ref="N2012:N2017"/>
    <mergeCell ref="N1431:N1435"/>
    <mergeCell ref="A1986:A1990"/>
    <mergeCell ref="A1971:A1975"/>
    <mergeCell ref="N2293:N2297"/>
    <mergeCell ref="N2298:N2302"/>
    <mergeCell ref="A1711:A1715"/>
    <mergeCell ref="N1301:N1305"/>
    <mergeCell ref="A1831:A1835"/>
    <mergeCell ref="A1836:A1840"/>
    <mergeCell ref="N1831:N1835"/>
    <mergeCell ref="N1836:N1840"/>
    <mergeCell ref="A1841:A1845"/>
    <mergeCell ref="A1846:A1850"/>
    <mergeCell ref="N1751:N1760"/>
    <mergeCell ref="A1851:A1855"/>
    <mergeCell ref="N2033:N2037"/>
    <mergeCell ref="N1596:N1600"/>
    <mergeCell ref="N1601:N1605"/>
    <mergeCell ref="N1591:N1595"/>
    <mergeCell ref="N1786:N1790"/>
    <mergeCell ref="A1856:A1860"/>
    <mergeCell ref="A1861:A1865"/>
    <mergeCell ref="A1866:A1870"/>
  </mergeCells>
  <phoneticPr fontId="10" type="noConversion"/>
  <pageMargins left="0.23622047244094491" right="0.23622047244094491" top="0.74803149606299213" bottom="0.35433070866141736" header="0.31496062992125984" footer="0.15748031496062992"/>
  <pageSetup paperSize="9" scale="10" fitToHeight="8" orientation="landscape" r:id="rId6"/>
  <headerFooter>
    <oddFooter>Страница &amp;P</oddFooter>
  </headerFooter>
  <rowBreaks count="3" manualBreakCount="3">
    <brk id="494" max="13" man="1"/>
    <brk id="705" max="13" man="1"/>
    <brk id="810" max="13" man="1"/>
  </rowBreaks>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R1392"/>
  <sheetViews>
    <sheetView view="pageBreakPreview" zoomScale="35" zoomScaleNormal="41" zoomScaleSheetLayoutView="35" workbookViewId="0">
      <pane xSplit="2" ySplit="3" topLeftCell="D4" activePane="bottomRight" state="frozen"/>
      <selection pane="topRight" activeCell="C1" sqref="C1"/>
      <selection pane="bottomLeft" activeCell="A5" sqref="A5"/>
      <selection pane="bottomRight" activeCell="D2" sqref="D2:I2"/>
    </sheetView>
  </sheetViews>
  <sheetFormatPr defaultColWidth="9" defaultRowHeight="18.5" x14ac:dyDescent="0.35"/>
  <cols>
    <col min="1" max="1" width="6.5" style="226" customWidth="1"/>
    <col min="2" max="2" width="121" style="271" customWidth="1"/>
    <col min="3" max="3" width="18.58203125" style="277" hidden="1" customWidth="1"/>
    <col min="4" max="4" width="28.08203125" style="273" customWidth="1"/>
    <col min="5" max="5" width="28.25" style="273" customWidth="1"/>
    <col min="6" max="6" width="23.83203125" style="274" customWidth="1"/>
    <col min="7" max="7" width="26.58203125" style="273" customWidth="1"/>
    <col min="8" max="8" width="21.08203125" style="275" customWidth="1"/>
    <col min="9" max="9" width="25.83203125" style="274" customWidth="1"/>
    <col min="10" max="10" width="29.25" style="276" customWidth="1"/>
    <col min="11" max="11" width="27.33203125" style="276" customWidth="1"/>
    <col min="12" max="12" width="120.75" style="226" hidden="1" customWidth="1"/>
    <col min="13" max="13" width="15.58203125" style="226" customWidth="1"/>
    <col min="14" max="14" width="25.5" style="227" hidden="1" customWidth="1"/>
    <col min="15" max="16" width="20.83203125" style="227" hidden="1" customWidth="1"/>
    <col min="17" max="17" width="20" style="226" hidden="1" customWidth="1"/>
    <col min="18" max="16384" width="9" style="226"/>
  </cols>
  <sheetData>
    <row r="1" spans="1:148" ht="108" customHeight="1" thickBot="1" x14ac:dyDescent="0.4">
      <c r="A1" s="763" t="s">
        <v>878</v>
      </c>
      <c r="B1" s="763"/>
      <c r="C1" s="763"/>
      <c r="D1" s="763"/>
      <c r="E1" s="763"/>
      <c r="F1" s="763"/>
      <c r="G1" s="763"/>
      <c r="H1" s="763"/>
      <c r="I1" s="763"/>
      <c r="J1" s="763"/>
      <c r="K1" s="763"/>
      <c r="L1" s="225"/>
    </row>
    <row r="2" spans="1:148" s="231" customFormat="1" ht="27" customHeight="1" x14ac:dyDescent="0.35">
      <c r="A2" s="1248" t="s">
        <v>752</v>
      </c>
      <c r="B2" s="1249"/>
      <c r="C2" s="1252" t="s">
        <v>75</v>
      </c>
      <c r="D2" s="1254" t="s">
        <v>879</v>
      </c>
      <c r="E2" s="1254"/>
      <c r="F2" s="1254"/>
      <c r="G2" s="1254"/>
      <c r="H2" s="1254"/>
      <c r="I2" s="1254"/>
      <c r="J2" s="1254" t="s">
        <v>746</v>
      </c>
      <c r="K2" s="1256" t="s">
        <v>747</v>
      </c>
      <c r="L2" s="1258" t="s">
        <v>748</v>
      </c>
      <c r="M2" s="228"/>
      <c r="N2" s="229"/>
      <c r="O2" s="230"/>
      <c r="P2" s="229"/>
      <c r="Q2" s="228"/>
      <c r="R2" s="228"/>
      <c r="S2" s="228"/>
      <c r="T2" s="228"/>
      <c r="U2" s="228"/>
      <c r="V2" s="228"/>
      <c r="W2" s="228"/>
    </row>
    <row r="3" spans="1:148" s="234" customFormat="1" ht="93.75" customHeight="1" thickBot="1" x14ac:dyDescent="0.4">
      <c r="A3" s="1250"/>
      <c r="B3" s="1251"/>
      <c r="C3" s="1253"/>
      <c r="D3" s="342" t="s">
        <v>749</v>
      </c>
      <c r="E3" s="342" t="s">
        <v>28</v>
      </c>
      <c r="F3" s="341" t="s">
        <v>29</v>
      </c>
      <c r="G3" s="342" t="s">
        <v>46</v>
      </c>
      <c r="H3" s="341" t="s">
        <v>158</v>
      </c>
      <c r="I3" s="341" t="s">
        <v>47</v>
      </c>
      <c r="J3" s="1255"/>
      <c r="K3" s="1257"/>
      <c r="L3" s="1259"/>
      <c r="M3" s="232"/>
      <c r="N3" s="233"/>
      <c r="O3" s="233"/>
      <c r="P3" s="233"/>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2"/>
      <c r="EB3" s="232"/>
      <c r="EC3" s="232"/>
      <c r="ED3" s="232"/>
      <c r="EE3" s="232"/>
      <c r="EF3" s="232"/>
      <c r="EG3" s="232"/>
      <c r="EH3" s="232"/>
      <c r="EI3" s="232"/>
      <c r="EJ3" s="232"/>
      <c r="EK3" s="232"/>
      <c r="EL3" s="232"/>
      <c r="EM3" s="232"/>
      <c r="EN3" s="232"/>
      <c r="EO3" s="232"/>
      <c r="EP3" s="232"/>
      <c r="EQ3" s="232"/>
      <c r="ER3" s="232"/>
    </row>
    <row r="4" spans="1:148" s="240" customFormat="1" ht="32.25" hidden="1" customHeight="1" x14ac:dyDescent="0.35">
      <c r="A4" s="1260" t="s">
        <v>753</v>
      </c>
      <c r="B4" s="1261"/>
      <c r="C4" s="340" t="s">
        <v>79</v>
      </c>
      <c r="D4" s="338">
        <f t="shared" ref="D4:E7" si="0">D10+D16+D22+D28+D34+D40+D46+D52+D58+D64+D71+D77+D83+D89+D95+D101+D107+D113+D119+D125+D131+D137+D144+D151+D158+D164+D171+D178+D185+D192+D199+D206</f>
        <v>35769.599999999999</v>
      </c>
      <c r="E4" s="338">
        <f t="shared" si="0"/>
        <v>17377.7</v>
      </c>
      <c r="F4" s="339">
        <f>E4/D4</f>
        <v>0.48599999999999999</v>
      </c>
      <c r="G4" s="338">
        <f>G10+G16+G22+G28+G34+G40+G46+G52+G58+G64+G71+G77+G83+G89+G95+G101+G107+G113+G119+G125+G131+G137+G144+G151+G158+G164+G171+G178+G185+G192+G199+G206</f>
        <v>0</v>
      </c>
      <c r="H4" s="339">
        <f>G4/D4</f>
        <v>0</v>
      </c>
      <c r="I4" s="339">
        <f>G4/E4</f>
        <v>0</v>
      </c>
      <c r="J4" s="338">
        <f>D4-G4</f>
        <v>35769.599999999999</v>
      </c>
      <c r="K4" s="337">
        <f>E4-G4</f>
        <v>17377.7</v>
      </c>
      <c r="L4" s="1266"/>
      <c r="M4" s="237"/>
      <c r="N4" s="238" t="b">
        <v>1</v>
      </c>
      <c r="O4" s="238"/>
      <c r="P4" s="238"/>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row>
    <row r="5" spans="1:148" s="240" customFormat="1" ht="33.75" hidden="1" customHeight="1" x14ac:dyDescent="0.35">
      <c r="A5" s="1262"/>
      <c r="B5" s="1263"/>
      <c r="C5" s="241" t="s">
        <v>78</v>
      </c>
      <c r="D5" s="335">
        <f t="shared" si="0"/>
        <v>8709647.5</v>
      </c>
      <c r="E5" s="335">
        <f t="shared" si="0"/>
        <v>1480288.32</v>
      </c>
      <c r="F5" s="336">
        <f>E5/D5</f>
        <v>0.17</v>
      </c>
      <c r="G5" s="335">
        <f>G11+G17+G23+G29+G35+G41+G47+G53+G59+G65+G72+G78+G84+G90+G96+G102+G108+G114+G120+G126+G132+G138+G145+G152+G159+G165+G172+G179+G186+G193+G200+G207</f>
        <v>1350456.96</v>
      </c>
      <c r="H5" s="336">
        <f>G5/D5</f>
        <v>0.155</v>
      </c>
      <c r="I5" s="336">
        <f>G5/E5</f>
        <v>0.91200000000000003</v>
      </c>
      <c r="J5" s="335">
        <f>D5-G5</f>
        <v>7359190.54</v>
      </c>
      <c r="K5" s="334">
        <f>E5-G5</f>
        <v>129831.36</v>
      </c>
      <c r="L5" s="1266"/>
      <c r="M5" s="237"/>
      <c r="N5" s="238" t="b">
        <v>0</v>
      </c>
      <c r="O5" s="238"/>
      <c r="P5" s="238"/>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c r="DM5" s="239"/>
      <c r="DN5" s="239"/>
      <c r="DO5" s="239"/>
      <c r="DP5" s="239"/>
      <c r="DQ5" s="239"/>
      <c r="DR5" s="239"/>
      <c r="DS5" s="239"/>
      <c r="DT5" s="239"/>
      <c r="DU5" s="239"/>
      <c r="DV5" s="239"/>
      <c r="DW5" s="239"/>
      <c r="DX5" s="239"/>
      <c r="DY5" s="239"/>
      <c r="DZ5" s="239"/>
      <c r="EA5" s="239"/>
      <c r="EB5" s="239"/>
      <c r="EC5" s="239"/>
      <c r="ED5" s="239"/>
      <c r="EE5" s="239"/>
      <c r="EF5" s="239"/>
      <c r="EG5" s="239"/>
      <c r="EH5" s="239"/>
      <c r="EI5" s="239"/>
      <c r="EJ5" s="239"/>
      <c r="EK5" s="239"/>
      <c r="EL5" s="239"/>
      <c r="EM5" s="239"/>
      <c r="EN5" s="239"/>
      <c r="EO5" s="239"/>
      <c r="EP5" s="239"/>
      <c r="EQ5" s="239"/>
      <c r="ER5" s="239"/>
    </row>
    <row r="6" spans="1:148" s="240" customFormat="1" ht="33.75" hidden="1" customHeight="1" x14ac:dyDescent="0.35">
      <c r="A6" s="1262"/>
      <c r="B6" s="1263"/>
      <c r="C6" s="241" t="s">
        <v>116</v>
      </c>
      <c r="D6" s="335">
        <f t="shared" si="0"/>
        <v>11091292.52</v>
      </c>
      <c r="E6" s="335">
        <f t="shared" si="0"/>
        <v>1524980.86</v>
      </c>
      <c r="F6" s="336">
        <f>E6/D6</f>
        <v>0.13700000000000001</v>
      </c>
      <c r="G6" s="335">
        <f>G12+G18+G24+G30+G36+G42+G48+G54+G60+G66+G73+G79+G85+G91+G97+G103+G109+G115+G121+G127+G133+G139+G146+G153+G160+G166+G173+G180+G187+G194+G201+G208</f>
        <v>1524980.86</v>
      </c>
      <c r="H6" s="336">
        <f>G6/D6</f>
        <v>0.13700000000000001</v>
      </c>
      <c r="I6" s="336">
        <f>G6/E6</f>
        <v>1</v>
      </c>
      <c r="J6" s="335">
        <f>D6-G6</f>
        <v>9566311.6600000001</v>
      </c>
      <c r="K6" s="334">
        <f>E6-G6</f>
        <v>0</v>
      </c>
      <c r="L6" s="1266"/>
      <c r="M6" s="237"/>
      <c r="N6" s="238" t="b">
        <v>0</v>
      </c>
      <c r="O6" s="238"/>
      <c r="P6" s="238"/>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39"/>
      <c r="CU6" s="239"/>
      <c r="CV6" s="239"/>
      <c r="CW6" s="239"/>
      <c r="CX6" s="239"/>
      <c r="CY6" s="239"/>
      <c r="CZ6" s="239"/>
      <c r="DA6" s="239"/>
      <c r="DB6" s="239"/>
      <c r="DC6" s="239"/>
      <c r="DD6" s="239"/>
      <c r="DE6" s="239"/>
      <c r="DF6" s="239"/>
      <c r="DG6" s="239"/>
      <c r="DH6" s="239"/>
      <c r="DI6" s="239"/>
      <c r="DJ6" s="239"/>
      <c r="DK6" s="239"/>
      <c r="DL6" s="239"/>
      <c r="DM6" s="239"/>
      <c r="DN6" s="239"/>
      <c r="DO6" s="239"/>
      <c r="DP6" s="239"/>
      <c r="DQ6" s="239"/>
      <c r="DR6" s="239"/>
      <c r="DS6" s="239"/>
      <c r="DT6" s="239"/>
      <c r="DU6" s="239"/>
      <c r="DV6" s="239"/>
      <c r="DW6" s="239"/>
      <c r="DX6" s="239"/>
      <c r="DY6" s="239"/>
      <c r="DZ6" s="239"/>
      <c r="EA6" s="239"/>
      <c r="EB6" s="239"/>
      <c r="EC6" s="239"/>
      <c r="ED6" s="239"/>
      <c r="EE6" s="239"/>
      <c r="EF6" s="239"/>
      <c r="EG6" s="239"/>
      <c r="EH6" s="239"/>
      <c r="EI6" s="239"/>
      <c r="EJ6" s="239"/>
      <c r="EK6" s="239"/>
      <c r="EL6" s="239"/>
      <c r="EM6" s="239"/>
      <c r="EN6" s="239"/>
      <c r="EO6" s="239"/>
      <c r="EP6" s="239"/>
      <c r="EQ6" s="239"/>
      <c r="ER6" s="239"/>
    </row>
    <row r="7" spans="1:148" s="240" customFormat="1" ht="34.5" hidden="1" customHeight="1" x14ac:dyDescent="0.35">
      <c r="A7" s="1262"/>
      <c r="B7" s="1263"/>
      <c r="C7" s="242" t="s">
        <v>33</v>
      </c>
      <c r="D7" s="335">
        <f t="shared" si="0"/>
        <v>527673.56000000006</v>
      </c>
      <c r="E7" s="335">
        <f t="shared" si="0"/>
        <v>89599.18</v>
      </c>
      <c r="F7" s="336">
        <f>E7/D7</f>
        <v>0.17</v>
      </c>
      <c r="G7" s="335">
        <f>G13+G19+G25+G31+G37+G43+G49+G55+G61+G67+G74+G80+G86+G92+G98+G104+G110+G116+G122+G128+G134+G140+G147+G154+G161+G167+G174+G181+G188+G195+G202+G209</f>
        <v>89563.7</v>
      </c>
      <c r="H7" s="336">
        <f>G7/D7</f>
        <v>0.17</v>
      </c>
      <c r="I7" s="336">
        <f>G7/E7</f>
        <v>1</v>
      </c>
      <c r="J7" s="335">
        <f>D7-G7</f>
        <v>438109.86</v>
      </c>
      <c r="K7" s="334">
        <f>E7-G7</f>
        <v>35.479999999999997</v>
      </c>
      <c r="L7" s="1266"/>
      <c r="M7" s="237"/>
      <c r="N7" s="238" t="b">
        <v>0</v>
      </c>
      <c r="O7" s="238"/>
      <c r="P7" s="238"/>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row>
    <row r="8" spans="1:148" s="245" customFormat="1" ht="33.75" customHeight="1" thickBot="1" x14ac:dyDescent="0.4">
      <c r="A8" s="1264"/>
      <c r="B8" s="1265"/>
      <c r="C8" s="333" t="s">
        <v>34</v>
      </c>
      <c r="D8" s="331">
        <f>SUM(D4:D7)</f>
        <v>20364383.18</v>
      </c>
      <c r="E8" s="331">
        <f>SUM(E4:E7)</f>
        <v>3112246.06</v>
      </c>
      <c r="F8" s="332">
        <f>E8/D8</f>
        <v>0.153</v>
      </c>
      <c r="G8" s="331">
        <f>SUM(G4:G7)</f>
        <v>2965001.52</v>
      </c>
      <c r="H8" s="332">
        <f>G8/D8</f>
        <v>0.14599999999999999</v>
      </c>
      <c r="I8" s="332">
        <f>G8/E8</f>
        <v>0.95299999999999996</v>
      </c>
      <c r="J8" s="331">
        <f>SUM(J4:J7)</f>
        <v>17399381.66</v>
      </c>
      <c r="K8" s="330">
        <f>SUM(K4:K7)</f>
        <v>147244.54</v>
      </c>
      <c r="L8" s="1266"/>
      <c r="M8" s="243"/>
      <c r="N8" s="244" t="b">
        <v>0</v>
      </c>
      <c r="O8" s="244" t="b">
        <v>0</v>
      </c>
      <c r="P8" s="244"/>
      <c r="Q8" s="244" t="b">
        <v>0</v>
      </c>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4"/>
      <c r="CH8" s="244"/>
      <c r="CI8" s="244"/>
      <c r="CJ8" s="244"/>
      <c r="CK8" s="244"/>
      <c r="CL8" s="244"/>
      <c r="CM8" s="244"/>
      <c r="CN8" s="244"/>
      <c r="CO8" s="244"/>
      <c r="CP8" s="244"/>
      <c r="CQ8" s="244"/>
      <c r="CR8" s="244"/>
      <c r="CS8" s="244"/>
      <c r="CT8" s="244"/>
      <c r="CU8" s="244"/>
      <c r="CV8" s="244"/>
      <c r="CW8" s="244"/>
      <c r="CX8" s="244"/>
      <c r="CY8" s="244"/>
      <c r="CZ8" s="244"/>
      <c r="DA8" s="244"/>
      <c r="DB8" s="244"/>
      <c r="DC8" s="244"/>
      <c r="DD8" s="244"/>
      <c r="DE8" s="244"/>
      <c r="DF8" s="244"/>
      <c r="DG8" s="244"/>
      <c r="DH8" s="244"/>
      <c r="DI8" s="244"/>
      <c r="DJ8" s="244"/>
      <c r="DK8" s="244"/>
      <c r="DL8" s="244"/>
      <c r="DM8" s="244"/>
      <c r="DN8" s="244"/>
      <c r="DO8" s="244"/>
      <c r="DP8" s="244"/>
      <c r="DQ8" s="244"/>
      <c r="DR8" s="244"/>
      <c r="DS8" s="244"/>
      <c r="DT8" s="244"/>
      <c r="DU8" s="244"/>
      <c r="DV8" s="244"/>
      <c r="DW8" s="244"/>
      <c r="DX8" s="244"/>
      <c r="DY8" s="244"/>
      <c r="DZ8" s="244"/>
      <c r="EA8" s="244"/>
      <c r="EB8" s="244"/>
      <c r="EC8" s="244"/>
      <c r="ED8" s="244"/>
      <c r="EE8" s="244"/>
      <c r="EF8" s="244"/>
      <c r="EG8" s="244"/>
      <c r="EH8" s="244"/>
      <c r="EI8" s="244"/>
      <c r="EJ8" s="244"/>
      <c r="EK8" s="244"/>
      <c r="EL8" s="244"/>
      <c r="EM8" s="244"/>
      <c r="EN8" s="244"/>
      <c r="EO8" s="244"/>
      <c r="EP8" s="244"/>
      <c r="EQ8" s="244"/>
      <c r="ER8" s="244"/>
    </row>
    <row r="9" spans="1:148" s="245" customFormat="1" ht="97.5" hidden="1" customHeight="1" x14ac:dyDescent="0.35">
      <c r="A9" s="1242" t="s">
        <v>754</v>
      </c>
      <c r="B9" s="1243"/>
      <c r="C9" s="1243"/>
      <c r="D9" s="1243"/>
      <c r="E9" s="1243"/>
      <c r="F9" s="1243"/>
      <c r="G9" s="1243"/>
      <c r="H9" s="1243"/>
      <c r="I9" s="1243"/>
      <c r="J9" s="1243"/>
      <c r="K9" s="1244"/>
      <c r="L9" s="284"/>
      <c r="M9" s="243"/>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c r="DT9" s="244"/>
      <c r="DU9" s="244"/>
      <c r="DV9" s="244"/>
      <c r="DW9" s="244"/>
      <c r="DX9" s="244"/>
      <c r="DY9" s="244"/>
      <c r="DZ9" s="244"/>
      <c r="EA9" s="244"/>
      <c r="EB9" s="244"/>
      <c r="EC9" s="244"/>
      <c r="ED9" s="244"/>
      <c r="EE9" s="244"/>
      <c r="EF9" s="244"/>
      <c r="EG9" s="244"/>
      <c r="EH9" s="244"/>
      <c r="EI9" s="244"/>
      <c r="EJ9" s="244"/>
      <c r="EK9" s="244"/>
      <c r="EL9" s="244"/>
      <c r="EM9" s="244"/>
      <c r="EN9" s="244"/>
      <c r="EO9" s="244"/>
      <c r="EP9" s="244"/>
      <c r="EQ9" s="244"/>
      <c r="ER9" s="244"/>
    </row>
    <row r="10" spans="1:148" s="240" customFormat="1" ht="45" hidden="1" customHeight="1" x14ac:dyDescent="0.35">
      <c r="A10" s="1201">
        <v>1</v>
      </c>
      <c r="B10" s="1245" t="s">
        <v>670</v>
      </c>
      <c r="C10" s="317" t="s">
        <v>79</v>
      </c>
      <c r="D10" s="200">
        <v>23170.2</v>
      </c>
      <c r="E10" s="200">
        <v>17377.7</v>
      </c>
      <c r="F10" s="316">
        <f>E10/D10</f>
        <v>0.75</v>
      </c>
      <c r="G10" s="200">
        <v>0</v>
      </c>
      <c r="H10" s="316">
        <f>G10/D10</f>
        <v>0</v>
      </c>
      <c r="I10" s="316">
        <f>G10/E10</f>
        <v>0</v>
      </c>
      <c r="J10" s="200">
        <f>D10-G10</f>
        <v>23170.2</v>
      </c>
      <c r="K10" s="315">
        <f>E10-G10</f>
        <v>17377.7</v>
      </c>
      <c r="L10" s="1246"/>
      <c r="M10" s="234"/>
      <c r="N10" s="238"/>
      <c r="O10" s="249"/>
      <c r="P10" s="238"/>
      <c r="Q10" s="234"/>
      <c r="R10" s="234"/>
      <c r="S10" s="234"/>
      <c r="T10" s="234"/>
      <c r="U10" s="234"/>
      <c r="V10" s="234"/>
      <c r="W10" s="234"/>
      <c r="X10" s="234"/>
      <c r="Y10" s="234"/>
      <c r="Z10" s="239"/>
      <c r="AA10" s="234"/>
      <c r="AB10" s="239"/>
      <c r="AC10" s="234"/>
      <c r="AD10" s="234"/>
      <c r="AE10" s="234"/>
      <c r="AF10" s="239"/>
      <c r="AG10" s="234"/>
      <c r="AH10" s="239"/>
      <c r="AI10" s="234"/>
      <c r="AJ10" s="234"/>
      <c r="AK10" s="234"/>
      <c r="AL10" s="239"/>
      <c r="AM10" s="234"/>
      <c r="AN10" s="239"/>
      <c r="AO10" s="234"/>
      <c r="AP10" s="234"/>
      <c r="AQ10" s="234"/>
      <c r="AR10" s="234"/>
      <c r="AS10" s="234"/>
      <c r="AT10" s="234"/>
      <c r="AU10" s="234"/>
      <c r="AV10" s="234"/>
      <c r="AW10" s="234"/>
      <c r="AX10" s="234"/>
      <c r="AY10" s="234"/>
      <c r="AZ10" s="234"/>
      <c r="BA10" s="234"/>
      <c r="BB10" s="234"/>
      <c r="BC10" s="234"/>
      <c r="BD10" s="239"/>
      <c r="BE10" s="234"/>
      <c r="BF10" s="239"/>
      <c r="BG10" s="234"/>
      <c r="BH10" s="234"/>
      <c r="BI10" s="234"/>
      <c r="BJ10" s="239"/>
      <c r="BK10" s="234"/>
      <c r="BL10" s="239"/>
      <c r="BM10" s="234"/>
      <c r="BN10" s="234"/>
      <c r="BO10" s="234"/>
      <c r="BP10" s="239"/>
      <c r="BQ10" s="234"/>
      <c r="BR10" s="234"/>
      <c r="BS10" s="234"/>
      <c r="BT10" s="234"/>
      <c r="BU10" s="234"/>
      <c r="BV10" s="239"/>
      <c r="BW10" s="234"/>
      <c r="BX10" s="239"/>
      <c r="BY10" s="234"/>
      <c r="BZ10" s="234"/>
      <c r="CA10" s="234"/>
      <c r="CB10" s="234"/>
      <c r="CC10" s="234"/>
      <c r="CD10" s="234"/>
      <c r="CE10" s="234"/>
      <c r="CF10" s="234"/>
      <c r="CG10" s="234"/>
      <c r="CH10" s="239"/>
      <c r="CI10" s="234"/>
      <c r="CJ10" s="239"/>
      <c r="CK10" s="234"/>
      <c r="CL10" s="234"/>
      <c r="CM10" s="234"/>
      <c r="CN10" s="239"/>
      <c r="CO10" s="234"/>
      <c r="CP10" s="239"/>
      <c r="CQ10" s="234"/>
      <c r="CR10" s="234"/>
      <c r="CS10" s="234"/>
      <c r="CT10" s="239"/>
      <c r="CU10" s="234"/>
      <c r="CV10" s="239"/>
      <c r="CW10" s="234"/>
      <c r="CX10" s="234"/>
      <c r="CY10" s="234"/>
      <c r="CZ10" s="239"/>
      <c r="DA10" s="234"/>
      <c r="DB10" s="239"/>
      <c r="DC10" s="234"/>
      <c r="DD10" s="234"/>
      <c r="DE10" s="234"/>
      <c r="DF10" s="239"/>
      <c r="DG10" s="234"/>
      <c r="DH10" s="239"/>
      <c r="DI10" s="234"/>
      <c r="DJ10" s="234"/>
      <c r="DK10" s="234"/>
      <c r="DL10" s="239"/>
      <c r="DM10" s="234"/>
      <c r="DN10" s="239"/>
      <c r="DO10" s="234"/>
      <c r="DP10" s="234"/>
      <c r="DQ10" s="234"/>
      <c r="DR10" s="234"/>
      <c r="DS10" s="234"/>
      <c r="DT10" s="234"/>
      <c r="DU10" s="234"/>
      <c r="DV10" s="234"/>
      <c r="DW10" s="234"/>
      <c r="DX10" s="234"/>
      <c r="DY10" s="234"/>
      <c r="DZ10" s="234"/>
      <c r="EA10" s="234"/>
      <c r="EB10" s="234"/>
      <c r="EC10" s="234"/>
      <c r="ED10" s="234"/>
      <c r="EE10" s="234"/>
      <c r="EF10" s="234"/>
      <c r="EG10" s="234"/>
      <c r="EH10" s="234"/>
      <c r="EI10" s="234"/>
      <c r="EJ10" s="239"/>
      <c r="EK10" s="234"/>
      <c r="EL10" s="239"/>
      <c r="EM10" s="234"/>
      <c r="EN10" s="234"/>
      <c r="EO10" s="234"/>
      <c r="EP10" s="239"/>
      <c r="EQ10" s="234"/>
      <c r="ER10" s="239"/>
    </row>
    <row r="11" spans="1:148" s="240" customFormat="1" ht="45" hidden="1" customHeight="1" x14ac:dyDescent="0.35">
      <c r="A11" s="1201"/>
      <c r="B11" s="1203"/>
      <c r="C11" s="314" t="s">
        <v>78</v>
      </c>
      <c r="D11" s="200">
        <v>23478.400000000001</v>
      </c>
      <c r="E11" s="200">
        <v>16757.98</v>
      </c>
      <c r="F11" s="316">
        <f>E11/D11</f>
        <v>0.71399999999999997</v>
      </c>
      <c r="G11" s="200">
        <v>2995.24</v>
      </c>
      <c r="H11" s="316">
        <f>G11/D11</f>
        <v>0.128</v>
      </c>
      <c r="I11" s="316">
        <f>G11/E11</f>
        <v>0.17899999999999999</v>
      </c>
      <c r="J11" s="200">
        <f>D11-G11</f>
        <v>20483.16</v>
      </c>
      <c r="K11" s="315">
        <f>E11-G11</f>
        <v>13762.74</v>
      </c>
      <c r="L11" s="1247"/>
      <c r="M11" s="234"/>
      <c r="N11" s="238"/>
      <c r="O11" s="249"/>
      <c r="P11" s="238"/>
      <c r="Q11" s="234"/>
      <c r="R11" s="234"/>
      <c r="S11" s="234"/>
      <c r="T11" s="234"/>
      <c r="U11" s="234"/>
      <c r="V11" s="234"/>
      <c r="W11" s="234"/>
      <c r="X11" s="234"/>
      <c r="Y11" s="234"/>
      <c r="Z11" s="239"/>
      <c r="AA11" s="234"/>
      <c r="AB11" s="239"/>
      <c r="AC11" s="234"/>
      <c r="AD11" s="234"/>
      <c r="AE11" s="234"/>
      <c r="AF11" s="239"/>
      <c r="AG11" s="234"/>
      <c r="AH11" s="239"/>
      <c r="AI11" s="234"/>
      <c r="AJ11" s="234"/>
      <c r="AK11" s="234"/>
      <c r="AL11" s="239"/>
      <c r="AM11" s="234"/>
      <c r="AN11" s="239"/>
      <c r="AO11" s="234"/>
      <c r="AP11" s="234"/>
      <c r="AQ11" s="234"/>
      <c r="AR11" s="234"/>
      <c r="AS11" s="234"/>
      <c r="AT11" s="234"/>
      <c r="AU11" s="234"/>
      <c r="AV11" s="234"/>
      <c r="AW11" s="234"/>
      <c r="AX11" s="234"/>
      <c r="AY11" s="234"/>
      <c r="AZ11" s="234"/>
      <c r="BA11" s="234"/>
      <c r="BB11" s="234"/>
      <c r="BC11" s="234"/>
      <c r="BD11" s="239"/>
      <c r="BE11" s="234"/>
      <c r="BF11" s="239"/>
      <c r="BG11" s="234"/>
      <c r="BH11" s="234"/>
      <c r="BI11" s="234"/>
      <c r="BJ11" s="239"/>
      <c r="BK11" s="234"/>
      <c r="BL11" s="239"/>
      <c r="BM11" s="234"/>
      <c r="BN11" s="234"/>
      <c r="BO11" s="234"/>
      <c r="BP11" s="239"/>
      <c r="BQ11" s="234"/>
      <c r="BR11" s="234"/>
      <c r="BS11" s="234"/>
      <c r="BT11" s="234"/>
      <c r="BU11" s="234"/>
      <c r="BV11" s="239"/>
      <c r="BW11" s="234"/>
      <c r="BX11" s="239"/>
      <c r="BY11" s="234"/>
      <c r="BZ11" s="234"/>
      <c r="CA11" s="234"/>
      <c r="CB11" s="234"/>
      <c r="CC11" s="234"/>
      <c r="CD11" s="234"/>
      <c r="CE11" s="234"/>
      <c r="CF11" s="234"/>
      <c r="CG11" s="234"/>
      <c r="CH11" s="239"/>
      <c r="CI11" s="234"/>
      <c r="CJ11" s="239"/>
      <c r="CK11" s="234"/>
      <c r="CL11" s="234"/>
      <c r="CM11" s="234"/>
      <c r="CN11" s="239"/>
      <c r="CO11" s="234"/>
      <c r="CP11" s="239"/>
      <c r="CQ11" s="234"/>
      <c r="CR11" s="234"/>
      <c r="CS11" s="234"/>
      <c r="CT11" s="239"/>
      <c r="CU11" s="234"/>
      <c r="CV11" s="239"/>
      <c r="CW11" s="234"/>
      <c r="CX11" s="234"/>
      <c r="CY11" s="234"/>
      <c r="CZ11" s="239"/>
      <c r="DA11" s="234"/>
      <c r="DB11" s="239"/>
      <c r="DC11" s="234"/>
      <c r="DD11" s="234"/>
      <c r="DE11" s="234"/>
      <c r="DF11" s="239"/>
      <c r="DG11" s="234"/>
      <c r="DH11" s="239"/>
      <c r="DI11" s="234"/>
      <c r="DJ11" s="234"/>
      <c r="DK11" s="234"/>
      <c r="DL11" s="239"/>
      <c r="DM11" s="234"/>
      <c r="DN11" s="239"/>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9"/>
      <c r="EK11" s="234"/>
      <c r="EL11" s="239"/>
      <c r="EM11" s="234"/>
      <c r="EN11" s="234"/>
      <c r="EO11" s="234"/>
      <c r="EP11" s="239"/>
      <c r="EQ11" s="234"/>
      <c r="ER11" s="239"/>
    </row>
    <row r="12" spans="1:148" s="240" customFormat="1" ht="45" hidden="1" customHeight="1" x14ac:dyDescent="0.35">
      <c r="A12" s="1201"/>
      <c r="B12" s="1203"/>
      <c r="C12" s="314" t="s">
        <v>116</v>
      </c>
      <c r="D12" s="200">
        <v>1043413.93</v>
      </c>
      <c r="E12" s="200">
        <v>111385.12</v>
      </c>
      <c r="F12" s="316">
        <f>E12/D12</f>
        <v>0.107</v>
      </c>
      <c r="G12" s="200">
        <v>111385.12</v>
      </c>
      <c r="H12" s="316">
        <f>G12/D12</f>
        <v>0.107</v>
      </c>
      <c r="I12" s="316">
        <f>G12/E12</f>
        <v>1</v>
      </c>
      <c r="J12" s="200">
        <f>D12-G12</f>
        <v>932028.81</v>
      </c>
      <c r="K12" s="315">
        <f>E12-G12</f>
        <v>0</v>
      </c>
      <c r="L12" s="1247"/>
      <c r="M12" s="234"/>
      <c r="N12" s="238"/>
      <c r="O12" s="249"/>
      <c r="P12" s="238"/>
      <c r="Q12" s="234"/>
      <c r="R12" s="234"/>
      <c r="S12" s="234"/>
      <c r="T12" s="234"/>
      <c r="U12" s="234"/>
      <c r="V12" s="234"/>
      <c r="W12" s="234"/>
      <c r="X12" s="234"/>
      <c r="Y12" s="234"/>
      <c r="Z12" s="239"/>
      <c r="AA12" s="234"/>
      <c r="AB12" s="239"/>
      <c r="AC12" s="234"/>
      <c r="AD12" s="234"/>
      <c r="AE12" s="234"/>
      <c r="AF12" s="239"/>
      <c r="AG12" s="234"/>
      <c r="AH12" s="239"/>
      <c r="AI12" s="234"/>
      <c r="AJ12" s="234"/>
      <c r="AK12" s="234"/>
      <c r="AL12" s="239"/>
      <c r="AM12" s="234"/>
      <c r="AN12" s="239"/>
      <c r="AO12" s="234"/>
      <c r="AP12" s="234"/>
      <c r="AQ12" s="234"/>
      <c r="AR12" s="234"/>
      <c r="AS12" s="234"/>
      <c r="AT12" s="234"/>
      <c r="AU12" s="234"/>
      <c r="AV12" s="234"/>
      <c r="AW12" s="234"/>
      <c r="AX12" s="234"/>
      <c r="AY12" s="234"/>
      <c r="AZ12" s="234"/>
      <c r="BA12" s="234"/>
      <c r="BB12" s="234"/>
      <c r="BC12" s="234"/>
      <c r="BD12" s="239"/>
      <c r="BE12" s="234"/>
      <c r="BF12" s="239"/>
      <c r="BG12" s="234"/>
      <c r="BH12" s="234"/>
      <c r="BI12" s="234"/>
      <c r="BJ12" s="239"/>
      <c r="BK12" s="234"/>
      <c r="BL12" s="239"/>
      <c r="BM12" s="234"/>
      <c r="BN12" s="234"/>
      <c r="BO12" s="234"/>
      <c r="BP12" s="239"/>
      <c r="BQ12" s="234"/>
      <c r="BR12" s="234"/>
      <c r="BS12" s="234"/>
      <c r="BT12" s="234"/>
      <c r="BU12" s="234"/>
      <c r="BV12" s="239"/>
      <c r="BW12" s="234"/>
      <c r="BX12" s="239"/>
      <c r="BY12" s="234"/>
      <c r="BZ12" s="234"/>
      <c r="CA12" s="234"/>
      <c r="CB12" s="234"/>
      <c r="CC12" s="234"/>
      <c r="CD12" s="234"/>
      <c r="CE12" s="234"/>
      <c r="CF12" s="234"/>
      <c r="CG12" s="234"/>
      <c r="CH12" s="239"/>
      <c r="CI12" s="234"/>
      <c r="CJ12" s="239"/>
      <c r="CK12" s="234"/>
      <c r="CL12" s="234"/>
      <c r="CM12" s="234"/>
      <c r="CN12" s="239"/>
      <c r="CO12" s="234"/>
      <c r="CP12" s="239"/>
      <c r="CQ12" s="234"/>
      <c r="CR12" s="234"/>
      <c r="CS12" s="234"/>
      <c r="CT12" s="239"/>
      <c r="CU12" s="234"/>
      <c r="CV12" s="239"/>
      <c r="CW12" s="234"/>
      <c r="CX12" s="234"/>
      <c r="CY12" s="234"/>
      <c r="CZ12" s="239"/>
      <c r="DA12" s="234"/>
      <c r="DB12" s="239"/>
      <c r="DC12" s="234"/>
      <c r="DD12" s="234"/>
      <c r="DE12" s="234"/>
      <c r="DF12" s="239"/>
      <c r="DG12" s="234"/>
      <c r="DH12" s="239"/>
      <c r="DI12" s="234"/>
      <c r="DJ12" s="234"/>
      <c r="DK12" s="234"/>
      <c r="DL12" s="239"/>
      <c r="DM12" s="234"/>
      <c r="DN12" s="239"/>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9"/>
      <c r="EK12" s="234"/>
      <c r="EL12" s="239"/>
      <c r="EM12" s="234"/>
      <c r="EN12" s="234"/>
      <c r="EO12" s="234"/>
      <c r="EP12" s="239"/>
      <c r="EQ12" s="234"/>
      <c r="ER12" s="239"/>
    </row>
    <row r="13" spans="1:148" s="240" customFormat="1" ht="45" hidden="1" customHeight="1" x14ac:dyDescent="0.35">
      <c r="A13" s="1201"/>
      <c r="B13" s="1203"/>
      <c r="C13" s="314" t="s">
        <v>33</v>
      </c>
      <c r="D13" s="200">
        <v>31052.799999999999</v>
      </c>
      <c r="E13" s="200">
        <v>2522.2600000000002</v>
      </c>
      <c r="F13" s="316">
        <f>E13/D13</f>
        <v>8.1000000000000003E-2</v>
      </c>
      <c r="G13" s="200">
        <v>2486.7800000000002</v>
      </c>
      <c r="H13" s="316">
        <f>G13/D13</f>
        <v>0.08</v>
      </c>
      <c r="I13" s="316">
        <f>G13/E13</f>
        <v>0.98599999999999999</v>
      </c>
      <c r="J13" s="200">
        <f>D13-G13</f>
        <v>28566.02</v>
      </c>
      <c r="K13" s="315">
        <f>E13-G13</f>
        <v>35.479999999999997</v>
      </c>
      <c r="L13" s="1247"/>
      <c r="M13" s="234"/>
      <c r="N13" s="238"/>
      <c r="O13" s="249"/>
      <c r="P13" s="238"/>
      <c r="Q13" s="234"/>
      <c r="R13" s="234"/>
      <c r="S13" s="234"/>
      <c r="T13" s="234"/>
      <c r="U13" s="234"/>
      <c r="V13" s="234"/>
      <c r="W13" s="234"/>
      <c r="X13" s="234"/>
      <c r="Y13" s="234"/>
      <c r="Z13" s="239"/>
      <c r="AA13" s="234"/>
      <c r="AB13" s="239"/>
      <c r="AC13" s="234"/>
      <c r="AD13" s="234"/>
      <c r="AE13" s="234"/>
      <c r="AF13" s="239"/>
      <c r="AG13" s="234"/>
      <c r="AH13" s="239"/>
      <c r="AI13" s="234"/>
      <c r="AJ13" s="234"/>
      <c r="AK13" s="234"/>
      <c r="AL13" s="239"/>
      <c r="AM13" s="234"/>
      <c r="AN13" s="239"/>
      <c r="AO13" s="234"/>
      <c r="AP13" s="234"/>
      <c r="AQ13" s="234"/>
      <c r="AR13" s="234"/>
      <c r="AS13" s="234"/>
      <c r="AT13" s="234"/>
      <c r="AU13" s="234"/>
      <c r="AV13" s="234"/>
      <c r="AW13" s="234"/>
      <c r="AX13" s="234"/>
      <c r="AY13" s="234"/>
      <c r="AZ13" s="234"/>
      <c r="BA13" s="234"/>
      <c r="BB13" s="234"/>
      <c r="BC13" s="234"/>
      <c r="BD13" s="239"/>
      <c r="BE13" s="234"/>
      <c r="BF13" s="239"/>
      <c r="BG13" s="234"/>
      <c r="BH13" s="234"/>
      <c r="BI13" s="234"/>
      <c r="BJ13" s="239"/>
      <c r="BK13" s="234"/>
      <c r="BL13" s="239"/>
      <c r="BM13" s="234"/>
      <c r="BN13" s="234"/>
      <c r="BO13" s="234"/>
      <c r="BP13" s="239"/>
      <c r="BQ13" s="234"/>
      <c r="BR13" s="234"/>
      <c r="BS13" s="234"/>
      <c r="BT13" s="234"/>
      <c r="BU13" s="234"/>
      <c r="BV13" s="239"/>
      <c r="BW13" s="234"/>
      <c r="BX13" s="239"/>
      <c r="BY13" s="234"/>
      <c r="BZ13" s="234"/>
      <c r="CA13" s="234"/>
      <c r="CB13" s="234"/>
      <c r="CC13" s="234"/>
      <c r="CD13" s="234"/>
      <c r="CE13" s="234"/>
      <c r="CF13" s="234"/>
      <c r="CG13" s="234"/>
      <c r="CH13" s="239"/>
      <c r="CI13" s="234"/>
      <c r="CJ13" s="239"/>
      <c r="CK13" s="234"/>
      <c r="CL13" s="234"/>
      <c r="CM13" s="234"/>
      <c r="CN13" s="239"/>
      <c r="CO13" s="234"/>
      <c r="CP13" s="239"/>
      <c r="CQ13" s="234"/>
      <c r="CR13" s="234"/>
      <c r="CS13" s="234"/>
      <c r="CT13" s="239"/>
      <c r="CU13" s="234"/>
      <c r="CV13" s="239"/>
      <c r="CW13" s="234"/>
      <c r="CX13" s="234"/>
      <c r="CY13" s="234"/>
      <c r="CZ13" s="239"/>
      <c r="DA13" s="234"/>
      <c r="DB13" s="239"/>
      <c r="DC13" s="234"/>
      <c r="DD13" s="234"/>
      <c r="DE13" s="234"/>
      <c r="DF13" s="239"/>
      <c r="DG13" s="234"/>
      <c r="DH13" s="239"/>
      <c r="DI13" s="234"/>
      <c r="DJ13" s="234"/>
      <c r="DK13" s="234"/>
      <c r="DL13" s="239"/>
      <c r="DM13" s="234"/>
      <c r="DN13" s="239"/>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9"/>
      <c r="EK13" s="234"/>
      <c r="EL13" s="239"/>
      <c r="EM13" s="234"/>
      <c r="EN13" s="234"/>
      <c r="EO13" s="234"/>
      <c r="EP13" s="239"/>
      <c r="EQ13" s="234"/>
      <c r="ER13" s="239"/>
    </row>
    <row r="14" spans="1:148" s="254" customFormat="1" ht="63.75" customHeight="1" x14ac:dyDescent="0.35">
      <c r="A14" s="1201"/>
      <c r="B14" s="1203"/>
      <c r="C14" s="318" t="s">
        <v>34</v>
      </c>
      <c r="D14" s="200">
        <f>SUM(D10:D13)</f>
        <v>1121115.33</v>
      </c>
      <c r="E14" s="200">
        <f>SUM(E10:E13)</f>
        <v>148043.06</v>
      </c>
      <c r="F14" s="316">
        <f>E14/D14</f>
        <v>0.13200000000000001</v>
      </c>
      <c r="G14" s="200">
        <f>G13+G12+G11+G10</f>
        <v>116867.14</v>
      </c>
      <c r="H14" s="316">
        <f>G14/D14</f>
        <v>0.104</v>
      </c>
      <c r="I14" s="316">
        <f>G14/E14</f>
        <v>0.78900000000000003</v>
      </c>
      <c r="J14" s="200">
        <f>SUM(J10:J13)</f>
        <v>1004248.19</v>
      </c>
      <c r="K14" s="315">
        <f>SUM(K10:K13)</f>
        <v>31175.919999999998</v>
      </c>
      <c r="L14" s="1247"/>
      <c r="M14" s="252"/>
      <c r="N14" s="253" t="b">
        <v>0</v>
      </c>
      <c r="O14" s="252" t="b">
        <v>0</v>
      </c>
      <c r="P14" s="253" t="b">
        <v>0</v>
      </c>
      <c r="Q14" s="252"/>
      <c r="R14" s="252"/>
      <c r="S14" s="252"/>
      <c r="T14" s="252"/>
      <c r="U14" s="252"/>
      <c r="V14" s="252"/>
      <c r="W14" s="252"/>
      <c r="X14" s="252"/>
      <c r="Y14" s="252"/>
      <c r="Z14" s="253"/>
      <c r="AA14" s="252"/>
      <c r="AB14" s="253"/>
      <c r="AC14" s="252"/>
      <c r="AD14" s="252"/>
      <c r="AE14" s="252"/>
      <c r="AF14" s="253"/>
      <c r="AG14" s="252"/>
      <c r="AH14" s="253"/>
      <c r="AI14" s="252"/>
      <c r="AJ14" s="252"/>
      <c r="AK14" s="252"/>
      <c r="AL14" s="253"/>
      <c r="AM14" s="252"/>
      <c r="AN14" s="253"/>
      <c r="AO14" s="252"/>
      <c r="AP14" s="252"/>
      <c r="AQ14" s="252"/>
      <c r="AR14" s="252"/>
      <c r="AS14" s="252"/>
      <c r="AT14" s="252"/>
      <c r="AU14" s="252"/>
      <c r="AV14" s="252"/>
      <c r="AW14" s="252"/>
      <c r="AX14" s="252"/>
      <c r="AY14" s="252"/>
      <c r="AZ14" s="252"/>
      <c r="BA14" s="252"/>
      <c r="BB14" s="252"/>
      <c r="BC14" s="252"/>
      <c r="BD14" s="253"/>
      <c r="BE14" s="252"/>
      <c r="BF14" s="253"/>
      <c r="BG14" s="252"/>
      <c r="BH14" s="252"/>
      <c r="BI14" s="252"/>
      <c r="BJ14" s="253"/>
      <c r="BK14" s="252"/>
      <c r="BL14" s="253"/>
      <c r="BM14" s="252"/>
      <c r="BN14" s="252"/>
      <c r="BO14" s="252"/>
      <c r="BP14" s="253"/>
      <c r="BQ14" s="252"/>
      <c r="BR14" s="252"/>
      <c r="BS14" s="252"/>
      <c r="BT14" s="252"/>
      <c r="BU14" s="252"/>
      <c r="BV14" s="253"/>
      <c r="BW14" s="252"/>
      <c r="BX14" s="253"/>
      <c r="BY14" s="252"/>
      <c r="BZ14" s="252"/>
      <c r="CA14" s="252"/>
      <c r="CB14" s="252"/>
      <c r="CC14" s="252"/>
      <c r="CD14" s="252"/>
      <c r="CE14" s="252"/>
      <c r="CF14" s="252"/>
      <c r="CG14" s="252"/>
      <c r="CH14" s="253"/>
      <c r="CI14" s="252"/>
      <c r="CJ14" s="253"/>
      <c r="CK14" s="252"/>
      <c r="CL14" s="252"/>
      <c r="CM14" s="252"/>
      <c r="CN14" s="253"/>
      <c r="CO14" s="252"/>
      <c r="CP14" s="253"/>
      <c r="CQ14" s="252"/>
      <c r="CR14" s="252"/>
      <c r="CS14" s="252"/>
      <c r="CT14" s="253"/>
      <c r="CU14" s="252"/>
      <c r="CV14" s="253"/>
      <c r="CW14" s="252"/>
      <c r="CX14" s="252"/>
      <c r="CY14" s="252"/>
      <c r="CZ14" s="253"/>
      <c r="DA14" s="252"/>
      <c r="DB14" s="253"/>
      <c r="DC14" s="252"/>
      <c r="DD14" s="252"/>
      <c r="DE14" s="252"/>
      <c r="DF14" s="253"/>
      <c r="DG14" s="252"/>
      <c r="DH14" s="253"/>
      <c r="DI14" s="252"/>
      <c r="DJ14" s="252"/>
      <c r="DK14" s="252"/>
      <c r="DL14" s="253"/>
      <c r="DM14" s="252"/>
      <c r="DN14" s="253"/>
      <c r="DO14" s="252"/>
      <c r="DP14" s="252"/>
      <c r="DQ14" s="252"/>
      <c r="DR14" s="252"/>
      <c r="DS14" s="252"/>
      <c r="DT14" s="252"/>
      <c r="DU14" s="252"/>
      <c r="DV14" s="252"/>
      <c r="DW14" s="252"/>
      <c r="DX14" s="252"/>
      <c r="DY14" s="252"/>
      <c r="DZ14" s="252"/>
      <c r="EA14" s="252"/>
      <c r="EB14" s="252"/>
      <c r="EC14" s="252"/>
      <c r="ED14" s="252"/>
      <c r="EE14" s="252"/>
      <c r="EF14" s="252"/>
      <c r="EG14" s="252"/>
      <c r="EH14" s="252"/>
      <c r="EI14" s="252"/>
      <c r="EJ14" s="253"/>
      <c r="EK14" s="252"/>
      <c r="EL14" s="253"/>
      <c r="EM14" s="252"/>
      <c r="EN14" s="252"/>
      <c r="EO14" s="252"/>
      <c r="EP14" s="253"/>
      <c r="EQ14" s="252"/>
      <c r="ER14" s="253"/>
    </row>
    <row r="15" spans="1:148" s="254" customFormat="1" ht="82.5" hidden="1" customHeight="1" x14ac:dyDescent="0.35">
      <c r="A15" s="1239" t="s">
        <v>754</v>
      </c>
      <c r="B15" s="1240"/>
      <c r="C15" s="1240"/>
      <c r="D15" s="1240"/>
      <c r="E15" s="1240"/>
      <c r="F15" s="1240"/>
      <c r="G15" s="1240"/>
      <c r="H15" s="1240"/>
      <c r="I15" s="1240"/>
      <c r="J15" s="1240"/>
      <c r="K15" s="1241"/>
      <c r="L15" s="255"/>
      <c r="M15" s="252"/>
      <c r="N15" s="253"/>
      <c r="O15" s="252"/>
      <c r="P15" s="253"/>
      <c r="Q15" s="252"/>
      <c r="R15" s="252"/>
      <c r="S15" s="252"/>
      <c r="T15" s="252"/>
      <c r="U15" s="252"/>
      <c r="V15" s="252"/>
      <c r="W15" s="252"/>
      <c r="X15" s="252"/>
      <c r="Y15" s="252"/>
      <c r="Z15" s="253"/>
      <c r="AA15" s="252"/>
      <c r="AB15" s="253"/>
      <c r="AC15" s="252"/>
      <c r="AD15" s="252"/>
      <c r="AE15" s="252"/>
      <c r="AF15" s="253"/>
      <c r="AG15" s="252"/>
      <c r="AH15" s="253"/>
      <c r="AI15" s="252"/>
      <c r="AJ15" s="252"/>
      <c r="AK15" s="252"/>
      <c r="AL15" s="253"/>
      <c r="AM15" s="252"/>
      <c r="AN15" s="253"/>
      <c r="AO15" s="252"/>
      <c r="AP15" s="252"/>
      <c r="AQ15" s="252"/>
      <c r="AR15" s="252"/>
      <c r="AS15" s="252"/>
      <c r="AT15" s="252"/>
      <c r="AU15" s="252"/>
      <c r="AV15" s="252"/>
      <c r="AW15" s="252"/>
      <c r="AX15" s="252"/>
      <c r="AY15" s="252"/>
      <c r="AZ15" s="252"/>
      <c r="BA15" s="252"/>
      <c r="BB15" s="252"/>
      <c r="BC15" s="252"/>
      <c r="BD15" s="253"/>
      <c r="BE15" s="252"/>
      <c r="BF15" s="253"/>
      <c r="BG15" s="252"/>
      <c r="BH15" s="252"/>
      <c r="BI15" s="252"/>
      <c r="BJ15" s="253"/>
      <c r="BK15" s="252"/>
      <c r="BL15" s="253"/>
      <c r="BM15" s="252"/>
      <c r="BN15" s="252"/>
      <c r="BO15" s="252"/>
      <c r="BP15" s="253"/>
      <c r="BQ15" s="252"/>
      <c r="BR15" s="252"/>
      <c r="BS15" s="252"/>
      <c r="BT15" s="252"/>
      <c r="BU15" s="252"/>
      <c r="BV15" s="253"/>
      <c r="BW15" s="252"/>
      <c r="BX15" s="253"/>
      <c r="BY15" s="252"/>
      <c r="BZ15" s="252"/>
      <c r="CA15" s="252"/>
      <c r="CB15" s="252"/>
      <c r="CC15" s="252"/>
      <c r="CD15" s="252"/>
      <c r="CE15" s="252"/>
      <c r="CF15" s="252"/>
      <c r="CG15" s="252"/>
      <c r="CH15" s="253"/>
      <c r="CI15" s="252"/>
      <c r="CJ15" s="253"/>
      <c r="CK15" s="252"/>
      <c r="CL15" s="252"/>
      <c r="CM15" s="252"/>
      <c r="CN15" s="253"/>
      <c r="CO15" s="252"/>
      <c r="CP15" s="253"/>
      <c r="CQ15" s="252"/>
      <c r="CR15" s="252"/>
      <c r="CS15" s="252"/>
      <c r="CT15" s="253"/>
      <c r="CU15" s="252"/>
      <c r="CV15" s="253"/>
      <c r="CW15" s="252"/>
      <c r="CX15" s="252"/>
      <c r="CY15" s="252"/>
      <c r="CZ15" s="253"/>
      <c r="DA15" s="252"/>
      <c r="DB15" s="253"/>
      <c r="DC15" s="252"/>
      <c r="DD15" s="252"/>
      <c r="DE15" s="252"/>
      <c r="DF15" s="253"/>
      <c r="DG15" s="252"/>
      <c r="DH15" s="253"/>
      <c r="DI15" s="252"/>
      <c r="DJ15" s="252"/>
      <c r="DK15" s="252"/>
      <c r="DL15" s="253"/>
      <c r="DM15" s="252"/>
      <c r="DN15" s="253"/>
      <c r="DO15" s="252"/>
      <c r="DP15" s="252"/>
      <c r="DQ15" s="252"/>
      <c r="DR15" s="252"/>
      <c r="DS15" s="252"/>
      <c r="DT15" s="252"/>
      <c r="DU15" s="252"/>
      <c r="DV15" s="252"/>
      <c r="DW15" s="252"/>
      <c r="DX15" s="252"/>
      <c r="DY15" s="252"/>
      <c r="DZ15" s="252"/>
      <c r="EA15" s="252"/>
      <c r="EB15" s="252"/>
      <c r="EC15" s="252"/>
      <c r="ED15" s="252"/>
      <c r="EE15" s="252"/>
      <c r="EF15" s="252"/>
      <c r="EG15" s="252"/>
      <c r="EH15" s="252"/>
      <c r="EI15" s="252"/>
      <c r="EJ15" s="253"/>
      <c r="EK15" s="252"/>
      <c r="EL15" s="253"/>
      <c r="EM15" s="252"/>
      <c r="EN15" s="252"/>
      <c r="EO15" s="252"/>
      <c r="EP15" s="253"/>
      <c r="EQ15" s="252"/>
      <c r="ER15" s="253"/>
    </row>
    <row r="16" spans="1:148" s="240" customFormat="1" ht="45" hidden="1" customHeight="1" x14ac:dyDescent="0.35">
      <c r="A16" s="1201">
        <v>2</v>
      </c>
      <c r="B16" s="1203" t="s">
        <v>776</v>
      </c>
      <c r="C16" s="317" t="s">
        <v>79</v>
      </c>
      <c r="D16" s="312">
        <v>0</v>
      </c>
      <c r="E16" s="312">
        <v>0</v>
      </c>
      <c r="F16" s="313" t="e">
        <f>E16/D16</f>
        <v>#DIV/0!</v>
      </c>
      <c r="G16" s="312">
        <v>0</v>
      </c>
      <c r="H16" s="313" t="e">
        <f>G16/D16</f>
        <v>#DIV/0!</v>
      </c>
      <c r="I16" s="313" t="e">
        <f>G16/E16</f>
        <v>#DIV/0!</v>
      </c>
      <c r="J16" s="312">
        <f>D16-G16</f>
        <v>0</v>
      </c>
      <c r="K16" s="311">
        <f>E16-G16</f>
        <v>0</v>
      </c>
      <c r="L16" s="256"/>
      <c r="M16" s="234"/>
      <c r="N16" s="238"/>
      <c r="O16" s="249"/>
      <c r="P16" s="238"/>
      <c r="Q16" s="234"/>
      <c r="R16" s="234"/>
      <c r="S16" s="234"/>
      <c r="T16" s="234"/>
      <c r="U16" s="234"/>
      <c r="V16" s="234"/>
      <c r="W16" s="234"/>
      <c r="X16" s="234"/>
      <c r="Y16" s="234"/>
      <c r="Z16" s="239"/>
      <c r="AA16" s="234"/>
      <c r="AB16" s="239"/>
      <c r="AC16" s="234"/>
      <c r="AD16" s="234"/>
      <c r="AE16" s="234"/>
      <c r="AF16" s="239"/>
      <c r="AG16" s="234"/>
      <c r="AH16" s="239"/>
      <c r="AI16" s="234"/>
      <c r="AJ16" s="234"/>
      <c r="AK16" s="234"/>
      <c r="AL16" s="239"/>
      <c r="AM16" s="234"/>
      <c r="AN16" s="239"/>
      <c r="AO16" s="234"/>
      <c r="AP16" s="234"/>
      <c r="AQ16" s="234"/>
      <c r="AR16" s="234"/>
      <c r="AS16" s="234"/>
      <c r="AT16" s="234"/>
      <c r="AU16" s="234"/>
      <c r="AV16" s="234"/>
      <c r="AW16" s="234"/>
      <c r="AX16" s="234"/>
      <c r="AY16" s="234"/>
      <c r="AZ16" s="234"/>
      <c r="BA16" s="234"/>
      <c r="BB16" s="234"/>
      <c r="BC16" s="234"/>
      <c r="BD16" s="239"/>
      <c r="BE16" s="234"/>
      <c r="BF16" s="239"/>
      <c r="BG16" s="234"/>
      <c r="BH16" s="234"/>
      <c r="BI16" s="234"/>
      <c r="BJ16" s="239"/>
      <c r="BK16" s="234"/>
      <c r="BL16" s="239"/>
      <c r="BM16" s="234"/>
      <c r="BN16" s="234"/>
      <c r="BO16" s="234"/>
      <c r="BP16" s="239"/>
      <c r="BQ16" s="234"/>
      <c r="BR16" s="234"/>
      <c r="BS16" s="234"/>
      <c r="BT16" s="234"/>
      <c r="BU16" s="234"/>
      <c r="BV16" s="239"/>
      <c r="BW16" s="234"/>
      <c r="BX16" s="239"/>
      <c r="BY16" s="234"/>
      <c r="BZ16" s="234"/>
      <c r="CA16" s="234"/>
      <c r="CB16" s="234"/>
      <c r="CC16" s="234"/>
      <c r="CD16" s="234"/>
      <c r="CE16" s="234"/>
      <c r="CF16" s="234"/>
      <c r="CG16" s="234"/>
      <c r="CH16" s="239"/>
      <c r="CI16" s="234"/>
      <c r="CJ16" s="239"/>
      <c r="CK16" s="234"/>
      <c r="CL16" s="234"/>
      <c r="CM16" s="234"/>
      <c r="CN16" s="239"/>
      <c r="CO16" s="234"/>
      <c r="CP16" s="239"/>
      <c r="CQ16" s="234"/>
      <c r="CR16" s="234"/>
      <c r="CS16" s="234"/>
      <c r="CT16" s="239"/>
      <c r="CU16" s="234"/>
      <c r="CV16" s="239"/>
      <c r="CW16" s="234"/>
      <c r="CX16" s="234"/>
      <c r="CY16" s="234"/>
      <c r="CZ16" s="239"/>
      <c r="DA16" s="234"/>
      <c r="DB16" s="239"/>
      <c r="DC16" s="234"/>
      <c r="DD16" s="234"/>
      <c r="DE16" s="234"/>
      <c r="DF16" s="239"/>
      <c r="DG16" s="234"/>
      <c r="DH16" s="239"/>
      <c r="DI16" s="234"/>
      <c r="DJ16" s="234"/>
      <c r="DK16" s="234"/>
      <c r="DL16" s="239"/>
      <c r="DM16" s="234"/>
      <c r="DN16" s="239"/>
      <c r="DO16" s="234"/>
      <c r="DP16" s="234"/>
      <c r="DQ16" s="234"/>
      <c r="DR16" s="234"/>
      <c r="DS16" s="234"/>
      <c r="DT16" s="234"/>
      <c r="DU16" s="234"/>
      <c r="DV16" s="234"/>
      <c r="DW16" s="234"/>
      <c r="DX16" s="234"/>
      <c r="DY16" s="234"/>
      <c r="DZ16" s="234"/>
      <c r="EA16" s="234"/>
      <c r="EB16" s="234"/>
      <c r="EC16" s="234"/>
      <c r="ED16" s="234"/>
      <c r="EE16" s="234"/>
      <c r="EF16" s="234"/>
      <c r="EG16" s="234"/>
      <c r="EH16" s="234"/>
      <c r="EI16" s="234"/>
      <c r="EJ16" s="239"/>
      <c r="EK16" s="234"/>
      <c r="EL16" s="239"/>
      <c r="EM16" s="234"/>
      <c r="EN16" s="234"/>
      <c r="EO16" s="234"/>
      <c r="EP16" s="239"/>
      <c r="EQ16" s="234"/>
      <c r="ER16" s="239"/>
    </row>
    <row r="17" spans="1:148" s="240" customFormat="1" ht="45.75" hidden="1" customHeight="1" x14ac:dyDescent="0.35">
      <c r="A17" s="1201"/>
      <c r="B17" s="1203"/>
      <c r="C17" s="314" t="s">
        <v>78</v>
      </c>
      <c r="D17" s="312">
        <v>0</v>
      </c>
      <c r="E17" s="312">
        <v>0</v>
      </c>
      <c r="F17" s="313" t="e">
        <f>E17/D17</f>
        <v>#DIV/0!</v>
      </c>
      <c r="G17" s="312">
        <v>0</v>
      </c>
      <c r="H17" s="313" t="e">
        <f>G17/D17</f>
        <v>#DIV/0!</v>
      </c>
      <c r="I17" s="313" t="e">
        <f>G17/E17</f>
        <v>#DIV/0!</v>
      </c>
      <c r="J17" s="312">
        <f>D17-G17</f>
        <v>0</v>
      </c>
      <c r="K17" s="311">
        <f>E17-G17</f>
        <v>0</v>
      </c>
      <c r="L17" s="257"/>
      <c r="M17" s="234"/>
      <c r="N17" s="238"/>
      <c r="O17" s="249"/>
      <c r="P17" s="238"/>
      <c r="Q17" s="234"/>
      <c r="R17" s="234"/>
      <c r="S17" s="234"/>
      <c r="T17" s="234"/>
      <c r="U17" s="234"/>
      <c r="V17" s="234"/>
      <c r="W17" s="234"/>
      <c r="X17" s="234"/>
      <c r="Y17" s="234"/>
      <c r="Z17" s="239"/>
      <c r="AA17" s="234"/>
      <c r="AB17" s="239"/>
      <c r="AC17" s="234"/>
      <c r="AD17" s="234"/>
      <c r="AE17" s="234"/>
      <c r="AF17" s="239"/>
      <c r="AG17" s="234"/>
      <c r="AH17" s="239"/>
      <c r="AI17" s="234"/>
      <c r="AJ17" s="234"/>
      <c r="AK17" s="234"/>
      <c r="AL17" s="239"/>
      <c r="AM17" s="234"/>
      <c r="AN17" s="239"/>
      <c r="AO17" s="234"/>
      <c r="AP17" s="234"/>
      <c r="AQ17" s="234"/>
      <c r="AR17" s="234"/>
      <c r="AS17" s="234"/>
      <c r="AT17" s="234"/>
      <c r="AU17" s="234"/>
      <c r="AV17" s="234"/>
      <c r="AW17" s="234"/>
      <c r="AX17" s="234"/>
      <c r="AY17" s="234"/>
      <c r="AZ17" s="234"/>
      <c r="BA17" s="234"/>
      <c r="BB17" s="234"/>
      <c r="BC17" s="234"/>
      <c r="BD17" s="239"/>
      <c r="BE17" s="234"/>
      <c r="BF17" s="239"/>
      <c r="BG17" s="234"/>
      <c r="BH17" s="234"/>
      <c r="BI17" s="234"/>
      <c r="BJ17" s="239"/>
      <c r="BK17" s="234"/>
      <c r="BL17" s="239"/>
      <c r="BM17" s="234"/>
      <c r="BN17" s="234"/>
      <c r="BO17" s="234"/>
      <c r="BP17" s="239"/>
      <c r="BQ17" s="234"/>
      <c r="BR17" s="234"/>
      <c r="BS17" s="234"/>
      <c r="BT17" s="234"/>
      <c r="BU17" s="234"/>
      <c r="BV17" s="239"/>
      <c r="BW17" s="234"/>
      <c r="BX17" s="239"/>
      <c r="BY17" s="234"/>
      <c r="BZ17" s="234"/>
      <c r="CA17" s="234"/>
      <c r="CB17" s="234"/>
      <c r="CC17" s="234"/>
      <c r="CD17" s="234"/>
      <c r="CE17" s="234"/>
      <c r="CF17" s="234"/>
      <c r="CG17" s="234"/>
      <c r="CH17" s="239"/>
      <c r="CI17" s="234"/>
      <c r="CJ17" s="239"/>
      <c r="CK17" s="234"/>
      <c r="CL17" s="234"/>
      <c r="CM17" s="234"/>
      <c r="CN17" s="239"/>
      <c r="CO17" s="234"/>
      <c r="CP17" s="239"/>
      <c r="CQ17" s="234"/>
      <c r="CR17" s="234"/>
      <c r="CS17" s="234"/>
      <c r="CT17" s="239"/>
      <c r="CU17" s="234"/>
      <c r="CV17" s="239"/>
      <c r="CW17" s="234"/>
      <c r="CX17" s="234"/>
      <c r="CY17" s="234"/>
      <c r="CZ17" s="239"/>
      <c r="DA17" s="234"/>
      <c r="DB17" s="239"/>
      <c r="DC17" s="234"/>
      <c r="DD17" s="234"/>
      <c r="DE17" s="234"/>
      <c r="DF17" s="239"/>
      <c r="DG17" s="234"/>
      <c r="DH17" s="239"/>
      <c r="DI17" s="234"/>
      <c r="DJ17" s="234"/>
      <c r="DK17" s="234"/>
      <c r="DL17" s="239"/>
      <c r="DM17" s="234"/>
      <c r="DN17" s="239"/>
      <c r="DO17" s="234"/>
      <c r="DP17" s="234"/>
      <c r="DQ17" s="234"/>
      <c r="DR17" s="234"/>
      <c r="DS17" s="234"/>
      <c r="DT17" s="234"/>
      <c r="DU17" s="234"/>
      <c r="DV17" s="234"/>
      <c r="DW17" s="234"/>
      <c r="DX17" s="234"/>
      <c r="DY17" s="234"/>
      <c r="DZ17" s="234"/>
      <c r="EA17" s="234"/>
      <c r="EB17" s="234"/>
      <c r="EC17" s="234"/>
      <c r="ED17" s="234"/>
      <c r="EE17" s="234"/>
      <c r="EF17" s="234"/>
      <c r="EG17" s="234"/>
      <c r="EH17" s="234"/>
      <c r="EI17" s="234"/>
      <c r="EJ17" s="239"/>
      <c r="EK17" s="234"/>
      <c r="EL17" s="239"/>
      <c r="EM17" s="234"/>
      <c r="EN17" s="234"/>
      <c r="EO17" s="234"/>
      <c r="EP17" s="239"/>
      <c r="EQ17" s="234"/>
      <c r="ER17" s="239"/>
    </row>
    <row r="18" spans="1:148" s="240" customFormat="1" ht="45" hidden="1" customHeight="1" x14ac:dyDescent="0.35">
      <c r="A18" s="1201"/>
      <c r="B18" s="1203"/>
      <c r="C18" s="314" t="s">
        <v>116</v>
      </c>
      <c r="D18" s="200">
        <v>517049.69</v>
      </c>
      <c r="E18" s="200">
        <v>37130.129999999997</v>
      </c>
      <c r="F18" s="316">
        <f>E18/D18</f>
        <v>7.1999999999999995E-2</v>
      </c>
      <c r="G18" s="200">
        <v>37130.129999999997</v>
      </c>
      <c r="H18" s="316">
        <f>G18/D18</f>
        <v>7.1999999999999995E-2</v>
      </c>
      <c r="I18" s="316">
        <f>G18/E18</f>
        <v>1</v>
      </c>
      <c r="J18" s="200">
        <f>D18-G18</f>
        <v>479919.56</v>
      </c>
      <c r="K18" s="315">
        <f>E18-G18</f>
        <v>0</v>
      </c>
      <c r="L18" s="258"/>
      <c r="M18" s="234"/>
      <c r="N18" s="238"/>
      <c r="O18" s="249"/>
      <c r="P18" s="238"/>
      <c r="Q18" s="234"/>
      <c r="R18" s="234"/>
      <c r="S18" s="234"/>
      <c r="T18" s="234"/>
      <c r="U18" s="234"/>
      <c r="V18" s="234"/>
      <c r="W18" s="234"/>
      <c r="X18" s="234"/>
      <c r="Y18" s="234"/>
      <c r="Z18" s="239"/>
      <c r="AA18" s="234"/>
      <c r="AB18" s="239"/>
      <c r="AC18" s="234"/>
      <c r="AD18" s="234"/>
      <c r="AE18" s="234"/>
      <c r="AF18" s="239"/>
      <c r="AG18" s="234"/>
      <c r="AH18" s="239"/>
      <c r="AI18" s="234"/>
      <c r="AJ18" s="234"/>
      <c r="AK18" s="234"/>
      <c r="AL18" s="239"/>
      <c r="AM18" s="234"/>
      <c r="AN18" s="239"/>
      <c r="AO18" s="234"/>
      <c r="AP18" s="234"/>
      <c r="AQ18" s="234"/>
      <c r="AR18" s="234"/>
      <c r="AS18" s="234"/>
      <c r="AT18" s="234"/>
      <c r="AU18" s="234"/>
      <c r="AV18" s="234"/>
      <c r="AW18" s="234"/>
      <c r="AX18" s="234"/>
      <c r="AY18" s="234"/>
      <c r="AZ18" s="234"/>
      <c r="BA18" s="234"/>
      <c r="BB18" s="234"/>
      <c r="BC18" s="234"/>
      <c r="BD18" s="239"/>
      <c r="BE18" s="234"/>
      <c r="BF18" s="239"/>
      <c r="BG18" s="234"/>
      <c r="BH18" s="234"/>
      <c r="BI18" s="234"/>
      <c r="BJ18" s="239"/>
      <c r="BK18" s="234"/>
      <c r="BL18" s="239"/>
      <c r="BM18" s="234"/>
      <c r="BN18" s="234"/>
      <c r="BO18" s="234"/>
      <c r="BP18" s="239"/>
      <c r="BQ18" s="234"/>
      <c r="BR18" s="234"/>
      <c r="BS18" s="234"/>
      <c r="BT18" s="234"/>
      <c r="BU18" s="234"/>
      <c r="BV18" s="239"/>
      <c r="BW18" s="234"/>
      <c r="BX18" s="239"/>
      <c r="BY18" s="234"/>
      <c r="BZ18" s="234"/>
      <c r="CA18" s="234"/>
      <c r="CB18" s="234"/>
      <c r="CC18" s="234"/>
      <c r="CD18" s="234"/>
      <c r="CE18" s="234"/>
      <c r="CF18" s="234"/>
      <c r="CG18" s="234"/>
      <c r="CH18" s="239"/>
      <c r="CI18" s="234"/>
      <c r="CJ18" s="239"/>
      <c r="CK18" s="234"/>
      <c r="CL18" s="234"/>
      <c r="CM18" s="234"/>
      <c r="CN18" s="239"/>
      <c r="CO18" s="234"/>
      <c r="CP18" s="239"/>
      <c r="CQ18" s="234"/>
      <c r="CR18" s="234"/>
      <c r="CS18" s="234"/>
      <c r="CT18" s="239"/>
      <c r="CU18" s="234"/>
      <c r="CV18" s="239"/>
      <c r="CW18" s="234"/>
      <c r="CX18" s="234"/>
      <c r="CY18" s="234"/>
      <c r="CZ18" s="239"/>
      <c r="DA18" s="234"/>
      <c r="DB18" s="239"/>
      <c r="DC18" s="234"/>
      <c r="DD18" s="234"/>
      <c r="DE18" s="234"/>
      <c r="DF18" s="239"/>
      <c r="DG18" s="234"/>
      <c r="DH18" s="239"/>
      <c r="DI18" s="234"/>
      <c r="DJ18" s="234"/>
      <c r="DK18" s="234"/>
      <c r="DL18" s="239"/>
      <c r="DM18" s="234"/>
      <c r="DN18" s="239"/>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9"/>
      <c r="EK18" s="234"/>
      <c r="EL18" s="239"/>
      <c r="EM18" s="234"/>
      <c r="EN18" s="234"/>
      <c r="EO18" s="234"/>
      <c r="EP18" s="239"/>
      <c r="EQ18" s="234"/>
      <c r="ER18" s="239"/>
    </row>
    <row r="19" spans="1:148" s="240" customFormat="1" ht="45" hidden="1" customHeight="1" x14ac:dyDescent="0.35">
      <c r="A19" s="1201"/>
      <c r="B19" s="1203"/>
      <c r="C19" s="314" t="s">
        <v>33</v>
      </c>
      <c r="D19" s="312">
        <v>0</v>
      </c>
      <c r="E19" s="312">
        <v>0</v>
      </c>
      <c r="F19" s="313" t="e">
        <f>E19/D19</f>
        <v>#DIV/0!</v>
      </c>
      <c r="G19" s="312">
        <v>0</v>
      </c>
      <c r="H19" s="313" t="e">
        <f>G19/D19</f>
        <v>#DIV/0!</v>
      </c>
      <c r="I19" s="313" t="e">
        <f>G19/E19</f>
        <v>#DIV/0!</v>
      </c>
      <c r="J19" s="312">
        <f>D19-G19</f>
        <v>0</v>
      </c>
      <c r="K19" s="311">
        <f>E19-G19</f>
        <v>0</v>
      </c>
      <c r="L19" s="258"/>
      <c r="M19" s="234"/>
      <c r="N19" s="238"/>
      <c r="O19" s="249"/>
      <c r="P19" s="238"/>
      <c r="Q19" s="234"/>
      <c r="R19" s="234"/>
      <c r="S19" s="234"/>
      <c r="T19" s="234"/>
      <c r="U19" s="234"/>
      <c r="V19" s="234"/>
      <c r="W19" s="234"/>
      <c r="X19" s="296"/>
      <c r="Y19" s="234"/>
      <c r="Z19" s="239"/>
      <c r="AA19" s="234"/>
      <c r="AB19" s="239"/>
      <c r="AC19" s="234"/>
      <c r="AD19" s="234"/>
      <c r="AE19" s="234"/>
      <c r="AF19" s="239"/>
      <c r="AG19" s="234"/>
      <c r="AH19" s="239"/>
      <c r="AI19" s="234"/>
      <c r="AJ19" s="234"/>
      <c r="AK19" s="234"/>
      <c r="AL19" s="239"/>
      <c r="AM19" s="234"/>
      <c r="AN19" s="239"/>
      <c r="AO19" s="234"/>
      <c r="AP19" s="234"/>
      <c r="AQ19" s="234"/>
      <c r="AR19" s="234"/>
      <c r="AS19" s="234"/>
      <c r="AT19" s="234"/>
      <c r="AU19" s="234"/>
      <c r="AV19" s="234"/>
      <c r="AW19" s="234"/>
      <c r="AX19" s="234"/>
      <c r="AY19" s="234"/>
      <c r="AZ19" s="234"/>
      <c r="BA19" s="234"/>
      <c r="BB19" s="234"/>
      <c r="BC19" s="234"/>
      <c r="BD19" s="239"/>
      <c r="BE19" s="234"/>
      <c r="BF19" s="239"/>
      <c r="BG19" s="234"/>
      <c r="BH19" s="234"/>
      <c r="BI19" s="234"/>
      <c r="BJ19" s="239"/>
      <c r="BK19" s="234"/>
      <c r="BL19" s="239"/>
      <c r="BM19" s="234"/>
      <c r="BN19" s="234"/>
      <c r="BO19" s="234"/>
      <c r="BP19" s="239"/>
      <c r="BQ19" s="234"/>
      <c r="BR19" s="234"/>
      <c r="BS19" s="234"/>
      <c r="BT19" s="234"/>
      <c r="BU19" s="234"/>
      <c r="BV19" s="239"/>
      <c r="BW19" s="234"/>
      <c r="BX19" s="239"/>
      <c r="BY19" s="234"/>
      <c r="BZ19" s="234"/>
      <c r="CA19" s="234"/>
      <c r="CB19" s="234"/>
      <c r="CC19" s="234"/>
      <c r="CD19" s="234"/>
      <c r="CE19" s="234"/>
      <c r="CF19" s="234"/>
      <c r="CG19" s="234"/>
      <c r="CH19" s="239"/>
      <c r="CI19" s="234"/>
      <c r="CJ19" s="239"/>
      <c r="CK19" s="234"/>
      <c r="CL19" s="234"/>
      <c r="CM19" s="234"/>
      <c r="CN19" s="239"/>
      <c r="CO19" s="234"/>
      <c r="CP19" s="239"/>
      <c r="CQ19" s="234"/>
      <c r="CR19" s="234"/>
      <c r="CS19" s="234"/>
      <c r="CT19" s="239"/>
      <c r="CU19" s="234"/>
      <c r="CV19" s="239"/>
      <c r="CW19" s="234"/>
      <c r="CX19" s="234"/>
      <c r="CY19" s="234"/>
      <c r="CZ19" s="239"/>
      <c r="DA19" s="234"/>
      <c r="DB19" s="239"/>
      <c r="DC19" s="234"/>
      <c r="DD19" s="234"/>
      <c r="DE19" s="234"/>
      <c r="DF19" s="239"/>
      <c r="DG19" s="234"/>
      <c r="DH19" s="239"/>
      <c r="DI19" s="234"/>
      <c r="DJ19" s="234"/>
      <c r="DK19" s="234"/>
      <c r="DL19" s="239"/>
      <c r="DM19" s="234"/>
      <c r="DN19" s="239"/>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9"/>
      <c r="EK19" s="234"/>
      <c r="EL19" s="239"/>
      <c r="EM19" s="234"/>
      <c r="EN19" s="234"/>
      <c r="EO19" s="234"/>
      <c r="EP19" s="239"/>
      <c r="EQ19" s="234"/>
      <c r="ER19" s="239"/>
    </row>
    <row r="20" spans="1:148" s="254" customFormat="1" ht="61.5" customHeight="1" x14ac:dyDescent="0.35">
      <c r="A20" s="1201"/>
      <c r="B20" s="1203"/>
      <c r="C20" s="318" t="s">
        <v>34</v>
      </c>
      <c r="D20" s="200">
        <f>SUM(D16:D19)</f>
        <v>517049.69</v>
      </c>
      <c r="E20" s="200">
        <f>SUM(E16:E19)</f>
        <v>37130.129999999997</v>
      </c>
      <c r="F20" s="316">
        <f>E20/D20</f>
        <v>7.1999999999999995E-2</v>
      </c>
      <c r="G20" s="200">
        <f>SUM(G16:G19)</f>
        <v>37130.129999999997</v>
      </c>
      <c r="H20" s="316">
        <f>G20/D20</f>
        <v>7.1999999999999995E-2</v>
      </c>
      <c r="I20" s="316">
        <f>G20/E20</f>
        <v>1</v>
      </c>
      <c r="J20" s="200">
        <f>SUM(J16:J19)</f>
        <v>479919.56</v>
      </c>
      <c r="K20" s="315">
        <f>E20-G20</f>
        <v>0</v>
      </c>
      <c r="L20" s="259"/>
      <c r="M20" s="252"/>
      <c r="N20" s="253" t="b">
        <v>0</v>
      </c>
      <c r="O20" s="252" t="b">
        <v>0</v>
      </c>
      <c r="P20" s="253" t="b">
        <v>0</v>
      </c>
      <c r="Q20" s="252"/>
      <c r="R20" s="252"/>
      <c r="S20" s="252"/>
      <c r="T20" s="252"/>
      <c r="U20" s="252"/>
      <c r="V20" s="252"/>
      <c r="W20" s="252"/>
      <c r="X20" s="252"/>
      <c r="Y20" s="252"/>
      <c r="Z20" s="253"/>
      <c r="AA20" s="252"/>
      <c r="AB20" s="253"/>
      <c r="AC20" s="252"/>
      <c r="AD20" s="252"/>
      <c r="AE20" s="252"/>
      <c r="AF20" s="253"/>
      <c r="AG20" s="252"/>
      <c r="AH20" s="253"/>
      <c r="AI20" s="252"/>
      <c r="AJ20" s="252"/>
      <c r="AK20" s="252"/>
      <c r="AL20" s="253"/>
      <c r="AM20" s="252"/>
      <c r="AN20" s="253"/>
      <c r="AO20" s="252"/>
      <c r="AP20" s="252"/>
      <c r="AQ20" s="252"/>
      <c r="AR20" s="252"/>
      <c r="AS20" s="252"/>
      <c r="AT20" s="252"/>
      <c r="AU20" s="252"/>
      <c r="AV20" s="252"/>
      <c r="AW20" s="252"/>
      <c r="AX20" s="252"/>
      <c r="AY20" s="252"/>
      <c r="AZ20" s="252"/>
      <c r="BA20" s="252"/>
      <c r="BB20" s="252"/>
      <c r="BC20" s="252"/>
      <c r="BD20" s="253"/>
      <c r="BE20" s="252"/>
      <c r="BF20" s="253"/>
      <c r="BG20" s="252"/>
      <c r="BH20" s="252"/>
      <c r="BI20" s="252"/>
      <c r="BJ20" s="253"/>
      <c r="BK20" s="252"/>
      <c r="BL20" s="253"/>
      <c r="BM20" s="252"/>
      <c r="BN20" s="252"/>
      <c r="BO20" s="252"/>
      <c r="BP20" s="253"/>
      <c r="BQ20" s="252"/>
      <c r="BR20" s="252"/>
      <c r="BS20" s="252"/>
      <c r="BT20" s="252"/>
      <c r="BU20" s="252"/>
      <c r="BV20" s="253"/>
      <c r="BW20" s="252"/>
      <c r="BX20" s="253"/>
      <c r="BY20" s="252"/>
      <c r="BZ20" s="252"/>
      <c r="CA20" s="252"/>
      <c r="CB20" s="252"/>
      <c r="CC20" s="252"/>
      <c r="CD20" s="252"/>
      <c r="CE20" s="252"/>
      <c r="CF20" s="252"/>
      <c r="CG20" s="252"/>
      <c r="CH20" s="253"/>
      <c r="CI20" s="252"/>
      <c r="CJ20" s="253"/>
      <c r="CK20" s="252"/>
      <c r="CL20" s="252"/>
      <c r="CM20" s="252"/>
      <c r="CN20" s="253"/>
      <c r="CO20" s="252"/>
      <c r="CP20" s="253"/>
      <c r="CQ20" s="252"/>
      <c r="CR20" s="252"/>
      <c r="CS20" s="252"/>
      <c r="CT20" s="253"/>
      <c r="CU20" s="252"/>
      <c r="CV20" s="253"/>
      <c r="CW20" s="252"/>
      <c r="CX20" s="252"/>
      <c r="CY20" s="252"/>
      <c r="CZ20" s="253"/>
      <c r="DA20" s="252"/>
      <c r="DB20" s="253"/>
      <c r="DC20" s="252"/>
      <c r="DD20" s="252"/>
      <c r="DE20" s="252"/>
      <c r="DF20" s="253"/>
      <c r="DG20" s="252"/>
      <c r="DH20" s="253"/>
      <c r="DI20" s="252"/>
      <c r="DJ20" s="252"/>
      <c r="DK20" s="252"/>
      <c r="DL20" s="253"/>
      <c r="DM20" s="252"/>
      <c r="DN20" s="253"/>
      <c r="DO20" s="252"/>
      <c r="DP20" s="252"/>
      <c r="DQ20" s="252"/>
      <c r="DR20" s="252"/>
      <c r="DS20" s="252"/>
      <c r="DT20" s="252"/>
      <c r="DU20" s="252"/>
      <c r="DV20" s="252"/>
      <c r="DW20" s="252"/>
      <c r="DX20" s="252"/>
      <c r="DY20" s="252"/>
      <c r="DZ20" s="252"/>
      <c r="EA20" s="252"/>
      <c r="EB20" s="252"/>
      <c r="EC20" s="252"/>
      <c r="ED20" s="252"/>
      <c r="EE20" s="252"/>
      <c r="EF20" s="252"/>
      <c r="EG20" s="252"/>
      <c r="EH20" s="252"/>
      <c r="EI20" s="252"/>
      <c r="EJ20" s="253"/>
      <c r="EK20" s="252"/>
      <c r="EL20" s="253"/>
      <c r="EM20" s="252"/>
      <c r="EN20" s="252"/>
      <c r="EO20" s="252"/>
      <c r="EP20" s="253"/>
      <c r="EQ20" s="252"/>
      <c r="ER20" s="253"/>
    </row>
    <row r="21" spans="1:148" s="254" customFormat="1" ht="69.75" hidden="1" customHeight="1" x14ac:dyDescent="0.35">
      <c r="A21" s="1239" t="s">
        <v>754</v>
      </c>
      <c r="B21" s="1240"/>
      <c r="C21" s="1240"/>
      <c r="D21" s="1240"/>
      <c r="E21" s="1240"/>
      <c r="F21" s="1240"/>
      <c r="G21" s="1240"/>
      <c r="H21" s="1240"/>
      <c r="I21" s="1240"/>
      <c r="J21" s="1240"/>
      <c r="K21" s="1241"/>
      <c r="L21" s="259"/>
      <c r="M21" s="252"/>
      <c r="N21" s="253"/>
      <c r="O21" s="252"/>
      <c r="P21" s="253"/>
      <c r="Q21" s="252"/>
      <c r="R21" s="252"/>
      <c r="S21" s="252"/>
      <c r="T21" s="252"/>
      <c r="U21" s="252"/>
      <c r="V21" s="252"/>
      <c r="W21" s="252"/>
      <c r="X21" s="252"/>
      <c r="Y21" s="252"/>
      <c r="Z21" s="253"/>
      <c r="AA21" s="252"/>
      <c r="AB21" s="253"/>
      <c r="AC21" s="252"/>
      <c r="AD21" s="252"/>
      <c r="AE21" s="252"/>
      <c r="AF21" s="253"/>
      <c r="AG21" s="252"/>
      <c r="AH21" s="253"/>
      <c r="AI21" s="252"/>
      <c r="AJ21" s="252"/>
      <c r="AK21" s="252"/>
      <c r="AL21" s="253"/>
      <c r="AM21" s="252"/>
      <c r="AN21" s="253"/>
      <c r="AO21" s="252"/>
      <c r="AP21" s="252"/>
      <c r="AQ21" s="252"/>
      <c r="AR21" s="252"/>
      <c r="AS21" s="252"/>
      <c r="AT21" s="252"/>
      <c r="AU21" s="252"/>
      <c r="AV21" s="252"/>
      <c r="AW21" s="252"/>
      <c r="AX21" s="252"/>
      <c r="AY21" s="252"/>
      <c r="AZ21" s="252"/>
      <c r="BA21" s="252"/>
      <c r="BB21" s="252"/>
      <c r="BC21" s="252"/>
      <c r="BD21" s="253"/>
      <c r="BE21" s="252"/>
      <c r="BF21" s="253"/>
      <c r="BG21" s="252"/>
      <c r="BH21" s="252"/>
      <c r="BI21" s="252"/>
      <c r="BJ21" s="253"/>
      <c r="BK21" s="252"/>
      <c r="BL21" s="253"/>
      <c r="BM21" s="252"/>
      <c r="BN21" s="252"/>
      <c r="BO21" s="252"/>
      <c r="BP21" s="253"/>
      <c r="BQ21" s="252"/>
      <c r="BR21" s="252"/>
      <c r="BS21" s="252"/>
      <c r="BT21" s="252"/>
      <c r="BU21" s="252"/>
      <c r="BV21" s="253"/>
      <c r="BW21" s="252"/>
      <c r="BX21" s="253"/>
      <c r="BY21" s="252"/>
      <c r="BZ21" s="252"/>
      <c r="CA21" s="252"/>
      <c r="CB21" s="252"/>
      <c r="CC21" s="252"/>
      <c r="CD21" s="252"/>
      <c r="CE21" s="252"/>
      <c r="CF21" s="252"/>
      <c r="CG21" s="252"/>
      <c r="CH21" s="253"/>
      <c r="CI21" s="252"/>
      <c r="CJ21" s="253"/>
      <c r="CK21" s="252"/>
      <c r="CL21" s="252"/>
      <c r="CM21" s="252"/>
      <c r="CN21" s="253"/>
      <c r="CO21" s="252"/>
      <c r="CP21" s="253"/>
      <c r="CQ21" s="252"/>
      <c r="CR21" s="252"/>
      <c r="CS21" s="252"/>
      <c r="CT21" s="253"/>
      <c r="CU21" s="252"/>
      <c r="CV21" s="253"/>
      <c r="CW21" s="252"/>
      <c r="CX21" s="252"/>
      <c r="CY21" s="252"/>
      <c r="CZ21" s="253"/>
      <c r="DA21" s="252"/>
      <c r="DB21" s="253"/>
      <c r="DC21" s="252"/>
      <c r="DD21" s="252"/>
      <c r="DE21" s="252"/>
      <c r="DF21" s="253"/>
      <c r="DG21" s="252"/>
      <c r="DH21" s="253"/>
      <c r="DI21" s="252"/>
      <c r="DJ21" s="252"/>
      <c r="DK21" s="252"/>
      <c r="DL21" s="253"/>
      <c r="DM21" s="252"/>
      <c r="DN21" s="253"/>
      <c r="DO21" s="252"/>
      <c r="DP21" s="252"/>
      <c r="DQ21" s="252"/>
      <c r="DR21" s="252"/>
      <c r="DS21" s="252"/>
      <c r="DT21" s="252"/>
      <c r="DU21" s="252"/>
      <c r="DV21" s="252"/>
      <c r="DW21" s="252"/>
      <c r="DX21" s="252"/>
      <c r="DY21" s="252"/>
      <c r="DZ21" s="252"/>
      <c r="EA21" s="252"/>
      <c r="EB21" s="252"/>
      <c r="EC21" s="252"/>
      <c r="ED21" s="252"/>
      <c r="EE21" s="252"/>
      <c r="EF21" s="252"/>
      <c r="EG21" s="252"/>
      <c r="EH21" s="252"/>
      <c r="EI21" s="252"/>
      <c r="EJ21" s="253"/>
      <c r="EK21" s="252"/>
      <c r="EL21" s="253"/>
      <c r="EM21" s="252"/>
      <c r="EN21" s="252"/>
      <c r="EO21" s="252"/>
      <c r="EP21" s="253"/>
      <c r="EQ21" s="252"/>
      <c r="ER21" s="253"/>
    </row>
    <row r="22" spans="1:148" s="240" customFormat="1" ht="45.75" hidden="1" customHeight="1" x14ac:dyDescent="0.35">
      <c r="A22" s="1201">
        <v>3</v>
      </c>
      <c r="B22" s="1245" t="s">
        <v>671</v>
      </c>
      <c r="C22" s="317" t="s">
        <v>79</v>
      </c>
      <c r="D22" s="312">
        <v>0</v>
      </c>
      <c r="E22" s="312">
        <v>0</v>
      </c>
      <c r="F22" s="313" t="e">
        <f>E22/D22</f>
        <v>#DIV/0!</v>
      </c>
      <c r="G22" s="312">
        <v>0</v>
      </c>
      <c r="H22" s="313" t="e">
        <f>G22/D22</f>
        <v>#DIV/0!</v>
      </c>
      <c r="I22" s="313" t="e">
        <f>G22/E22</f>
        <v>#DIV/0!</v>
      </c>
      <c r="J22" s="312">
        <f>D22-G22</f>
        <v>0</v>
      </c>
      <c r="K22" s="311">
        <f>E22-G22</f>
        <v>0</v>
      </c>
      <c r="L22" s="1217"/>
      <c r="M22" s="234"/>
      <c r="N22" s="238"/>
      <c r="O22" s="249"/>
      <c r="P22" s="238"/>
      <c r="Q22" s="234"/>
      <c r="R22" s="234"/>
      <c r="S22" s="234"/>
      <c r="T22" s="234"/>
      <c r="U22" s="234"/>
      <c r="V22" s="234"/>
      <c r="W22" s="234"/>
      <c r="X22" s="234"/>
      <c r="Y22" s="234"/>
      <c r="Z22" s="239"/>
      <c r="AA22" s="234"/>
      <c r="AB22" s="239"/>
      <c r="AC22" s="234"/>
      <c r="AD22" s="234"/>
      <c r="AE22" s="234"/>
      <c r="AF22" s="239"/>
      <c r="AG22" s="234"/>
      <c r="AH22" s="239"/>
      <c r="AI22" s="234"/>
      <c r="AJ22" s="234"/>
      <c r="AK22" s="234"/>
      <c r="AL22" s="239"/>
      <c r="AM22" s="234"/>
      <c r="AN22" s="239"/>
      <c r="AO22" s="234"/>
      <c r="AP22" s="234"/>
      <c r="AQ22" s="234"/>
      <c r="AR22" s="234"/>
      <c r="AS22" s="234"/>
      <c r="AT22" s="234"/>
      <c r="AU22" s="234"/>
      <c r="AV22" s="234"/>
      <c r="AW22" s="234"/>
      <c r="AX22" s="234"/>
      <c r="AY22" s="234"/>
      <c r="AZ22" s="234"/>
      <c r="BA22" s="234"/>
      <c r="BB22" s="234"/>
      <c r="BC22" s="234"/>
      <c r="BD22" s="239"/>
      <c r="BE22" s="234"/>
      <c r="BF22" s="239"/>
      <c r="BG22" s="234"/>
      <c r="BH22" s="234"/>
      <c r="BI22" s="234"/>
      <c r="BJ22" s="239"/>
      <c r="BK22" s="234"/>
      <c r="BL22" s="239"/>
      <c r="BM22" s="234"/>
      <c r="BN22" s="234"/>
      <c r="BO22" s="234"/>
      <c r="BP22" s="239"/>
      <c r="BQ22" s="234"/>
      <c r="BR22" s="234"/>
      <c r="BS22" s="234"/>
      <c r="BT22" s="234"/>
      <c r="BU22" s="234"/>
      <c r="BV22" s="239"/>
      <c r="BW22" s="234"/>
      <c r="BX22" s="239"/>
      <c r="BY22" s="234"/>
      <c r="BZ22" s="234"/>
      <c r="CA22" s="234"/>
      <c r="CB22" s="234"/>
      <c r="CC22" s="234"/>
      <c r="CD22" s="234"/>
      <c r="CE22" s="234"/>
      <c r="CF22" s="234"/>
      <c r="CG22" s="234"/>
      <c r="CH22" s="239"/>
      <c r="CI22" s="234"/>
      <c r="CJ22" s="239"/>
      <c r="CK22" s="234"/>
      <c r="CL22" s="234"/>
      <c r="CM22" s="234"/>
      <c r="CN22" s="239"/>
      <c r="CO22" s="234"/>
      <c r="CP22" s="239"/>
      <c r="CQ22" s="234"/>
      <c r="CR22" s="234"/>
      <c r="CS22" s="234"/>
      <c r="CT22" s="239"/>
      <c r="CU22" s="234"/>
      <c r="CV22" s="239"/>
      <c r="CW22" s="234"/>
      <c r="CX22" s="234"/>
      <c r="CY22" s="234"/>
      <c r="CZ22" s="239"/>
      <c r="DA22" s="234"/>
      <c r="DB22" s="239"/>
      <c r="DC22" s="234"/>
      <c r="DD22" s="234"/>
      <c r="DE22" s="234"/>
      <c r="DF22" s="239"/>
      <c r="DG22" s="234"/>
      <c r="DH22" s="239"/>
      <c r="DI22" s="234"/>
      <c r="DJ22" s="234"/>
      <c r="DK22" s="234"/>
      <c r="DL22" s="239"/>
      <c r="DM22" s="234"/>
      <c r="DN22" s="239"/>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9"/>
      <c r="EK22" s="234"/>
      <c r="EL22" s="239"/>
      <c r="EM22" s="234"/>
      <c r="EN22" s="234"/>
      <c r="EO22" s="234"/>
      <c r="EP22" s="239"/>
      <c r="EQ22" s="234"/>
      <c r="ER22" s="239"/>
    </row>
    <row r="23" spans="1:148" s="240" customFormat="1" ht="45.75" hidden="1" customHeight="1" x14ac:dyDescent="0.35">
      <c r="A23" s="1201"/>
      <c r="B23" s="1203"/>
      <c r="C23" s="314" t="s">
        <v>78</v>
      </c>
      <c r="D23" s="200">
        <v>6662428.8700000001</v>
      </c>
      <c r="E23" s="200">
        <v>1356968.69</v>
      </c>
      <c r="F23" s="316">
        <f>E23/D23</f>
        <v>0.20399999999999999</v>
      </c>
      <c r="G23" s="200">
        <v>1253114.3999999999</v>
      </c>
      <c r="H23" s="316">
        <f>G23/D23</f>
        <v>0.188</v>
      </c>
      <c r="I23" s="316">
        <f>G23/E23</f>
        <v>0.92300000000000004</v>
      </c>
      <c r="J23" s="200">
        <f>D23-G23</f>
        <v>5409314.4699999997</v>
      </c>
      <c r="K23" s="315">
        <f>E23-G23</f>
        <v>103854.29</v>
      </c>
      <c r="L23" s="1218"/>
      <c r="M23" s="234"/>
      <c r="N23" s="238"/>
      <c r="O23" s="249"/>
      <c r="P23" s="238"/>
      <c r="Q23" s="234"/>
      <c r="R23" s="234"/>
      <c r="S23" s="234"/>
      <c r="T23" s="234"/>
      <c r="U23" s="234"/>
      <c r="V23" s="234"/>
      <c r="W23" s="234"/>
      <c r="X23" s="234"/>
      <c r="Y23" s="234"/>
      <c r="Z23" s="239"/>
      <c r="AA23" s="234"/>
      <c r="AB23" s="239"/>
      <c r="AC23" s="234"/>
      <c r="AD23" s="234"/>
      <c r="AE23" s="234"/>
      <c r="AF23" s="239"/>
      <c r="AG23" s="234"/>
      <c r="AH23" s="239"/>
      <c r="AI23" s="234"/>
      <c r="AJ23" s="234"/>
      <c r="AK23" s="234"/>
      <c r="AL23" s="239"/>
      <c r="AM23" s="234"/>
      <c r="AN23" s="239"/>
      <c r="AO23" s="234"/>
      <c r="AP23" s="234"/>
      <c r="AQ23" s="234"/>
      <c r="AR23" s="234"/>
      <c r="AS23" s="234"/>
      <c r="AT23" s="234"/>
      <c r="AU23" s="234"/>
      <c r="AV23" s="234"/>
      <c r="AW23" s="234"/>
      <c r="AX23" s="234"/>
      <c r="AY23" s="234"/>
      <c r="AZ23" s="234"/>
      <c r="BA23" s="234"/>
      <c r="BB23" s="234"/>
      <c r="BC23" s="234"/>
      <c r="BD23" s="239"/>
      <c r="BE23" s="234"/>
      <c r="BF23" s="239"/>
      <c r="BG23" s="234"/>
      <c r="BH23" s="234"/>
      <c r="BI23" s="234"/>
      <c r="BJ23" s="239"/>
      <c r="BK23" s="234"/>
      <c r="BL23" s="239"/>
      <c r="BM23" s="234"/>
      <c r="BN23" s="234"/>
      <c r="BO23" s="234"/>
      <c r="BP23" s="239"/>
      <c r="BQ23" s="234"/>
      <c r="BR23" s="234"/>
      <c r="BS23" s="234"/>
      <c r="BT23" s="234"/>
      <c r="BU23" s="234"/>
      <c r="BV23" s="239"/>
      <c r="BW23" s="234"/>
      <c r="BX23" s="239"/>
      <c r="BY23" s="234"/>
      <c r="BZ23" s="234"/>
      <c r="CA23" s="234"/>
      <c r="CB23" s="234"/>
      <c r="CC23" s="234"/>
      <c r="CD23" s="234"/>
      <c r="CE23" s="234"/>
      <c r="CF23" s="234"/>
      <c r="CG23" s="234"/>
      <c r="CH23" s="239"/>
      <c r="CI23" s="234"/>
      <c r="CJ23" s="239"/>
      <c r="CK23" s="234"/>
      <c r="CL23" s="234"/>
      <c r="CM23" s="234"/>
      <c r="CN23" s="239"/>
      <c r="CO23" s="234"/>
      <c r="CP23" s="239"/>
      <c r="CQ23" s="234"/>
      <c r="CR23" s="234"/>
      <c r="CS23" s="234"/>
      <c r="CT23" s="239"/>
      <c r="CU23" s="234"/>
      <c r="CV23" s="239"/>
      <c r="CW23" s="234"/>
      <c r="CX23" s="234"/>
      <c r="CY23" s="234"/>
      <c r="CZ23" s="239"/>
      <c r="DA23" s="234"/>
      <c r="DB23" s="239"/>
      <c r="DC23" s="234"/>
      <c r="DD23" s="234"/>
      <c r="DE23" s="234"/>
      <c r="DF23" s="239"/>
      <c r="DG23" s="234"/>
      <c r="DH23" s="239"/>
      <c r="DI23" s="234"/>
      <c r="DJ23" s="234"/>
      <c r="DK23" s="234"/>
      <c r="DL23" s="239"/>
      <c r="DM23" s="234"/>
      <c r="DN23" s="239"/>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9"/>
      <c r="EK23" s="234"/>
      <c r="EL23" s="239"/>
      <c r="EM23" s="234"/>
      <c r="EN23" s="234"/>
      <c r="EO23" s="234"/>
      <c r="EP23" s="239"/>
      <c r="EQ23" s="234"/>
      <c r="ER23" s="239"/>
    </row>
    <row r="24" spans="1:148" s="240" customFormat="1" ht="42.75" hidden="1" customHeight="1" x14ac:dyDescent="0.35">
      <c r="A24" s="1201"/>
      <c r="B24" s="1203"/>
      <c r="C24" s="314" t="s">
        <v>116</v>
      </c>
      <c r="D24" s="200">
        <v>2987514.23</v>
      </c>
      <c r="E24" s="200">
        <v>400219.1</v>
      </c>
      <c r="F24" s="316">
        <f>E24/D24</f>
        <v>0.13400000000000001</v>
      </c>
      <c r="G24" s="200">
        <v>400219.1</v>
      </c>
      <c r="H24" s="316">
        <f>G24/D24</f>
        <v>0.13400000000000001</v>
      </c>
      <c r="I24" s="316">
        <f>G24/E24</f>
        <v>1</v>
      </c>
      <c r="J24" s="200">
        <f>D24-G24</f>
        <v>2587295.13</v>
      </c>
      <c r="K24" s="328">
        <f>E24-G24</f>
        <v>0</v>
      </c>
      <c r="L24" s="1218"/>
      <c r="M24" s="234"/>
      <c r="N24" s="238"/>
      <c r="O24" s="249"/>
      <c r="P24" s="238"/>
      <c r="Q24" s="234"/>
      <c r="R24" s="234"/>
      <c r="S24" s="234"/>
      <c r="T24" s="234"/>
      <c r="U24" s="234"/>
      <c r="V24" s="234"/>
      <c r="W24" s="234"/>
      <c r="X24" s="234"/>
      <c r="Y24" s="234"/>
      <c r="Z24" s="239"/>
      <c r="AA24" s="234"/>
      <c r="AB24" s="239"/>
      <c r="AC24" s="234"/>
      <c r="AD24" s="234"/>
      <c r="AE24" s="234"/>
      <c r="AF24" s="239"/>
      <c r="AG24" s="234"/>
      <c r="AH24" s="239"/>
      <c r="AI24" s="234"/>
      <c r="AJ24" s="234"/>
      <c r="AK24" s="234"/>
      <c r="AL24" s="239"/>
      <c r="AM24" s="234"/>
      <c r="AN24" s="239"/>
      <c r="AO24" s="234"/>
      <c r="AP24" s="234"/>
      <c r="AQ24" s="234"/>
      <c r="AR24" s="234"/>
      <c r="AS24" s="234"/>
      <c r="AT24" s="234"/>
      <c r="AU24" s="234"/>
      <c r="AV24" s="234"/>
      <c r="AW24" s="234"/>
      <c r="AX24" s="234"/>
      <c r="AY24" s="234"/>
      <c r="AZ24" s="234"/>
      <c r="BA24" s="234"/>
      <c r="BB24" s="234"/>
      <c r="BC24" s="234"/>
      <c r="BD24" s="239"/>
      <c r="BE24" s="234"/>
      <c r="BF24" s="239"/>
      <c r="BG24" s="234"/>
      <c r="BH24" s="234"/>
      <c r="BI24" s="234"/>
      <c r="BJ24" s="239"/>
      <c r="BK24" s="234"/>
      <c r="BL24" s="239"/>
      <c r="BM24" s="234"/>
      <c r="BN24" s="234"/>
      <c r="BO24" s="234"/>
      <c r="BP24" s="239"/>
      <c r="BQ24" s="234"/>
      <c r="BR24" s="234"/>
      <c r="BS24" s="234"/>
      <c r="BT24" s="234"/>
      <c r="BU24" s="234"/>
      <c r="BV24" s="239"/>
      <c r="BW24" s="234"/>
      <c r="BX24" s="239"/>
      <c r="BY24" s="234"/>
      <c r="BZ24" s="234"/>
      <c r="CA24" s="234"/>
      <c r="CB24" s="234"/>
      <c r="CC24" s="234"/>
      <c r="CD24" s="234"/>
      <c r="CE24" s="234"/>
      <c r="CF24" s="234"/>
      <c r="CG24" s="234"/>
      <c r="CH24" s="239"/>
      <c r="CI24" s="234"/>
      <c r="CJ24" s="239"/>
      <c r="CK24" s="234"/>
      <c r="CL24" s="234"/>
      <c r="CM24" s="234"/>
      <c r="CN24" s="239"/>
      <c r="CO24" s="234"/>
      <c r="CP24" s="239"/>
      <c r="CQ24" s="234"/>
      <c r="CR24" s="234"/>
      <c r="CS24" s="234"/>
      <c r="CT24" s="239"/>
      <c r="CU24" s="234"/>
      <c r="CV24" s="239"/>
      <c r="CW24" s="234"/>
      <c r="CX24" s="234"/>
      <c r="CY24" s="234"/>
      <c r="CZ24" s="239"/>
      <c r="DA24" s="234"/>
      <c r="DB24" s="239"/>
      <c r="DC24" s="234"/>
      <c r="DD24" s="234"/>
      <c r="DE24" s="234"/>
      <c r="DF24" s="239"/>
      <c r="DG24" s="234"/>
      <c r="DH24" s="239"/>
      <c r="DI24" s="234"/>
      <c r="DJ24" s="234"/>
      <c r="DK24" s="234"/>
      <c r="DL24" s="239"/>
      <c r="DM24" s="234"/>
      <c r="DN24" s="239"/>
      <c r="DO24" s="234"/>
      <c r="DP24" s="234"/>
      <c r="DQ24" s="234"/>
      <c r="DR24" s="234"/>
      <c r="DS24" s="234"/>
      <c r="DT24" s="234"/>
      <c r="DU24" s="234"/>
      <c r="DV24" s="234"/>
      <c r="DW24" s="234"/>
      <c r="DX24" s="234"/>
      <c r="DY24" s="234"/>
      <c r="DZ24" s="234"/>
      <c r="EA24" s="234"/>
      <c r="EB24" s="234"/>
      <c r="EC24" s="234"/>
      <c r="ED24" s="234"/>
      <c r="EE24" s="234"/>
      <c r="EF24" s="234"/>
      <c r="EG24" s="234"/>
      <c r="EH24" s="234"/>
      <c r="EI24" s="234"/>
      <c r="EJ24" s="239"/>
      <c r="EK24" s="234"/>
      <c r="EL24" s="239"/>
      <c r="EM24" s="234"/>
      <c r="EN24" s="234"/>
      <c r="EO24" s="234"/>
      <c r="EP24" s="239"/>
      <c r="EQ24" s="234"/>
      <c r="ER24" s="239"/>
    </row>
    <row r="25" spans="1:148" s="240" customFormat="1" ht="42.75" hidden="1" customHeight="1" x14ac:dyDescent="0.35">
      <c r="A25" s="1201"/>
      <c r="B25" s="1203"/>
      <c r="C25" s="314" t="s">
        <v>33</v>
      </c>
      <c r="D25" s="200">
        <v>347150.71</v>
      </c>
      <c r="E25" s="200">
        <v>83307.710000000006</v>
      </c>
      <c r="F25" s="316">
        <f>E25/D25</f>
        <v>0.24</v>
      </c>
      <c r="G25" s="200">
        <v>83307.710000000006</v>
      </c>
      <c r="H25" s="316">
        <f>G25/D25</f>
        <v>0.24</v>
      </c>
      <c r="I25" s="316">
        <f>G25/E25</f>
        <v>1</v>
      </c>
      <c r="J25" s="200">
        <f>D25-G25</f>
        <v>263843</v>
      </c>
      <c r="K25" s="328">
        <f>E25-G25</f>
        <v>0</v>
      </c>
      <c r="L25" s="1219"/>
      <c r="M25" s="234"/>
      <c r="N25" s="238"/>
      <c r="O25" s="249"/>
      <c r="P25" s="238"/>
      <c r="Q25" s="234"/>
      <c r="R25" s="234"/>
      <c r="S25" s="234"/>
      <c r="T25" s="234"/>
      <c r="U25" s="234"/>
      <c r="V25" s="234"/>
      <c r="W25" s="234"/>
      <c r="X25" s="234"/>
      <c r="Y25" s="234"/>
      <c r="Z25" s="239"/>
      <c r="AA25" s="234"/>
      <c r="AB25" s="239"/>
      <c r="AC25" s="234"/>
      <c r="AD25" s="234"/>
      <c r="AE25" s="234"/>
      <c r="AF25" s="239"/>
      <c r="AG25" s="234"/>
      <c r="AH25" s="239"/>
      <c r="AI25" s="234"/>
      <c r="AJ25" s="234"/>
      <c r="AK25" s="234"/>
      <c r="AL25" s="239"/>
      <c r="AM25" s="234"/>
      <c r="AN25" s="239"/>
      <c r="AO25" s="234"/>
      <c r="AP25" s="234"/>
      <c r="AQ25" s="234"/>
      <c r="AR25" s="234"/>
      <c r="AS25" s="234"/>
      <c r="AT25" s="234"/>
      <c r="AU25" s="234"/>
      <c r="AV25" s="234"/>
      <c r="AW25" s="234"/>
      <c r="AX25" s="234"/>
      <c r="AY25" s="234"/>
      <c r="AZ25" s="234"/>
      <c r="BA25" s="234"/>
      <c r="BB25" s="234"/>
      <c r="BC25" s="234"/>
      <c r="BD25" s="239"/>
      <c r="BE25" s="234"/>
      <c r="BF25" s="239"/>
      <c r="BG25" s="234"/>
      <c r="BH25" s="234"/>
      <c r="BI25" s="234"/>
      <c r="BJ25" s="239"/>
      <c r="BK25" s="234"/>
      <c r="BL25" s="239"/>
      <c r="BM25" s="234"/>
      <c r="BN25" s="234"/>
      <c r="BO25" s="234"/>
      <c r="BP25" s="239"/>
      <c r="BQ25" s="234"/>
      <c r="BR25" s="234"/>
      <c r="BS25" s="234"/>
      <c r="BT25" s="234"/>
      <c r="BU25" s="234"/>
      <c r="BV25" s="239"/>
      <c r="BW25" s="234"/>
      <c r="BX25" s="239"/>
      <c r="BY25" s="234"/>
      <c r="BZ25" s="234"/>
      <c r="CA25" s="234"/>
      <c r="CB25" s="234"/>
      <c r="CC25" s="234"/>
      <c r="CD25" s="234"/>
      <c r="CE25" s="234"/>
      <c r="CF25" s="234"/>
      <c r="CG25" s="234"/>
      <c r="CH25" s="239"/>
      <c r="CI25" s="234"/>
      <c r="CJ25" s="239"/>
      <c r="CK25" s="234"/>
      <c r="CL25" s="234"/>
      <c r="CM25" s="234"/>
      <c r="CN25" s="239"/>
      <c r="CO25" s="234"/>
      <c r="CP25" s="239"/>
      <c r="CQ25" s="234"/>
      <c r="CR25" s="234"/>
      <c r="CS25" s="234"/>
      <c r="CT25" s="239"/>
      <c r="CU25" s="234"/>
      <c r="CV25" s="239"/>
      <c r="CW25" s="234"/>
      <c r="CX25" s="234"/>
      <c r="CY25" s="234"/>
      <c r="CZ25" s="239"/>
      <c r="DA25" s="234"/>
      <c r="DB25" s="239"/>
      <c r="DC25" s="234"/>
      <c r="DD25" s="234"/>
      <c r="DE25" s="234"/>
      <c r="DF25" s="239"/>
      <c r="DG25" s="234"/>
      <c r="DH25" s="239"/>
      <c r="DI25" s="234"/>
      <c r="DJ25" s="234"/>
      <c r="DK25" s="234"/>
      <c r="DL25" s="239"/>
      <c r="DM25" s="234"/>
      <c r="DN25" s="239"/>
      <c r="DO25" s="234"/>
      <c r="DP25" s="234"/>
      <c r="DQ25" s="234"/>
      <c r="DR25" s="234"/>
      <c r="DS25" s="234"/>
      <c r="DT25" s="234"/>
      <c r="DU25" s="234"/>
      <c r="DV25" s="234"/>
      <c r="DW25" s="234"/>
      <c r="DX25" s="234"/>
      <c r="DY25" s="234"/>
      <c r="DZ25" s="234"/>
      <c r="EA25" s="234"/>
      <c r="EB25" s="234"/>
      <c r="EC25" s="234"/>
      <c r="ED25" s="234"/>
      <c r="EE25" s="234"/>
      <c r="EF25" s="234"/>
      <c r="EG25" s="234"/>
      <c r="EH25" s="234"/>
      <c r="EI25" s="234"/>
      <c r="EJ25" s="239"/>
      <c r="EK25" s="234"/>
      <c r="EL25" s="239"/>
      <c r="EM25" s="234"/>
      <c r="EN25" s="234"/>
      <c r="EO25" s="234"/>
      <c r="EP25" s="239"/>
      <c r="EQ25" s="234"/>
      <c r="ER25" s="239"/>
    </row>
    <row r="26" spans="1:148" s="254" customFormat="1" ht="49.5" customHeight="1" x14ac:dyDescent="0.35">
      <c r="A26" s="1201"/>
      <c r="B26" s="1203"/>
      <c r="C26" s="318" t="s">
        <v>34</v>
      </c>
      <c r="D26" s="200">
        <f>SUM(D22:D25)</f>
        <v>9997093.8100000005</v>
      </c>
      <c r="E26" s="200">
        <f>SUM(E22:E25)</f>
        <v>1840495.5</v>
      </c>
      <c r="F26" s="316">
        <f>E26/D26</f>
        <v>0.184</v>
      </c>
      <c r="G26" s="200">
        <f>SUM(G22:G25)</f>
        <v>1736641.21</v>
      </c>
      <c r="H26" s="316">
        <f>G26/D26</f>
        <v>0.17399999999999999</v>
      </c>
      <c r="I26" s="316">
        <f>G26/E26</f>
        <v>0.94399999999999995</v>
      </c>
      <c r="J26" s="200">
        <f>SUM(J22:J25)</f>
        <v>8260452.5999999996</v>
      </c>
      <c r="K26" s="315">
        <f>SUM(K22:K25)</f>
        <v>103854.29</v>
      </c>
      <c r="L26" s="260"/>
      <c r="M26" s="252"/>
      <c r="N26" s="253"/>
      <c r="O26" s="252"/>
      <c r="P26" s="253"/>
      <c r="Q26" s="252"/>
      <c r="R26" s="252"/>
      <c r="S26" s="252"/>
      <c r="T26" s="252"/>
      <c r="U26" s="252"/>
      <c r="V26" s="252"/>
      <c r="W26" s="252"/>
      <c r="X26" s="252"/>
      <c r="Y26" s="252"/>
      <c r="Z26" s="253"/>
      <c r="AA26" s="252"/>
      <c r="AB26" s="253"/>
      <c r="AC26" s="252"/>
      <c r="AD26" s="252"/>
      <c r="AE26" s="252"/>
      <c r="AF26" s="253"/>
      <c r="AG26" s="252"/>
      <c r="AH26" s="253"/>
      <c r="AI26" s="252"/>
      <c r="AJ26" s="252"/>
      <c r="AK26" s="252"/>
      <c r="AL26" s="253"/>
      <c r="AM26" s="252"/>
      <c r="AN26" s="253"/>
      <c r="AO26" s="252"/>
      <c r="AP26" s="252"/>
      <c r="AQ26" s="252"/>
      <c r="AR26" s="252"/>
      <c r="AS26" s="252"/>
      <c r="AT26" s="252"/>
      <c r="AU26" s="252"/>
      <c r="AV26" s="252"/>
      <c r="AW26" s="252"/>
      <c r="AX26" s="252"/>
      <c r="AY26" s="252"/>
      <c r="AZ26" s="252"/>
      <c r="BA26" s="252"/>
      <c r="BB26" s="252"/>
      <c r="BC26" s="252"/>
      <c r="BD26" s="253"/>
      <c r="BE26" s="252"/>
      <c r="BF26" s="253"/>
      <c r="BG26" s="252"/>
      <c r="BH26" s="252"/>
      <c r="BI26" s="252"/>
      <c r="BJ26" s="253"/>
      <c r="BK26" s="252"/>
      <c r="BL26" s="253"/>
      <c r="BM26" s="252"/>
      <c r="BN26" s="252"/>
      <c r="BO26" s="252"/>
      <c r="BP26" s="253"/>
      <c r="BQ26" s="252"/>
      <c r="BR26" s="252"/>
      <c r="BS26" s="252"/>
      <c r="BT26" s="252"/>
      <c r="BU26" s="252"/>
      <c r="BV26" s="253"/>
      <c r="BW26" s="252"/>
      <c r="BX26" s="253"/>
      <c r="BY26" s="252"/>
      <c r="BZ26" s="252"/>
      <c r="CA26" s="252"/>
      <c r="CB26" s="252"/>
      <c r="CC26" s="252"/>
      <c r="CD26" s="252"/>
      <c r="CE26" s="252"/>
      <c r="CF26" s="252"/>
      <c r="CG26" s="252"/>
      <c r="CH26" s="253"/>
      <c r="CI26" s="252"/>
      <c r="CJ26" s="253"/>
      <c r="CK26" s="252"/>
      <c r="CL26" s="252"/>
      <c r="CM26" s="252"/>
      <c r="CN26" s="253"/>
      <c r="CO26" s="252"/>
      <c r="CP26" s="253"/>
      <c r="CQ26" s="252"/>
      <c r="CR26" s="252"/>
      <c r="CS26" s="252"/>
      <c r="CT26" s="253"/>
      <c r="CU26" s="252"/>
      <c r="CV26" s="253"/>
      <c r="CW26" s="252"/>
      <c r="CX26" s="252"/>
      <c r="CY26" s="252"/>
      <c r="CZ26" s="253"/>
      <c r="DA26" s="252"/>
      <c r="DB26" s="253"/>
      <c r="DC26" s="252"/>
      <c r="DD26" s="252"/>
      <c r="DE26" s="252"/>
      <c r="DF26" s="253"/>
      <c r="DG26" s="252"/>
      <c r="DH26" s="253"/>
      <c r="DI26" s="252"/>
      <c r="DJ26" s="252"/>
      <c r="DK26" s="252"/>
      <c r="DL26" s="253"/>
      <c r="DM26" s="252"/>
      <c r="DN26" s="253"/>
      <c r="DO26" s="252"/>
      <c r="DP26" s="252"/>
      <c r="DQ26" s="252"/>
      <c r="DR26" s="252"/>
      <c r="DS26" s="252"/>
      <c r="DT26" s="252"/>
      <c r="DU26" s="252"/>
      <c r="DV26" s="252"/>
      <c r="DW26" s="252"/>
      <c r="DX26" s="252"/>
      <c r="DY26" s="252"/>
      <c r="DZ26" s="252"/>
      <c r="EA26" s="252"/>
      <c r="EB26" s="252"/>
      <c r="EC26" s="252"/>
      <c r="ED26" s="252"/>
      <c r="EE26" s="252"/>
      <c r="EF26" s="252"/>
      <c r="EG26" s="252"/>
      <c r="EH26" s="252"/>
      <c r="EI26" s="252"/>
      <c r="EJ26" s="253"/>
      <c r="EK26" s="252"/>
      <c r="EL26" s="253"/>
      <c r="EM26" s="252"/>
      <c r="EN26" s="252"/>
      <c r="EO26" s="252"/>
      <c r="EP26" s="253"/>
      <c r="EQ26" s="252"/>
      <c r="ER26" s="253"/>
    </row>
    <row r="27" spans="1:148" s="254" customFormat="1" ht="387.75" hidden="1" customHeight="1" x14ac:dyDescent="0.35">
      <c r="A27" s="1227" t="s">
        <v>772</v>
      </c>
      <c r="B27" s="1228"/>
      <c r="C27" s="1228"/>
      <c r="D27" s="1228"/>
      <c r="E27" s="1228"/>
      <c r="F27" s="1228"/>
      <c r="G27" s="1228"/>
      <c r="H27" s="1228"/>
      <c r="I27" s="1228"/>
      <c r="J27" s="1228"/>
      <c r="K27" s="1229"/>
      <c r="L27" s="260"/>
      <c r="M27" s="252"/>
      <c r="N27" s="253"/>
      <c r="O27" s="252"/>
      <c r="P27" s="253"/>
      <c r="Q27" s="252"/>
      <c r="R27" s="252"/>
      <c r="S27" s="252"/>
      <c r="T27" s="252"/>
      <c r="U27" s="252"/>
      <c r="V27" s="252"/>
      <c r="W27" s="252"/>
      <c r="X27" s="252"/>
      <c r="Y27" s="252"/>
      <c r="Z27" s="253"/>
      <c r="AA27" s="252"/>
      <c r="AB27" s="253"/>
      <c r="AC27" s="252"/>
      <c r="AD27" s="252"/>
      <c r="AE27" s="252"/>
      <c r="AF27" s="253"/>
      <c r="AG27" s="252"/>
      <c r="AH27" s="253"/>
      <c r="AI27" s="252"/>
      <c r="AJ27" s="252"/>
      <c r="AK27" s="252"/>
      <c r="AL27" s="253"/>
      <c r="AM27" s="252"/>
      <c r="AN27" s="253"/>
      <c r="AO27" s="252"/>
      <c r="AP27" s="252"/>
      <c r="AQ27" s="252"/>
      <c r="AR27" s="252"/>
      <c r="AS27" s="252"/>
      <c r="AT27" s="252"/>
      <c r="AU27" s="252"/>
      <c r="AV27" s="252"/>
      <c r="AW27" s="252"/>
      <c r="AX27" s="252"/>
      <c r="AY27" s="252"/>
      <c r="AZ27" s="252"/>
      <c r="BA27" s="252"/>
      <c r="BB27" s="252"/>
      <c r="BC27" s="252"/>
      <c r="BD27" s="253"/>
      <c r="BE27" s="252"/>
      <c r="BF27" s="253"/>
      <c r="BG27" s="252"/>
      <c r="BH27" s="252"/>
      <c r="BI27" s="252"/>
      <c r="BJ27" s="253"/>
      <c r="BK27" s="252"/>
      <c r="BL27" s="253"/>
      <c r="BM27" s="252"/>
      <c r="BN27" s="252"/>
      <c r="BO27" s="252"/>
      <c r="BP27" s="253"/>
      <c r="BQ27" s="252"/>
      <c r="BR27" s="252"/>
      <c r="BS27" s="252"/>
      <c r="BT27" s="252"/>
      <c r="BU27" s="252"/>
      <c r="BV27" s="253"/>
      <c r="BW27" s="252"/>
      <c r="BX27" s="253"/>
      <c r="BY27" s="252"/>
      <c r="BZ27" s="252"/>
      <c r="CA27" s="252"/>
      <c r="CB27" s="252"/>
      <c r="CC27" s="252"/>
      <c r="CD27" s="252"/>
      <c r="CE27" s="252"/>
      <c r="CF27" s="252"/>
      <c r="CG27" s="252"/>
      <c r="CH27" s="253"/>
      <c r="CI27" s="252"/>
      <c r="CJ27" s="253"/>
      <c r="CK27" s="252"/>
      <c r="CL27" s="252"/>
      <c r="CM27" s="252"/>
      <c r="CN27" s="253"/>
      <c r="CO27" s="252"/>
      <c r="CP27" s="253"/>
      <c r="CQ27" s="252"/>
      <c r="CR27" s="252"/>
      <c r="CS27" s="252"/>
      <c r="CT27" s="253"/>
      <c r="CU27" s="252"/>
      <c r="CV27" s="253"/>
      <c r="CW27" s="252"/>
      <c r="CX27" s="252"/>
      <c r="CY27" s="252"/>
      <c r="CZ27" s="253"/>
      <c r="DA27" s="252"/>
      <c r="DB27" s="253"/>
      <c r="DC27" s="252"/>
      <c r="DD27" s="252"/>
      <c r="DE27" s="252"/>
      <c r="DF27" s="253"/>
      <c r="DG27" s="252"/>
      <c r="DH27" s="253"/>
      <c r="DI27" s="252"/>
      <c r="DJ27" s="252"/>
      <c r="DK27" s="252"/>
      <c r="DL27" s="253"/>
      <c r="DM27" s="252"/>
      <c r="DN27" s="253"/>
      <c r="DO27" s="252"/>
      <c r="DP27" s="252"/>
      <c r="DQ27" s="252"/>
      <c r="DR27" s="252"/>
      <c r="DS27" s="252"/>
      <c r="DT27" s="252"/>
      <c r="DU27" s="252"/>
      <c r="DV27" s="252"/>
      <c r="DW27" s="252"/>
      <c r="DX27" s="252"/>
      <c r="DY27" s="252"/>
      <c r="DZ27" s="252"/>
      <c r="EA27" s="252"/>
      <c r="EB27" s="252"/>
      <c r="EC27" s="252"/>
      <c r="ED27" s="252"/>
      <c r="EE27" s="252"/>
      <c r="EF27" s="252"/>
      <c r="EG27" s="252"/>
      <c r="EH27" s="252"/>
      <c r="EI27" s="252"/>
      <c r="EJ27" s="253"/>
      <c r="EK27" s="252"/>
      <c r="EL27" s="253"/>
      <c r="EM27" s="252"/>
      <c r="EN27" s="252"/>
      <c r="EO27" s="252"/>
      <c r="EP27" s="253"/>
      <c r="EQ27" s="252"/>
      <c r="ER27" s="253"/>
    </row>
    <row r="28" spans="1:148" s="240" customFormat="1" ht="49.5" hidden="1" customHeight="1" x14ac:dyDescent="0.35">
      <c r="A28" s="1201">
        <v>4</v>
      </c>
      <c r="B28" s="1203" t="s">
        <v>672</v>
      </c>
      <c r="C28" s="317" t="s">
        <v>79</v>
      </c>
      <c r="D28" s="312">
        <v>0</v>
      </c>
      <c r="E28" s="312">
        <v>0</v>
      </c>
      <c r="F28" s="313" t="e">
        <f>E28/D28</f>
        <v>#DIV/0!</v>
      </c>
      <c r="G28" s="312">
        <v>0</v>
      </c>
      <c r="H28" s="313" t="e">
        <f>G28/D28</f>
        <v>#DIV/0!</v>
      </c>
      <c r="I28" s="313" t="e">
        <f>G28/E28</f>
        <v>#DIV/0!</v>
      </c>
      <c r="J28" s="312">
        <f>D28-G28</f>
        <v>0</v>
      </c>
      <c r="K28" s="311">
        <f>E28-G28</f>
        <v>0</v>
      </c>
      <c r="L28" s="1217"/>
      <c r="M28" s="234"/>
      <c r="N28" s="238"/>
      <c r="O28" s="249"/>
      <c r="P28" s="238"/>
      <c r="Q28" s="234"/>
      <c r="R28" s="234"/>
      <c r="S28" s="234"/>
      <c r="T28" s="234"/>
      <c r="U28" s="234"/>
      <c r="V28" s="234"/>
      <c r="W28" s="234"/>
      <c r="X28" s="234"/>
      <c r="Y28" s="234"/>
      <c r="Z28" s="239"/>
      <c r="AA28" s="234"/>
      <c r="AB28" s="239"/>
      <c r="AC28" s="234"/>
      <c r="AD28" s="234"/>
      <c r="AE28" s="234"/>
      <c r="AF28" s="239"/>
      <c r="AG28" s="234"/>
      <c r="AH28" s="239"/>
      <c r="AI28" s="234"/>
      <c r="AJ28" s="234"/>
      <c r="AK28" s="234"/>
      <c r="AL28" s="239"/>
      <c r="AM28" s="234"/>
      <c r="AN28" s="239"/>
      <c r="AO28" s="234"/>
      <c r="AP28" s="234"/>
      <c r="AQ28" s="234"/>
      <c r="AR28" s="234"/>
      <c r="AS28" s="234"/>
      <c r="AT28" s="234"/>
      <c r="AU28" s="234"/>
      <c r="AV28" s="234"/>
      <c r="AW28" s="234"/>
      <c r="AX28" s="234"/>
      <c r="AY28" s="234"/>
      <c r="AZ28" s="234"/>
      <c r="BA28" s="234"/>
      <c r="BB28" s="234"/>
      <c r="BC28" s="234"/>
      <c r="BD28" s="239"/>
      <c r="BE28" s="234"/>
      <c r="BF28" s="239"/>
      <c r="BG28" s="234"/>
      <c r="BH28" s="234"/>
      <c r="BI28" s="234"/>
      <c r="BJ28" s="239"/>
      <c r="BK28" s="234"/>
      <c r="BL28" s="239"/>
      <c r="BM28" s="234"/>
      <c r="BN28" s="234"/>
      <c r="BO28" s="234"/>
      <c r="BP28" s="239"/>
      <c r="BQ28" s="234"/>
      <c r="BR28" s="234"/>
      <c r="BS28" s="234"/>
      <c r="BT28" s="234"/>
      <c r="BU28" s="234"/>
      <c r="BV28" s="239"/>
      <c r="BW28" s="234"/>
      <c r="BX28" s="239"/>
      <c r="BY28" s="234"/>
      <c r="BZ28" s="234"/>
      <c r="CA28" s="234"/>
      <c r="CB28" s="234"/>
      <c r="CC28" s="234"/>
      <c r="CD28" s="234"/>
      <c r="CE28" s="234"/>
      <c r="CF28" s="234"/>
      <c r="CG28" s="234"/>
      <c r="CH28" s="239"/>
      <c r="CI28" s="234"/>
      <c r="CJ28" s="239"/>
      <c r="CK28" s="234"/>
      <c r="CL28" s="234"/>
      <c r="CM28" s="234"/>
      <c r="CN28" s="239"/>
      <c r="CO28" s="234"/>
      <c r="CP28" s="239"/>
      <c r="CQ28" s="234"/>
      <c r="CR28" s="234"/>
      <c r="CS28" s="234"/>
      <c r="CT28" s="239"/>
      <c r="CU28" s="234"/>
      <c r="CV28" s="239"/>
      <c r="CW28" s="234"/>
      <c r="CX28" s="234"/>
      <c r="CY28" s="234"/>
      <c r="CZ28" s="239"/>
      <c r="DA28" s="234"/>
      <c r="DB28" s="239"/>
      <c r="DC28" s="234"/>
      <c r="DD28" s="234"/>
      <c r="DE28" s="234"/>
      <c r="DF28" s="239"/>
      <c r="DG28" s="234"/>
      <c r="DH28" s="239"/>
      <c r="DI28" s="234"/>
      <c r="DJ28" s="234"/>
      <c r="DK28" s="234"/>
      <c r="DL28" s="239"/>
      <c r="DM28" s="234"/>
      <c r="DN28" s="239"/>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9"/>
      <c r="EK28" s="234"/>
      <c r="EL28" s="239"/>
      <c r="EM28" s="234"/>
      <c r="EN28" s="234"/>
      <c r="EO28" s="234"/>
      <c r="EP28" s="239"/>
      <c r="EQ28" s="234"/>
      <c r="ER28" s="239"/>
    </row>
    <row r="29" spans="1:148" s="240" customFormat="1" ht="49.5" hidden="1" customHeight="1" x14ac:dyDescent="0.35">
      <c r="A29" s="1201"/>
      <c r="B29" s="1203"/>
      <c r="C29" s="314" t="s">
        <v>78</v>
      </c>
      <c r="D29" s="200">
        <v>11103.06</v>
      </c>
      <c r="E29" s="312">
        <v>0</v>
      </c>
      <c r="F29" s="313">
        <f>E29/D29</f>
        <v>0</v>
      </c>
      <c r="G29" s="312">
        <v>0</v>
      </c>
      <c r="H29" s="313">
        <f>G29/D29</f>
        <v>0</v>
      </c>
      <c r="I29" s="313" t="e">
        <f>G29/E29</f>
        <v>#DIV/0!</v>
      </c>
      <c r="J29" s="200">
        <f>D29-G29</f>
        <v>11103.06</v>
      </c>
      <c r="K29" s="328">
        <f>E29-G29</f>
        <v>0</v>
      </c>
      <c r="L29" s="1218"/>
      <c r="M29" s="234"/>
      <c r="N29" s="238"/>
      <c r="O29" s="249"/>
      <c r="P29" s="238"/>
      <c r="Q29" s="234"/>
      <c r="R29" s="234"/>
      <c r="S29" s="234"/>
      <c r="T29" s="234"/>
      <c r="U29" s="234"/>
      <c r="V29" s="234"/>
      <c r="W29" s="234"/>
      <c r="X29" s="234"/>
      <c r="Y29" s="234"/>
      <c r="Z29" s="239"/>
      <c r="AA29" s="234"/>
      <c r="AB29" s="239"/>
      <c r="AC29" s="234"/>
      <c r="AD29" s="234"/>
      <c r="AE29" s="234"/>
      <c r="AF29" s="239"/>
      <c r="AG29" s="234"/>
      <c r="AH29" s="239"/>
      <c r="AI29" s="234"/>
      <c r="AJ29" s="234"/>
      <c r="AK29" s="234"/>
      <c r="AL29" s="239"/>
      <c r="AM29" s="234"/>
      <c r="AN29" s="239"/>
      <c r="AO29" s="234"/>
      <c r="AP29" s="234"/>
      <c r="AQ29" s="234"/>
      <c r="AR29" s="234"/>
      <c r="AS29" s="234"/>
      <c r="AT29" s="234"/>
      <c r="AU29" s="234"/>
      <c r="AV29" s="234"/>
      <c r="AW29" s="234"/>
      <c r="AX29" s="234"/>
      <c r="AY29" s="234"/>
      <c r="AZ29" s="234"/>
      <c r="BA29" s="234"/>
      <c r="BB29" s="234"/>
      <c r="BC29" s="234"/>
      <c r="BD29" s="239"/>
      <c r="BE29" s="234"/>
      <c r="BF29" s="239"/>
      <c r="BG29" s="234"/>
      <c r="BH29" s="234"/>
      <c r="BI29" s="234"/>
      <c r="BJ29" s="239"/>
      <c r="BK29" s="234"/>
      <c r="BL29" s="239"/>
      <c r="BM29" s="234"/>
      <c r="BN29" s="234"/>
      <c r="BO29" s="234"/>
      <c r="BP29" s="239"/>
      <c r="BQ29" s="234"/>
      <c r="BR29" s="234"/>
      <c r="BS29" s="234"/>
      <c r="BT29" s="234"/>
      <c r="BU29" s="234"/>
      <c r="BV29" s="239"/>
      <c r="BW29" s="234"/>
      <c r="BX29" s="239"/>
      <c r="BY29" s="234"/>
      <c r="BZ29" s="234"/>
      <c r="CA29" s="234"/>
      <c r="CB29" s="234"/>
      <c r="CC29" s="234"/>
      <c r="CD29" s="234"/>
      <c r="CE29" s="234"/>
      <c r="CF29" s="234"/>
      <c r="CG29" s="234"/>
      <c r="CH29" s="239"/>
      <c r="CI29" s="234"/>
      <c r="CJ29" s="239"/>
      <c r="CK29" s="234"/>
      <c r="CL29" s="234"/>
      <c r="CM29" s="234"/>
      <c r="CN29" s="239"/>
      <c r="CO29" s="234"/>
      <c r="CP29" s="239"/>
      <c r="CQ29" s="234"/>
      <c r="CR29" s="234"/>
      <c r="CS29" s="234"/>
      <c r="CT29" s="239"/>
      <c r="CU29" s="234"/>
      <c r="CV29" s="239"/>
      <c r="CW29" s="234"/>
      <c r="CX29" s="234"/>
      <c r="CY29" s="234"/>
      <c r="CZ29" s="239"/>
      <c r="DA29" s="234"/>
      <c r="DB29" s="239"/>
      <c r="DC29" s="234"/>
      <c r="DD29" s="234"/>
      <c r="DE29" s="234"/>
      <c r="DF29" s="239"/>
      <c r="DG29" s="234"/>
      <c r="DH29" s="239"/>
      <c r="DI29" s="234"/>
      <c r="DJ29" s="234"/>
      <c r="DK29" s="234"/>
      <c r="DL29" s="239"/>
      <c r="DM29" s="234"/>
      <c r="DN29" s="239"/>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9"/>
      <c r="EK29" s="234"/>
      <c r="EL29" s="239"/>
      <c r="EM29" s="234"/>
      <c r="EN29" s="234"/>
      <c r="EO29" s="234"/>
      <c r="EP29" s="239"/>
      <c r="EQ29" s="234"/>
      <c r="ER29" s="239"/>
    </row>
    <row r="30" spans="1:148" s="240" customFormat="1" ht="49.5" hidden="1" customHeight="1" x14ac:dyDescent="0.35">
      <c r="A30" s="1201"/>
      <c r="B30" s="1203"/>
      <c r="C30" s="314" t="s">
        <v>116</v>
      </c>
      <c r="D30" s="200">
        <v>1018133.2</v>
      </c>
      <c r="E30" s="200">
        <v>189796.15</v>
      </c>
      <c r="F30" s="316">
        <f>E30/D30</f>
        <v>0.186</v>
      </c>
      <c r="G30" s="200">
        <v>189796.15</v>
      </c>
      <c r="H30" s="316">
        <f>G30/D30</f>
        <v>0.186</v>
      </c>
      <c r="I30" s="316">
        <f>G30/E30</f>
        <v>1</v>
      </c>
      <c r="J30" s="200">
        <f>D30-G30</f>
        <v>828337.05</v>
      </c>
      <c r="K30" s="328">
        <f>E30-G30</f>
        <v>0</v>
      </c>
      <c r="L30" s="1218"/>
      <c r="M30" s="234"/>
      <c r="N30" s="238"/>
      <c r="O30" s="249"/>
      <c r="P30" s="238"/>
      <c r="Q30" s="234"/>
      <c r="R30" s="234"/>
      <c r="S30" s="234"/>
      <c r="T30" s="234"/>
      <c r="U30" s="234"/>
      <c r="V30" s="234"/>
      <c r="W30" s="234"/>
      <c r="X30" s="234"/>
      <c r="Y30" s="234"/>
      <c r="Z30" s="239"/>
      <c r="AA30" s="234"/>
      <c r="AB30" s="239"/>
      <c r="AC30" s="234"/>
      <c r="AD30" s="234"/>
      <c r="AE30" s="234"/>
      <c r="AF30" s="239"/>
      <c r="AG30" s="234"/>
      <c r="AH30" s="239"/>
      <c r="AI30" s="234"/>
      <c r="AJ30" s="234"/>
      <c r="AK30" s="234"/>
      <c r="AL30" s="239"/>
      <c r="AM30" s="234"/>
      <c r="AN30" s="239"/>
      <c r="AO30" s="234"/>
      <c r="AP30" s="234"/>
      <c r="AQ30" s="234"/>
      <c r="AR30" s="234"/>
      <c r="AS30" s="234"/>
      <c r="AT30" s="234"/>
      <c r="AU30" s="234"/>
      <c r="AV30" s="234"/>
      <c r="AW30" s="234"/>
      <c r="AX30" s="234"/>
      <c r="AY30" s="234"/>
      <c r="AZ30" s="234"/>
      <c r="BA30" s="234"/>
      <c r="BB30" s="234"/>
      <c r="BC30" s="234"/>
      <c r="BD30" s="239"/>
      <c r="BE30" s="234"/>
      <c r="BF30" s="239"/>
      <c r="BG30" s="234"/>
      <c r="BH30" s="234"/>
      <c r="BI30" s="234"/>
      <c r="BJ30" s="239"/>
      <c r="BK30" s="234"/>
      <c r="BL30" s="239"/>
      <c r="BM30" s="234"/>
      <c r="BN30" s="234"/>
      <c r="BO30" s="234"/>
      <c r="BP30" s="239"/>
      <c r="BQ30" s="234"/>
      <c r="BR30" s="234"/>
      <c r="BS30" s="234"/>
      <c r="BT30" s="234"/>
      <c r="BU30" s="234"/>
      <c r="BV30" s="239"/>
      <c r="BW30" s="234"/>
      <c r="BX30" s="239"/>
      <c r="BY30" s="234"/>
      <c r="BZ30" s="234"/>
      <c r="CA30" s="234"/>
      <c r="CB30" s="234"/>
      <c r="CC30" s="234"/>
      <c r="CD30" s="234"/>
      <c r="CE30" s="234"/>
      <c r="CF30" s="234"/>
      <c r="CG30" s="234"/>
      <c r="CH30" s="239"/>
      <c r="CI30" s="234"/>
      <c r="CJ30" s="239"/>
      <c r="CK30" s="234"/>
      <c r="CL30" s="234"/>
      <c r="CM30" s="234"/>
      <c r="CN30" s="239"/>
      <c r="CO30" s="234"/>
      <c r="CP30" s="239"/>
      <c r="CQ30" s="234"/>
      <c r="CR30" s="234"/>
      <c r="CS30" s="234"/>
      <c r="CT30" s="239"/>
      <c r="CU30" s="234"/>
      <c r="CV30" s="239"/>
      <c r="CW30" s="234"/>
      <c r="CX30" s="234"/>
      <c r="CY30" s="234"/>
      <c r="CZ30" s="239"/>
      <c r="DA30" s="234"/>
      <c r="DB30" s="239"/>
      <c r="DC30" s="234"/>
      <c r="DD30" s="234"/>
      <c r="DE30" s="234"/>
      <c r="DF30" s="239"/>
      <c r="DG30" s="234"/>
      <c r="DH30" s="239"/>
      <c r="DI30" s="234"/>
      <c r="DJ30" s="234"/>
      <c r="DK30" s="234"/>
      <c r="DL30" s="239"/>
      <c r="DM30" s="234"/>
      <c r="DN30" s="239"/>
      <c r="DO30" s="234"/>
      <c r="DP30" s="234"/>
      <c r="DQ30" s="234"/>
      <c r="DR30" s="234"/>
      <c r="DS30" s="234"/>
      <c r="DT30" s="234"/>
      <c r="DU30" s="234"/>
      <c r="DV30" s="234"/>
      <c r="DW30" s="234"/>
      <c r="DX30" s="234"/>
      <c r="DY30" s="234"/>
      <c r="DZ30" s="234"/>
      <c r="EA30" s="234"/>
      <c r="EB30" s="234"/>
      <c r="EC30" s="234"/>
      <c r="ED30" s="234"/>
      <c r="EE30" s="234"/>
      <c r="EF30" s="234"/>
      <c r="EG30" s="234"/>
      <c r="EH30" s="234"/>
      <c r="EI30" s="234"/>
      <c r="EJ30" s="239"/>
      <c r="EK30" s="234"/>
      <c r="EL30" s="239"/>
      <c r="EM30" s="234"/>
      <c r="EN30" s="234"/>
      <c r="EO30" s="234"/>
      <c r="EP30" s="239"/>
      <c r="EQ30" s="234"/>
      <c r="ER30" s="239"/>
    </row>
    <row r="31" spans="1:148" s="240" customFormat="1" ht="49.5" hidden="1" customHeight="1" x14ac:dyDescent="0.35">
      <c r="A31" s="1201"/>
      <c r="B31" s="1203"/>
      <c r="C31" s="314" t="s">
        <v>33</v>
      </c>
      <c r="D31" s="200">
        <v>67545.83</v>
      </c>
      <c r="E31" s="312">
        <v>0</v>
      </c>
      <c r="F31" s="313">
        <f>E31/D31</f>
        <v>0</v>
      </c>
      <c r="G31" s="312">
        <v>0</v>
      </c>
      <c r="H31" s="313">
        <f>G31/D31</f>
        <v>0</v>
      </c>
      <c r="I31" s="313" t="e">
        <f>G31/E31</f>
        <v>#DIV/0!</v>
      </c>
      <c r="J31" s="200">
        <f>D31-G31</f>
        <v>67545.83</v>
      </c>
      <c r="K31" s="328">
        <f>E31-G31</f>
        <v>0</v>
      </c>
      <c r="L31" s="1218"/>
      <c r="M31" s="234"/>
      <c r="N31" s="238"/>
      <c r="O31" s="249"/>
      <c r="P31" s="238"/>
      <c r="Q31" s="234"/>
      <c r="R31" s="234"/>
      <c r="S31" s="234"/>
      <c r="T31" s="234"/>
      <c r="U31" s="234"/>
      <c r="V31" s="234"/>
      <c r="W31" s="234"/>
      <c r="X31" s="234"/>
      <c r="Y31" s="234"/>
      <c r="Z31" s="239"/>
      <c r="AA31" s="234"/>
      <c r="AB31" s="239"/>
      <c r="AC31" s="234"/>
      <c r="AD31" s="234"/>
      <c r="AE31" s="234"/>
      <c r="AF31" s="239"/>
      <c r="AG31" s="234"/>
      <c r="AH31" s="239"/>
      <c r="AI31" s="234"/>
      <c r="AJ31" s="234"/>
      <c r="AK31" s="234"/>
      <c r="AL31" s="239"/>
      <c r="AM31" s="234"/>
      <c r="AN31" s="239"/>
      <c r="AO31" s="234"/>
      <c r="AP31" s="234"/>
      <c r="AQ31" s="234"/>
      <c r="AR31" s="234"/>
      <c r="AS31" s="234"/>
      <c r="AT31" s="234"/>
      <c r="AU31" s="234"/>
      <c r="AV31" s="234"/>
      <c r="AW31" s="234"/>
      <c r="AX31" s="234"/>
      <c r="AY31" s="234"/>
      <c r="AZ31" s="234"/>
      <c r="BA31" s="234"/>
      <c r="BB31" s="234"/>
      <c r="BC31" s="234"/>
      <c r="BD31" s="239"/>
      <c r="BE31" s="234"/>
      <c r="BF31" s="239"/>
      <c r="BG31" s="234"/>
      <c r="BH31" s="234"/>
      <c r="BI31" s="234"/>
      <c r="BJ31" s="239"/>
      <c r="BK31" s="234"/>
      <c r="BL31" s="239"/>
      <c r="BM31" s="234"/>
      <c r="BN31" s="234"/>
      <c r="BO31" s="234"/>
      <c r="BP31" s="239"/>
      <c r="BQ31" s="234"/>
      <c r="BR31" s="234"/>
      <c r="BS31" s="234"/>
      <c r="BT31" s="234"/>
      <c r="BU31" s="234"/>
      <c r="BV31" s="239"/>
      <c r="BW31" s="234"/>
      <c r="BX31" s="239"/>
      <c r="BY31" s="234"/>
      <c r="BZ31" s="234"/>
      <c r="CA31" s="234"/>
      <c r="CB31" s="234"/>
      <c r="CC31" s="234"/>
      <c r="CD31" s="234"/>
      <c r="CE31" s="234"/>
      <c r="CF31" s="234"/>
      <c r="CG31" s="234"/>
      <c r="CH31" s="239"/>
      <c r="CI31" s="234"/>
      <c r="CJ31" s="239"/>
      <c r="CK31" s="234"/>
      <c r="CL31" s="234"/>
      <c r="CM31" s="234"/>
      <c r="CN31" s="239"/>
      <c r="CO31" s="234"/>
      <c r="CP31" s="239"/>
      <c r="CQ31" s="234"/>
      <c r="CR31" s="234"/>
      <c r="CS31" s="234"/>
      <c r="CT31" s="239"/>
      <c r="CU31" s="234"/>
      <c r="CV31" s="239"/>
      <c r="CW31" s="234"/>
      <c r="CX31" s="234"/>
      <c r="CY31" s="234"/>
      <c r="CZ31" s="239"/>
      <c r="DA31" s="234"/>
      <c r="DB31" s="239"/>
      <c r="DC31" s="234"/>
      <c r="DD31" s="234"/>
      <c r="DE31" s="234"/>
      <c r="DF31" s="239"/>
      <c r="DG31" s="234"/>
      <c r="DH31" s="239"/>
      <c r="DI31" s="234"/>
      <c r="DJ31" s="234"/>
      <c r="DK31" s="234"/>
      <c r="DL31" s="239"/>
      <c r="DM31" s="234"/>
      <c r="DN31" s="239"/>
      <c r="DO31" s="234"/>
      <c r="DP31" s="234"/>
      <c r="DQ31" s="234"/>
      <c r="DR31" s="234"/>
      <c r="DS31" s="234"/>
      <c r="DT31" s="234"/>
      <c r="DU31" s="234"/>
      <c r="DV31" s="234"/>
      <c r="DW31" s="234"/>
      <c r="DX31" s="234"/>
      <c r="DY31" s="234"/>
      <c r="DZ31" s="234"/>
      <c r="EA31" s="234"/>
      <c r="EB31" s="234"/>
      <c r="EC31" s="234"/>
      <c r="ED31" s="234"/>
      <c r="EE31" s="234"/>
      <c r="EF31" s="234"/>
      <c r="EG31" s="234"/>
      <c r="EH31" s="234"/>
      <c r="EI31" s="234"/>
      <c r="EJ31" s="239"/>
      <c r="EK31" s="234"/>
      <c r="EL31" s="239"/>
      <c r="EM31" s="234"/>
      <c r="EN31" s="234"/>
      <c r="EO31" s="234"/>
      <c r="EP31" s="239"/>
      <c r="EQ31" s="234"/>
      <c r="ER31" s="239"/>
    </row>
    <row r="32" spans="1:148" s="254" customFormat="1" ht="54" customHeight="1" x14ac:dyDescent="0.35">
      <c r="A32" s="1201"/>
      <c r="B32" s="1203"/>
      <c r="C32" s="318" t="s">
        <v>34</v>
      </c>
      <c r="D32" s="200">
        <f>SUM(D28:D31)</f>
        <v>1096782.0900000001</v>
      </c>
      <c r="E32" s="200">
        <f>SUM(E28:E31)</f>
        <v>189796.15</v>
      </c>
      <c r="F32" s="316">
        <f>E32/D32</f>
        <v>0.17299999999999999</v>
      </c>
      <c r="G32" s="200">
        <f>SUM(G28:G31)</f>
        <v>189796.15</v>
      </c>
      <c r="H32" s="316">
        <f>G32/D32</f>
        <v>0.17299999999999999</v>
      </c>
      <c r="I32" s="316">
        <f>G32/E32</f>
        <v>1</v>
      </c>
      <c r="J32" s="200">
        <f>SUM(J28:J31)</f>
        <v>906985.94</v>
      </c>
      <c r="K32" s="315">
        <f>SUM(K28:K31)</f>
        <v>0</v>
      </c>
      <c r="L32" s="1218"/>
      <c r="M32" s="252"/>
      <c r="N32" s="253" t="b">
        <v>0</v>
      </c>
      <c r="O32" s="252" t="b">
        <v>0</v>
      </c>
      <c r="P32" s="253" t="b">
        <v>0</v>
      </c>
      <c r="Q32" s="252"/>
      <c r="R32" s="252"/>
      <c r="S32" s="252"/>
      <c r="T32" s="252"/>
      <c r="U32" s="252"/>
      <c r="V32" s="252"/>
      <c r="W32" s="252"/>
      <c r="X32" s="252"/>
      <c r="Y32" s="252"/>
      <c r="Z32" s="253"/>
      <c r="AA32" s="252"/>
      <c r="AB32" s="253"/>
      <c r="AC32" s="252"/>
      <c r="AD32" s="252"/>
      <c r="AE32" s="252"/>
      <c r="AF32" s="253"/>
      <c r="AG32" s="252"/>
      <c r="AH32" s="253"/>
      <c r="AI32" s="252"/>
      <c r="AJ32" s="252"/>
      <c r="AK32" s="252"/>
      <c r="AL32" s="253"/>
      <c r="AM32" s="252"/>
      <c r="AN32" s="253"/>
      <c r="AO32" s="252"/>
      <c r="AP32" s="252"/>
      <c r="AQ32" s="252"/>
      <c r="AR32" s="252"/>
      <c r="AS32" s="252"/>
      <c r="AT32" s="252"/>
      <c r="AU32" s="252"/>
      <c r="AV32" s="252"/>
      <c r="AW32" s="252"/>
      <c r="AX32" s="252"/>
      <c r="AY32" s="252"/>
      <c r="AZ32" s="252"/>
      <c r="BA32" s="252"/>
      <c r="BB32" s="252"/>
      <c r="BC32" s="252"/>
      <c r="BD32" s="253"/>
      <c r="BE32" s="252"/>
      <c r="BF32" s="253"/>
      <c r="BG32" s="252"/>
      <c r="BH32" s="252"/>
      <c r="BI32" s="252"/>
      <c r="BJ32" s="253"/>
      <c r="BK32" s="252"/>
      <c r="BL32" s="253"/>
      <c r="BM32" s="252"/>
      <c r="BN32" s="252"/>
      <c r="BO32" s="252"/>
      <c r="BP32" s="253"/>
      <c r="BQ32" s="252"/>
      <c r="BR32" s="252"/>
      <c r="BS32" s="252"/>
      <c r="BT32" s="252"/>
      <c r="BU32" s="252"/>
      <c r="BV32" s="253"/>
      <c r="BW32" s="252"/>
      <c r="BX32" s="253"/>
      <c r="BY32" s="252"/>
      <c r="BZ32" s="252"/>
      <c r="CA32" s="252"/>
      <c r="CB32" s="252"/>
      <c r="CC32" s="252"/>
      <c r="CD32" s="252"/>
      <c r="CE32" s="252"/>
      <c r="CF32" s="252"/>
      <c r="CG32" s="252"/>
      <c r="CH32" s="253"/>
      <c r="CI32" s="252"/>
      <c r="CJ32" s="253"/>
      <c r="CK32" s="252"/>
      <c r="CL32" s="252"/>
      <c r="CM32" s="252"/>
      <c r="CN32" s="253"/>
      <c r="CO32" s="252"/>
      <c r="CP32" s="253"/>
      <c r="CQ32" s="252"/>
      <c r="CR32" s="252"/>
      <c r="CS32" s="252"/>
      <c r="CT32" s="253"/>
      <c r="CU32" s="252"/>
      <c r="CV32" s="253"/>
      <c r="CW32" s="252"/>
      <c r="CX32" s="252"/>
      <c r="CY32" s="252"/>
      <c r="CZ32" s="253"/>
      <c r="DA32" s="252"/>
      <c r="DB32" s="253"/>
      <c r="DC32" s="252"/>
      <c r="DD32" s="252"/>
      <c r="DE32" s="252"/>
      <c r="DF32" s="253"/>
      <c r="DG32" s="252"/>
      <c r="DH32" s="253"/>
      <c r="DI32" s="252"/>
      <c r="DJ32" s="252"/>
      <c r="DK32" s="252"/>
      <c r="DL32" s="253"/>
      <c r="DM32" s="252"/>
      <c r="DN32" s="253"/>
      <c r="DO32" s="252"/>
      <c r="DP32" s="252"/>
      <c r="DQ32" s="252"/>
      <c r="DR32" s="252"/>
      <c r="DS32" s="252"/>
      <c r="DT32" s="252"/>
      <c r="DU32" s="252"/>
      <c r="DV32" s="252"/>
      <c r="DW32" s="252"/>
      <c r="DX32" s="252"/>
      <c r="DY32" s="252"/>
      <c r="DZ32" s="252"/>
      <c r="EA32" s="252"/>
      <c r="EB32" s="252"/>
      <c r="EC32" s="252"/>
      <c r="ED32" s="252"/>
      <c r="EE32" s="252"/>
      <c r="EF32" s="252"/>
      <c r="EG32" s="252"/>
      <c r="EH32" s="252"/>
      <c r="EI32" s="252"/>
      <c r="EJ32" s="253"/>
      <c r="EK32" s="252"/>
      <c r="EL32" s="253"/>
      <c r="EM32" s="252"/>
      <c r="EN32" s="252"/>
      <c r="EO32" s="252"/>
      <c r="EP32" s="253"/>
      <c r="EQ32" s="252"/>
      <c r="ER32" s="253"/>
    </row>
    <row r="33" spans="1:148" s="254" customFormat="1" ht="78" hidden="1" customHeight="1" x14ac:dyDescent="0.35">
      <c r="A33" s="1239" t="s">
        <v>754</v>
      </c>
      <c r="B33" s="1240"/>
      <c r="C33" s="1240"/>
      <c r="D33" s="1240"/>
      <c r="E33" s="1240"/>
      <c r="F33" s="1240"/>
      <c r="G33" s="1240"/>
      <c r="H33" s="1240"/>
      <c r="I33" s="1240"/>
      <c r="J33" s="1240"/>
      <c r="K33" s="1241"/>
      <c r="L33" s="260"/>
      <c r="M33" s="252"/>
      <c r="N33" s="253"/>
      <c r="O33" s="252"/>
      <c r="P33" s="253"/>
      <c r="Q33" s="252"/>
      <c r="R33" s="252"/>
      <c r="S33" s="252"/>
      <c r="T33" s="252"/>
      <c r="U33" s="252"/>
      <c r="V33" s="252"/>
      <c r="W33" s="252"/>
      <c r="X33" s="252"/>
      <c r="Y33" s="252"/>
      <c r="Z33" s="253"/>
      <c r="AA33" s="252"/>
      <c r="AB33" s="253"/>
      <c r="AC33" s="252"/>
      <c r="AD33" s="252"/>
      <c r="AE33" s="252"/>
      <c r="AF33" s="253"/>
      <c r="AG33" s="252"/>
      <c r="AH33" s="253"/>
      <c r="AI33" s="252"/>
      <c r="AJ33" s="252"/>
      <c r="AK33" s="252"/>
      <c r="AL33" s="253"/>
      <c r="AM33" s="252"/>
      <c r="AN33" s="253"/>
      <c r="AO33" s="252"/>
      <c r="AP33" s="252"/>
      <c r="AQ33" s="252"/>
      <c r="AR33" s="252"/>
      <c r="AS33" s="252"/>
      <c r="AT33" s="252"/>
      <c r="AU33" s="252"/>
      <c r="AV33" s="252"/>
      <c r="AW33" s="252"/>
      <c r="AX33" s="252"/>
      <c r="AY33" s="252"/>
      <c r="AZ33" s="252"/>
      <c r="BA33" s="252"/>
      <c r="BB33" s="252"/>
      <c r="BC33" s="252"/>
      <c r="BD33" s="253"/>
      <c r="BE33" s="252"/>
      <c r="BF33" s="253"/>
      <c r="BG33" s="252"/>
      <c r="BH33" s="252"/>
      <c r="BI33" s="252"/>
      <c r="BJ33" s="253"/>
      <c r="BK33" s="252"/>
      <c r="BL33" s="253"/>
      <c r="BM33" s="252"/>
      <c r="BN33" s="252"/>
      <c r="BO33" s="252"/>
      <c r="BP33" s="253"/>
      <c r="BQ33" s="252"/>
      <c r="BR33" s="252"/>
      <c r="BS33" s="252"/>
      <c r="BT33" s="252"/>
      <c r="BU33" s="252"/>
      <c r="BV33" s="253"/>
      <c r="BW33" s="252"/>
      <c r="BX33" s="253"/>
      <c r="BY33" s="252"/>
      <c r="BZ33" s="252"/>
      <c r="CA33" s="252"/>
      <c r="CB33" s="252"/>
      <c r="CC33" s="252"/>
      <c r="CD33" s="252"/>
      <c r="CE33" s="252"/>
      <c r="CF33" s="252"/>
      <c r="CG33" s="252"/>
      <c r="CH33" s="253"/>
      <c r="CI33" s="252"/>
      <c r="CJ33" s="253"/>
      <c r="CK33" s="252"/>
      <c r="CL33" s="252"/>
      <c r="CM33" s="252"/>
      <c r="CN33" s="253"/>
      <c r="CO33" s="252"/>
      <c r="CP33" s="253"/>
      <c r="CQ33" s="252"/>
      <c r="CR33" s="252"/>
      <c r="CS33" s="252"/>
      <c r="CT33" s="253"/>
      <c r="CU33" s="252"/>
      <c r="CV33" s="253"/>
      <c r="CW33" s="252"/>
      <c r="CX33" s="252"/>
      <c r="CY33" s="252"/>
      <c r="CZ33" s="253"/>
      <c r="DA33" s="252"/>
      <c r="DB33" s="253"/>
      <c r="DC33" s="252"/>
      <c r="DD33" s="252"/>
      <c r="DE33" s="252"/>
      <c r="DF33" s="253"/>
      <c r="DG33" s="252"/>
      <c r="DH33" s="253"/>
      <c r="DI33" s="252"/>
      <c r="DJ33" s="252"/>
      <c r="DK33" s="252"/>
      <c r="DL33" s="253"/>
      <c r="DM33" s="252"/>
      <c r="DN33" s="253"/>
      <c r="DO33" s="252"/>
      <c r="DP33" s="252"/>
      <c r="DQ33" s="252"/>
      <c r="DR33" s="252"/>
      <c r="DS33" s="252"/>
      <c r="DT33" s="252"/>
      <c r="DU33" s="252"/>
      <c r="DV33" s="252"/>
      <c r="DW33" s="252"/>
      <c r="DX33" s="252"/>
      <c r="DY33" s="252"/>
      <c r="DZ33" s="252"/>
      <c r="EA33" s="252"/>
      <c r="EB33" s="252"/>
      <c r="EC33" s="252"/>
      <c r="ED33" s="252"/>
      <c r="EE33" s="252"/>
      <c r="EF33" s="252"/>
      <c r="EG33" s="252"/>
      <c r="EH33" s="252"/>
      <c r="EI33" s="252"/>
      <c r="EJ33" s="253"/>
      <c r="EK33" s="252"/>
      <c r="EL33" s="253"/>
      <c r="EM33" s="252"/>
      <c r="EN33" s="252"/>
      <c r="EO33" s="252"/>
      <c r="EP33" s="253"/>
      <c r="EQ33" s="252"/>
      <c r="ER33" s="253"/>
    </row>
    <row r="34" spans="1:148" s="240" customFormat="1" ht="57" hidden="1" customHeight="1" x14ac:dyDescent="0.35">
      <c r="A34" s="1201">
        <v>5</v>
      </c>
      <c r="B34" s="1203" t="s">
        <v>673</v>
      </c>
      <c r="C34" s="317" t="s">
        <v>79</v>
      </c>
      <c r="D34" s="312">
        <v>0</v>
      </c>
      <c r="E34" s="312">
        <v>0</v>
      </c>
      <c r="F34" s="329" t="e">
        <f>E34/D34</f>
        <v>#DIV/0!</v>
      </c>
      <c r="G34" s="312">
        <v>0</v>
      </c>
      <c r="H34" s="329" t="e">
        <f>G34/D34</f>
        <v>#DIV/0!</v>
      </c>
      <c r="I34" s="329" t="e">
        <f>G34/E34</f>
        <v>#DIV/0!</v>
      </c>
      <c r="J34" s="312">
        <f>D34-G34</f>
        <v>0</v>
      </c>
      <c r="K34" s="311">
        <f>E34-G34</f>
        <v>0</v>
      </c>
      <c r="L34" s="1217"/>
      <c r="M34" s="234"/>
      <c r="N34" s="238"/>
      <c r="O34" s="249"/>
      <c r="P34" s="238"/>
      <c r="Q34" s="234"/>
      <c r="R34" s="234"/>
      <c r="S34" s="234"/>
      <c r="T34" s="234"/>
      <c r="U34" s="234"/>
      <c r="V34" s="234"/>
      <c r="W34" s="234"/>
      <c r="X34" s="234"/>
      <c r="Y34" s="234"/>
      <c r="Z34" s="239"/>
      <c r="AA34" s="234"/>
      <c r="AB34" s="239"/>
      <c r="AC34" s="234"/>
      <c r="AD34" s="234"/>
      <c r="AE34" s="234"/>
      <c r="AF34" s="239"/>
      <c r="AG34" s="234"/>
      <c r="AH34" s="239"/>
      <c r="AI34" s="234"/>
      <c r="AJ34" s="234"/>
      <c r="AK34" s="234"/>
      <c r="AL34" s="239"/>
      <c r="AM34" s="234"/>
      <c r="AN34" s="239"/>
      <c r="AO34" s="234"/>
      <c r="AP34" s="234"/>
      <c r="AQ34" s="234"/>
      <c r="AR34" s="234"/>
      <c r="AS34" s="234"/>
      <c r="AT34" s="234"/>
      <c r="AU34" s="234"/>
      <c r="AV34" s="234"/>
      <c r="AW34" s="234"/>
      <c r="AX34" s="234"/>
      <c r="AY34" s="234"/>
      <c r="AZ34" s="234"/>
      <c r="BA34" s="234"/>
      <c r="BB34" s="234"/>
      <c r="BC34" s="234"/>
      <c r="BD34" s="239"/>
      <c r="BE34" s="234"/>
      <c r="BF34" s="239"/>
      <c r="BG34" s="234"/>
      <c r="BH34" s="234"/>
      <c r="BI34" s="234"/>
      <c r="BJ34" s="239"/>
      <c r="BK34" s="234"/>
      <c r="BL34" s="239"/>
      <c r="BM34" s="234"/>
      <c r="BN34" s="234"/>
      <c r="BO34" s="234"/>
      <c r="BP34" s="239"/>
      <c r="BQ34" s="234"/>
      <c r="BR34" s="234"/>
      <c r="BS34" s="234"/>
      <c r="BT34" s="234"/>
      <c r="BU34" s="234"/>
      <c r="BV34" s="239"/>
      <c r="BW34" s="234"/>
      <c r="BX34" s="239"/>
      <c r="BY34" s="234"/>
      <c r="BZ34" s="234"/>
      <c r="CA34" s="234"/>
      <c r="CB34" s="234"/>
      <c r="CC34" s="234"/>
      <c r="CD34" s="234"/>
      <c r="CE34" s="234"/>
      <c r="CF34" s="234"/>
      <c r="CG34" s="234"/>
      <c r="CH34" s="239"/>
      <c r="CI34" s="234"/>
      <c r="CJ34" s="239"/>
      <c r="CK34" s="234"/>
      <c r="CL34" s="234"/>
      <c r="CM34" s="234"/>
      <c r="CN34" s="239"/>
      <c r="CO34" s="234"/>
      <c r="CP34" s="239"/>
      <c r="CQ34" s="234"/>
      <c r="CR34" s="234"/>
      <c r="CS34" s="234"/>
      <c r="CT34" s="239"/>
      <c r="CU34" s="234"/>
      <c r="CV34" s="239"/>
      <c r="CW34" s="234"/>
      <c r="CX34" s="234"/>
      <c r="CY34" s="234"/>
      <c r="CZ34" s="239"/>
      <c r="DA34" s="234"/>
      <c r="DB34" s="239"/>
      <c r="DC34" s="234"/>
      <c r="DD34" s="234"/>
      <c r="DE34" s="234"/>
      <c r="DF34" s="239"/>
      <c r="DG34" s="234"/>
      <c r="DH34" s="239"/>
      <c r="DI34" s="234"/>
      <c r="DJ34" s="234"/>
      <c r="DK34" s="234"/>
      <c r="DL34" s="239"/>
      <c r="DM34" s="234"/>
      <c r="DN34" s="239"/>
      <c r="DO34" s="234"/>
      <c r="DP34" s="234"/>
      <c r="DQ34" s="234"/>
      <c r="DR34" s="234"/>
      <c r="DS34" s="234"/>
      <c r="DT34" s="234"/>
      <c r="DU34" s="234"/>
      <c r="DV34" s="234"/>
      <c r="DW34" s="234"/>
      <c r="DX34" s="234"/>
      <c r="DY34" s="234"/>
      <c r="DZ34" s="234"/>
      <c r="EA34" s="234"/>
      <c r="EB34" s="234"/>
      <c r="EC34" s="234"/>
      <c r="ED34" s="234"/>
      <c r="EE34" s="234"/>
      <c r="EF34" s="234"/>
      <c r="EG34" s="234"/>
      <c r="EH34" s="234"/>
      <c r="EI34" s="234"/>
      <c r="EJ34" s="239"/>
      <c r="EK34" s="234"/>
      <c r="EL34" s="239"/>
      <c r="EM34" s="234"/>
      <c r="EN34" s="234"/>
      <c r="EO34" s="234"/>
      <c r="EP34" s="239"/>
      <c r="EQ34" s="234"/>
      <c r="ER34" s="239"/>
    </row>
    <row r="35" spans="1:148" s="240" customFormat="1" ht="58.5" hidden="1" customHeight="1" x14ac:dyDescent="0.35">
      <c r="A35" s="1201"/>
      <c r="B35" s="1203"/>
      <c r="C35" s="314" t="s">
        <v>78</v>
      </c>
      <c r="D35" s="200">
        <v>117243.77</v>
      </c>
      <c r="E35" s="312">
        <v>0</v>
      </c>
      <c r="F35" s="329">
        <f>E35/D35</f>
        <v>0</v>
      </c>
      <c r="G35" s="312">
        <v>0</v>
      </c>
      <c r="H35" s="329">
        <f>G35/D35</f>
        <v>0</v>
      </c>
      <c r="I35" s="329" t="e">
        <f>G35/E35</f>
        <v>#DIV/0!</v>
      </c>
      <c r="J35" s="200">
        <f>D35-G35</f>
        <v>117243.77</v>
      </c>
      <c r="K35" s="328">
        <f>E35-G35</f>
        <v>0</v>
      </c>
      <c r="L35" s="1218"/>
      <c r="M35" s="234"/>
      <c r="N35" s="238"/>
      <c r="O35" s="249"/>
      <c r="P35" s="238"/>
      <c r="Q35" s="234"/>
      <c r="R35" s="234"/>
      <c r="S35" s="234"/>
      <c r="T35" s="234"/>
      <c r="U35" s="234"/>
      <c r="V35" s="234"/>
      <c r="W35" s="234"/>
      <c r="X35" s="234"/>
      <c r="Y35" s="234"/>
      <c r="Z35" s="239"/>
      <c r="AA35" s="234"/>
      <c r="AB35" s="239"/>
      <c r="AC35" s="234"/>
      <c r="AD35" s="234"/>
      <c r="AE35" s="234"/>
      <c r="AF35" s="239"/>
      <c r="AG35" s="234"/>
      <c r="AH35" s="239"/>
      <c r="AI35" s="234"/>
      <c r="AJ35" s="234"/>
      <c r="AK35" s="234"/>
      <c r="AL35" s="239"/>
      <c r="AM35" s="234"/>
      <c r="AN35" s="239"/>
      <c r="AO35" s="234"/>
      <c r="AP35" s="234"/>
      <c r="AQ35" s="234"/>
      <c r="AR35" s="234"/>
      <c r="AS35" s="234"/>
      <c r="AT35" s="234"/>
      <c r="AU35" s="234"/>
      <c r="AV35" s="234"/>
      <c r="AW35" s="234"/>
      <c r="AX35" s="234"/>
      <c r="AY35" s="234"/>
      <c r="AZ35" s="234"/>
      <c r="BA35" s="234"/>
      <c r="BB35" s="234"/>
      <c r="BC35" s="234"/>
      <c r="BD35" s="239"/>
      <c r="BE35" s="234"/>
      <c r="BF35" s="239"/>
      <c r="BG35" s="234"/>
      <c r="BH35" s="234"/>
      <c r="BI35" s="234"/>
      <c r="BJ35" s="239"/>
      <c r="BK35" s="234"/>
      <c r="BL35" s="239"/>
      <c r="BM35" s="234"/>
      <c r="BN35" s="234"/>
      <c r="BO35" s="234"/>
      <c r="BP35" s="239"/>
      <c r="BQ35" s="234"/>
      <c r="BR35" s="234"/>
      <c r="BS35" s="234"/>
      <c r="BT35" s="234"/>
      <c r="BU35" s="234"/>
      <c r="BV35" s="239"/>
      <c r="BW35" s="234"/>
      <c r="BX35" s="239"/>
      <c r="BY35" s="234"/>
      <c r="BZ35" s="234"/>
      <c r="CA35" s="234"/>
      <c r="CB35" s="234"/>
      <c r="CC35" s="234"/>
      <c r="CD35" s="234"/>
      <c r="CE35" s="234"/>
      <c r="CF35" s="234"/>
      <c r="CG35" s="234"/>
      <c r="CH35" s="239"/>
      <c r="CI35" s="234"/>
      <c r="CJ35" s="239"/>
      <c r="CK35" s="234"/>
      <c r="CL35" s="234"/>
      <c r="CM35" s="234"/>
      <c r="CN35" s="239"/>
      <c r="CO35" s="234"/>
      <c r="CP35" s="239"/>
      <c r="CQ35" s="234"/>
      <c r="CR35" s="234"/>
      <c r="CS35" s="234"/>
      <c r="CT35" s="239"/>
      <c r="CU35" s="234"/>
      <c r="CV35" s="239"/>
      <c r="CW35" s="234"/>
      <c r="CX35" s="234"/>
      <c r="CY35" s="234"/>
      <c r="CZ35" s="239"/>
      <c r="DA35" s="234"/>
      <c r="DB35" s="239"/>
      <c r="DC35" s="234"/>
      <c r="DD35" s="234"/>
      <c r="DE35" s="234"/>
      <c r="DF35" s="239"/>
      <c r="DG35" s="234"/>
      <c r="DH35" s="239"/>
      <c r="DI35" s="234"/>
      <c r="DJ35" s="234"/>
      <c r="DK35" s="234"/>
      <c r="DL35" s="239"/>
      <c r="DM35" s="234"/>
      <c r="DN35" s="239"/>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9"/>
      <c r="EK35" s="234"/>
      <c r="EL35" s="239"/>
      <c r="EM35" s="234"/>
      <c r="EN35" s="234"/>
      <c r="EO35" s="234"/>
      <c r="EP35" s="239"/>
      <c r="EQ35" s="234"/>
      <c r="ER35" s="239"/>
    </row>
    <row r="36" spans="1:148" s="240" customFormat="1" ht="55.5" hidden="1" customHeight="1" x14ac:dyDescent="0.35">
      <c r="A36" s="1201"/>
      <c r="B36" s="1203"/>
      <c r="C36" s="314" t="s">
        <v>116</v>
      </c>
      <c r="D36" s="200">
        <v>857862.7</v>
      </c>
      <c r="E36" s="200">
        <v>117366.03</v>
      </c>
      <c r="F36" s="327">
        <f>E36/D36</f>
        <v>0.13700000000000001</v>
      </c>
      <c r="G36" s="200">
        <v>117366.03</v>
      </c>
      <c r="H36" s="327">
        <f>G36/D36</f>
        <v>0.13700000000000001</v>
      </c>
      <c r="I36" s="327">
        <f>G36/E36</f>
        <v>1</v>
      </c>
      <c r="J36" s="200">
        <f>D36-G36</f>
        <v>740496.67</v>
      </c>
      <c r="K36" s="328">
        <f>E36-G36</f>
        <v>0</v>
      </c>
      <c r="L36" s="1218"/>
      <c r="M36" s="234"/>
      <c r="N36" s="238"/>
      <c r="O36" s="249"/>
      <c r="P36" s="238"/>
      <c r="Q36" s="234"/>
      <c r="R36" s="234"/>
      <c r="S36" s="234"/>
      <c r="T36" s="234"/>
      <c r="U36" s="234"/>
      <c r="V36" s="234"/>
      <c r="W36" s="234"/>
      <c r="X36" s="234"/>
      <c r="Y36" s="234"/>
      <c r="Z36" s="239"/>
      <c r="AA36" s="234"/>
      <c r="AB36" s="239"/>
      <c r="AC36" s="234"/>
      <c r="AD36" s="234"/>
      <c r="AE36" s="234"/>
      <c r="AF36" s="239"/>
      <c r="AG36" s="234"/>
      <c r="AH36" s="239"/>
      <c r="AI36" s="234"/>
      <c r="AJ36" s="234"/>
      <c r="AK36" s="234"/>
      <c r="AL36" s="239"/>
      <c r="AM36" s="234"/>
      <c r="AN36" s="239"/>
      <c r="AO36" s="234"/>
      <c r="AP36" s="234"/>
      <c r="AQ36" s="234"/>
      <c r="AR36" s="234"/>
      <c r="AS36" s="234"/>
      <c r="AT36" s="234"/>
      <c r="AU36" s="234"/>
      <c r="AV36" s="234"/>
      <c r="AW36" s="234"/>
      <c r="AX36" s="234"/>
      <c r="AY36" s="234"/>
      <c r="AZ36" s="234"/>
      <c r="BA36" s="234"/>
      <c r="BB36" s="234"/>
      <c r="BC36" s="234"/>
      <c r="BD36" s="239"/>
      <c r="BE36" s="234"/>
      <c r="BF36" s="239"/>
      <c r="BG36" s="234"/>
      <c r="BH36" s="234"/>
      <c r="BI36" s="234"/>
      <c r="BJ36" s="239"/>
      <c r="BK36" s="234"/>
      <c r="BL36" s="239"/>
      <c r="BM36" s="234"/>
      <c r="BN36" s="234"/>
      <c r="BO36" s="234"/>
      <c r="BP36" s="239"/>
      <c r="BQ36" s="234"/>
      <c r="BR36" s="234"/>
      <c r="BS36" s="234"/>
      <c r="BT36" s="234"/>
      <c r="BU36" s="234"/>
      <c r="BV36" s="239"/>
      <c r="BW36" s="234"/>
      <c r="BX36" s="239"/>
      <c r="BY36" s="234"/>
      <c r="BZ36" s="234"/>
      <c r="CA36" s="234"/>
      <c r="CB36" s="234"/>
      <c r="CC36" s="234"/>
      <c r="CD36" s="234"/>
      <c r="CE36" s="234"/>
      <c r="CF36" s="234"/>
      <c r="CG36" s="234"/>
      <c r="CH36" s="239"/>
      <c r="CI36" s="234"/>
      <c r="CJ36" s="239"/>
      <c r="CK36" s="234"/>
      <c r="CL36" s="234"/>
      <c r="CM36" s="234"/>
      <c r="CN36" s="239"/>
      <c r="CO36" s="234"/>
      <c r="CP36" s="239"/>
      <c r="CQ36" s="234"/>
      <c r="CR36" s="234"/>
      <c r="CS36" s="234"/>
      <c r="CT36" s="239"/>
      <c r="CU36" s="234"/>
      <c r="CV36" s="239"/>
      <c r="CW36" s="234"/>
      <c r="CX36" s="234"/>
      <c r="CY36" s="234"/>
      <c r="CZ36" s="239"/>
      <c r="DA36" s="234"/>
      <c r="DB36" s="239"/>
      <c r="DC36" s="234"/>
      <c r="DD36" s="234"/>
      <c r="DE36" s="234"/>
      <c r="DF36" s="239"/>
      <c r="DG36" s="234"/>
      <c r="DH36" s="239"/>
      <c r="DI36" s="234"/>
      <c r="DJ36" s="234"/>
      <c r="DK36" s="234"/>
      <c r="DL36" s="239"/>
      <c r="DM36" s="234"/>
      <c r="DN36" s="239"/>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9"/>
      <c r="EK36" s="234"/>
      <c r="EL36" s="239"/>
      <c r="EM36" s="234"/>
      <c r="EN36" s="234"/>
      <c r="EO36" s="234"/>
      <c r="EP36" s="239"/>
      <c r="EQ36" s="234"/>
      <c r="ER36" s="239"/>
    </row>
    <row r="37" spans="1:148" s="240" customFormat="1" ht="55.5" hidden="1" customHeight="1" x14ac:dyDescent="0.35">
      <c r="A37" s="1201"/>
      <c r="B37" s="1203"/>
      <c r="C37" s="314" t="s">
        <v>33</v>
      </c>
      <c r="D37" s="200">
        <v>852.55</v>
      </c>
      <c r="E37" s="312">
        <v>0</v>
      </c>
      <c r="F37" s="329">
        <f>E37/D37</f>
        <v>0</v>
      </c>
      <c r="G37" s="312">
        <v>0</v>
      </c>
      <c r="H37" s="329">
        <f>G37/D37</f>
        <v>0</v>
      </c>
      <c r="I37" s="329" t="e">
        <f>G37/E37</f>
        <v>#DIV/0!</v>
      </c>
      <c r="J37" s="200">
        <f>D37-G37</f>
        <v>852.55</v>
      </c>
      <c r="K37" s="328">
        <f>E37-G37</f>
        <v>0</v>
      </c>
      <c r="L37" s="1218"/>
      <c r="M37" s="234"/>
      <c r="N37" s="238"/>
      <c r="O37" s="249"/>
      <c r="P37" s="238"/>
      <c r="Q37" s="234"/>
      <c r="R37" s="234"/>
      <c r="S37" s="234"/>
      <c r="T37" s="234"/>
      <c r="U37" s="234"/>
      <c r="V37" s="234"/>
      <c r="W37" s="234"/>
      <c r="X37" s="234"/>
      <c r="Y37" s="234"/>
      <c r="Z37" s="239"/>
      <c r="AA37" s="234"/>
      <c r="AB37" s="239"/>
      <c r="AC37" s="234"/>
      <c r="AD37" s="234"/>
      <c r="AE37" s="234"/>
      <c r="AF37" s="239"/>
      <c r="AG37" s="234"/>
      <c r="AH37" s="239"/>
      <c r="AI37" s="234"/>
      <c r="AJ37" s="234"/>
      <c r="AK37" s="234"/>
      <c r="AL37" s="239"/>
      <c r="AM37" s="234"/>
      <c r="AN37" s="239"/>
      <c r="AO37" s="234"/>
      <c r="AP37" s="234"/>
      <c r="AQ37" s="234"/>
      <c r="AR37" s="234"/>
      <c r="AS37" s="234"/>
      <c r="AT37" s="234"/>
      <c r="AU37" s="234"/>
      <c r="AV37" s="234"/>
      <c r="AW37" s="234"/>
      <c r="AX37" s="234"/>
      <c r="AY37" s="234"/>
      <c r="AZ37" s="234"/>
      <c r="BA37" s="234"/>
      <c r="BB37" s="234"/>
      <c r="BC37" s="234"/>
      <c r="BD37" s="239"/>
      <c r="BE37" s="234"/>
      <c r="BF37" s="239"/>
      <c r="BG37" s="234"/>
      <c r="BH37" s="234"/>
      <c r="BI37" s="234"/>
      <c r="BJ37" s="239"/>
      <c r="BK37" s="234"/>
      <c r="BL37" s="239"/>
      <c r="BM37" s="234"/>
      <c r="BN37" s="234"/>
      <c r="BO37" s="234"/>
      <c r="BP37" s="239"/>
      <c r="BQ37" s="234"/>
      <c r="BR37" s="234"/>
      <c r="BS37" s="234"/>
      <c r="BT37" s="234"/>
      <c r="BU37" s="234"/>
      <c r="BV37" s="239"/>
      <c r="BW37" s="234"/>
      <c r="BX37" s="239"/>
      <c r="BY37" s="234"/>
      <c r="BZ37" s="234"/>
      <c r="CA37" s="234"/>
      <c r="CB37" s="234"/>
      <c r="CC37" s="234"/>
      <c r="CD37" s="234"/>
      <c r="CE37" s="234"/>
      <c r="CF37" s="234"/>
      <c r="CG37" s="234"/>
      <c r="CH37" s="239"/>
      <c r="CI37" s="234"/>
      <c r="CJ37" s="239"/>
      <c r="CK37" s="234"/>
      <c r="CL37" s="234"/>
      <c r="CM37" s="234"/>
      <c r="CN37" s="239"/>
      <c r="CO37" s="234"/>
      <c r="CP37" s="239"/>
      <c r="CQ37" s="234"/>
      <c r="CR37" s="234"/>
      <c r="CS37" s="234"/>
      <c r="CT37" s="239"/>
      <c r="CU37" s="234"/>
      <c r="CV37" s="239"/>
      <c r="CW37" s="234"/>
      <c r="CX37" s="234"/>
      <c r="CY37" s="234"/>
      <c r="CZ37" s="239"/>
      <c r="DA37" s="234"/>
      <c r="DB37" s="239"/>
      <c r="DC37" s="234"/>
      <c r="DD37" s="234"/>
      <c r="DE37" s="234"/>
      <c r="DF37" s="239"/>
      <c r="DG37" s="234"/>
      <c r="DH37" s="239"/>
      <c r="DI37" s="234"/>
      <c r="DJ37" s="234"/>
      <c r="DK37" s="234"/>
      <c r="DL37" s="239"/>
      <c r="DM37" s="234"/>
      <c r="DN37" s="239"/>
      <c r="DO37" s="234"/>
      <c r="DP37" s="234"/>
      <c r="DQ37" s="234"/>
      <c r="DR37" s="234"/>
      <c r="DS37" s="234"/>
      <c r="DT37" s="234"/>
      <c r="DU37" s="234"/>
      <c r="DV37" s="234"/>
      <c r="DW37" s="234"/>
      <c r="DX37" s="234"/>
      <c r="DY37" s="234"/>
      <c r="DZ37" s="234"/>
      <c r="EA37" s="234"/>
      <c r="EB37" s="234"/>
      <c r="EC37" s="234"/>
      <c r="ED37" s="234"/>
      <c r="EE37" s="234"/>
      <c r="EF37" s="234"/>
      <c r="EG37" s="234"/>
      <c r="EH37" s="234"/>
      <c r="EI37" s="234"/>
      <c r="EJ37" s="239"/>
      <c r="EK37" s="234"/>
      <c r="EL37" s="239"/>
      <c r="EM37" s="234"/>
      <c r="EN37" s="234"/>
      <c r="EO37" s="234"/>
      <c r="EP37" s="239"/>
      <c r="EQ37" s="234"/>
      <c r="ER37" s="239"/>
    </row>
    <row r="38" spans="1:148" s="254" customFormat="1" ht="59.25" customHeight="1" x14ac:dyDescent="0.35">
      <c r="A38" s="1201"/>
      <c r="B38" s="1203"/>
      <c r="C38" s="318" t="s">
        <v>34</v>
      </c>
      <c r="D38" s="200">
        <f>SUM(D34:D37)</f>
        <v>975959.02</v>
      </c>
      <c r="E38" s="200">
        <f>SUM(E34:E37)</f>
        <v>117366.03</v>
      </c>
      <c r="F38" s="327">
        <f>E38/D38</f>
        <v>0.12</v>
      </c>
      <c r="G38" s="200">
        <f>SUM(G34:G37)</f>
        <v>117366.03</v>
      </c>
      <c r="H38" s="327">
        <f>G38/D38</f>
        <v>0.12</v>
      </c>
      <c r="I38" s="327">
        <f>G38/E38</f>
        <v>1</v>
      </c>
      <c r="J38" s="200">
        <f>SUM(J34:J37)</f>
        <v>858592.99</v>
      </c>
      <c r="K38" s="315">
        <f>SUM(K34:K37)</f>
        <v>0</v>
      </c>
      <c r="L38" s="260"/>
      <c r="M38" s="252"/>
      <c r="N38" s="253"/>
      <c r="O38" s="252"/>
      <c r="P38" s="253"/>
      <c r="Q38" s="252"/>
      <c r="R38" s="252"/>
      <c r="S38" s="252"/>
      <c r="T38" s="252"/>
      <c r="U38" s="252"/>
      <c r="V38" s="252"/>
      <c r="W38" s="252"/>
      <c r="X38" s="252"/>
      <c r="Y38" s="252"/>
      <c r="Z38" s="253"/>
      <c r="AA38" s="252"/>
      <c r="AB38" s="253"/>
      <c r="AC38" s="252"/>
      <c r="AD38" s="252"/>
      <c r="AE38" s="252"/>
      <c r="AF38" s="253"/>
      <c r="AG38" s="252"/>
      <c r="AH38" s="253"/>
      <c r="AI38" s="252"/>
      <c r="AJ38" s="252"/>
      <c r="AK38" s="252"/>
      <c r="AL38" s="253"/>
      <c r="AM38" s="252"/>
      <c r="AN38" s="253"/>
      <c r="AO38" s="252"/>
      <c r="AP38" s="252"/>
      <c r="AQ38" s="252"/>
      <c r="AR38" s="252"/>
      <c r="AS38" s="252"/>
      <c r="AT38" s="252"/>
      <c r="AU38" s="252"/>
      <c r="AV38" s="252"/>
      <c r="AW38" s="252"/>
      <c r="AX38" s="252"/>
      <c r="AY38" s="252"/>
      <c r="AZ38" s="252"/>
      <c r="BA38" s="252"/>
      <c r="BB38" s="252"/>
      <c r="BC38" s="252"/>
      <c r="BD38" s="253"/>
      <c r="BE38" s="252"/>
      <c r="BF38" s="253"/>
      <c r="BG38" s="252"/>
      <c r="BH38" s="252"/>
      <c r="BI38" s="252"/>
      <c r="BJ38" s="253"/>
      <c r="BK38" s="252"/>
      <c r="BL38" s="253"/>
      <c r="BM38" s="252"/>
      <c r="BN38" s="252"/>
      <c r="BO38" s="252"/>
      <c r="BP38" s="253"/>
      <c r="BQ38" s="252"/>
      <c r="BR38" s="252"/>
      <c r="BS38" s="252"/>
      <c r="BT38" s="252"/>
      <c r="BU38" s="252"/>
      <c r="BV38" s="253"/>
      <c r="BW38" s="252"/>
      <c r="BX38" s="253"/>
      <c r="BY38" s="252"/>
      <c r="BZ38" s="252"/>
      <c r="CA38" s="252"/>
      <c r="CB38" s="252"/>
      <c r="CC38" s="252"/>
      <c r="CD38" s="252"/>
      <c r="CE38" s="252"/>
      <c r="CF38" s="252"/>
      <c r="CG38" s="252"/>
      <c r="CH38" s="253"/>
      <c r="CI38" s="252"/>
      <c r="CJ38" s="253"/>
      <c r="CK38" s="252"/>
      <c r="CL38" s="252"/>
      <c r="CM38" s="252"/>
      <c r="CN38" s="253"/>
      <c r="CO38" s="252"/>
      <c r="CP38" s="253"/>
      <c r="CQ38" s="252"/>
      <c r="CR38" s="252"/>
      <c r="CS38" s="252"/>
      <c r="CT38" s="253"/>
      <c r="CU38" s="252"/>
      <c r="CV38" s="253"/>
      <c r="CW38" s="252"/>
      <c r="CX38" s="252"/>
      <c r="CY38" s="252"/>
      <c r="CZ38" s="253"/>
      <c r="DA38" s="252"/>
      <c r="DB38" s="253"/>
      <c r="DC38" s="252"/>
      <c r="DD38" s="252"/>
      <c r="DE38" s="252"/>
      <c r="DF38" s="253"/>
      <c r="DG38" s="252"/>
      <c r="DH38" s="253"/>
      <c r="DI38" s="252"/>
      <c r="DJ38" s="252"/>
      <c r="DK38" s="252"/>
      <c r="DL38" s="253"/>
      <c r="DM38" s="252"/>
      <c r="DN38" s="253"/>
      <c r="DO38" s="252"/>
      <c r="DP38" s="252"/>
      <c r="DQ38" s="252"/>
      <c r="DR38" s="252"/>
      <c r="DS38" s="252"/>
      <c r="DT38" s="252"/>
      <c r="DU38" s="252"/>
      <c r="DV38" s="252"/>
      <c r="DW38" s="252"/>
      <c r="DX38" s="252"/>
      <c r="DY38" s="252"/>
      <c r="DZ38" s="252"/>
      <c r="EA38" s="252"/>
      <c r="EB38" s="252"/>
      <c r="EC38" s="252"/>
      <c r="ED38" s="252"/>
      <c r="EE38" s="252"/>
      <c r="EF38" s="252"/>
      <c r="EG38" s="252"/>
      <c r="EH38" s="252"/>
      <c r="EI38" s="252"/>
      <c r="EJ38" s="253"/>
      <c r="EK38" s="252"/>
      <c r="EL38" s="253"/>
      <c r="EM38" s="252"/>
      <c r="EN38" s="252"/>
      <c r="EO38" s="252"/>
      <c r="EP38" s="253"/>
      <c r="EQ38" s="252"/>
      <c r="ER38" s="253"/>
    </row>
    <row r="39" spans="1:148" s="254" customFormat="1" ht="122.25" hidden="1" customHeight="1" x14ac:dyDescent="0.35">
      <c r="A39" s="1227" t="s">
        <v>771</v>
      </c>
      <c r="B39" s="1228"/>
      <c r="C39" s="1228"/>
      <c r="D39" s="1228"/>
      <c r="E39" s="1228"/>
      <c r="F39" s="1228"/>
      <c r="G39" s="1228"/>
      <c r="H39" s="1228"/>
      <c r="I39" s="1228"/>
      <c r="J39" s="1228"/>
      <c r="K39" s="1229"/>
      <c r="L39" s="260"/>
      <c r="M39" s="252"/>
      <c r="N39" s="253"/>
      <c r="O39" s="252"/>
      <c r="P39" s="253"/>
      <c r="Q39" s="252"/>
      <c r="R39" s="252"/>
      <c r="S39" s="252"/>
      <c r="T39" s="252"/>
      <c r="U39" s="252"/>
      <c r="V39" s="252"/>
      <c r="W39" s="252"/>
      <c r="X39" s="252"/>
      <c r="Y39" s="252"/>
      <c r="Z39" s="253"/>
      <c r="AA39" s="252"/>
      <c r="AB39" s="253"/>
      <c r="AC39" s="252"/>
      <c r="AD39" s="252"/>
      <c r="AE39" s="252"/>
      <c r="AF39" s="253"/>
      <c r="AG39" s="252"/>
      <c r="AH39" s="253"/>
      <c r="AI39" s="252"/>
      <c r="AJ39" s="252"/>
      <c r="AK39" s="252"/>
      <c r="AL39" s="253"/>
      <c r="AM39" s="252"/>
      <c r="AN39" s="253"/>
      <c r="AO39" s="252"/>
      <c r="AP39" s="252"/>
      <c r="AQ39" s="252"/>
      <c r="AR39" s="252"/>
      <c r="AS39" s="252"/>
      <c r="AT39" s="252"/>
      <c r="AU39" s="252"/>
      <c r="AV39" s="252"/>
      <c r="AW39" s="252"/>
      <c r="AX39" s="252"/>
      <c r="AY39" s="252"/>
      <c r="AZ39" s="252"/>
      <c r="BA39" s="252"/>
      <c r="BB39" s="252"/>
      <c r="BC39" s="252"/>
      <c r="BD39" s="253"/>
      <c r="BE39" s="252"/>
      <c r="BF39" s="253"/>
      <c r="BG39" s="252"/>
      <c r="BH39" s="252"/>
      <c r="BI39" s="252"/>
      <c r="BJ39" s="253"/>
      <c r="BK39" s="252"/>
      <c r="BL39" s="253"/>
      <c r="BM39" s="252"/>
      <c r="BN39" s="252"/>
      <c r="BO39" s="252"/>
      <c r="BP39" s="253"/>
      <c r="BQ39" s="252"/>
      <c r="BR39" s="252"/>
      <c r="BS39" s="252"/>
      <c r="BT39" s="252"/>
      <c r="BU39" s="252"/>
      <c r="BV39" s="253"/>
      <c r="BW39" s="252"/>
      <c r="BX39" s="253"/>
      <c r="BY39" s="252"/>
      <c r="BZ39" s="252"/>
      <c r="CA39" s="252"/>
      <c r="CB39" s="252"/>
      <c r="CC39" s="252"/>
      <c r="CD39" s="252"/>
      <c r="CE39" s="252"/>
      <c r="CF39" s="252"/>
      <c r="CG39" s="252"/>
      <c r="CH39" s="253"/>
      <c r="CI39" s="252"/>
      <c r="CJ39" s="253"/>
      <c r="CK39" s="252"/>
      <c r="CL39" s="252"/>
      <c r="CM39" s="252"/>
      <c r="CN39" s="253"/>
      <c r="CO39" s="252"/>
      <c r="CP39" s="253"/>
      <c r="CQ39" s="252"/>
      <c r="CR39" s="252"/>
      <c r="CS39" s="252"/>
      <c r="CT39" s="253"/>
      <c r="CU39" s="252"/>
      <c r="CV39" s="253"/>
      <c r="CW39" s="252"/>
      <c r="CX39" s="252"/>
      <c r="CY39" s="252"/>
      <c r="CZ39" s="253"/>
      <c r="DA39" s="252"/>
      <c r="DB39" s="253"/>
      <c r="DC39" s="252"/>
      <c r="DD39" s="252"/>
      <c r="DE39" s="252"/>
      <c r="DF39" s="253"/>
      <c r="DG39" s="252"/>
      <c r="DH39" s="253"/>
      <c r="DI39" s="252"/>
      <c r="DJ39" s="252"/>
      <c r="DK39" s="252"/>
      <c r="DL39" s="253"/>
      <c r="DM39" s="252"/>
      <c r="DN39" s="253"/>
      <c r="DO39" s="252"/>
      <c r="DP39" s="252"/>
      <c r="DQ39" s="252"/>
      <c r="DR39" s="252"/>
      <c r="DS39" s="252"/>
      <c r="DT39" s="252"/>
      <c r="DU39" s="252"/>
      <c r="DV39" s="252"/>
      <c r="DW39" s="252"/>
      <c r="DX39" s="252"/>
      <c r="DY39" s="252"/>
      <c r="DZ39" s="252"/>
      <c r="EA39" s="252"/>
      <c r="EB39" s="252"/>
      <c r="EC39" s="252"/>
      <c r="ED39" s="252"/>
      <c r="EE39" s="252"/>
      <c r="EF39" s="252"/>
      <c r="EG39" s="252"/>
      <c r="EH39" s="252"/>
      <c r="EI39" s="252"/>
      <c r="EJ39" s="253"/>
      <c r="EK39" s="252"/>
      <c r="EL39" s="253"/>
      <c r="EM39" s="252"/>
      <c r="EN39" s="252"/>
      <c r="EO39" s="252"/>
      <c r="EP39" s="253"/>
      <c r="EQ39" s="252"/>
      <c r="ER39" s="253"/>
    </row>
    <row r="40" spans="1:148" s="240" customFormat="1" ht="51.75" hidden="1" customHeight="1" x14ac:dyDescent="0.35">
      <c r="A40" s="1201">
        <v>6</v>
      </c>
      <c r="B40" s="1203" t="s">
        <v>674</v>
      </c>
      <c r="C40" s="317" t="s">
        <v>79</v>
      </c>
      <c r="D40" s="323">
        <v>0</v>
      </c>
      <c r="E40" s="323">
        <v>0</v>
      </c>
      <c r="F40" s="313" t="e">
        <f>E40/D40</f>
        <v>#DIV/0!</v>
      </c>
      <c r="G40" s="323">
        <v>0</v>
      </c>
      <c r="H40" s="313" t="e">
        <f>G40/D40</f>
        <v>#DIV/0!</v>
      </c>
      <c r="I40" s="313" t="e">
        <f>G40/E40</f>
        <v>#DIV/0!</v>
      </c>
      <c r="J40" s="323">
        <f>D40-G40</f>
        <v>0</v>
      </c>
      <c r="K40" s="322">
        <f>E40-G40</f>
        <v>0</v>
      </c>
      <c r="L40" s="1217"/>
      <c r="M40" s="234"/>
      <c r="N40" s="238"/>
      <c r="O40" s="249"/>
      <c r="P40" s="238"/>
      <c r="Q40" s="234"/>
      <c r="R40" s="234"/>
      <c r="S40" s="234"/>
      <c r="T40" s="234"/>
      <c r="U40" s="234"/>
      <c r="V40" s="234"/>
      <c r="W40" s="234"/>
      <c r="X40" s="234"/>
      <c r="Y40" s="234"/>
      <c r="Z40" s="239"/>
      <c r="AA40" s="234"/>
      <c r="AB40" s="239"/>
      <c r="AC40" s="234"/>
      <c r="AD40" s="234"/>
      <c r="AE40" s="234"/>
      <c r="AF40" s="239"/>
      <c r="AG40" s="234"/>
      <c r="AH40" s="239"/>
      <c r="AI40" s="234"/>
      <c r="AJ40" s="234"/>
      <c r="AK40" s="234"/>
      <c r="AL40" s="239"/>
      <c r="AM40" s="234"/>
      <c r="AN40" s="239"/>
      <c r="AO40" s="234"/>
      <c r="AP40" s="234"/>
      <c r="AQ40" s="234"/>
      <c r="AR40" s="234"/>
      <c r="AS40" s="234"/>
      <c r="AT40" s="234"/>
      <c r="AU40" s="234"/>
      <c r="AV40" s="234"/>
      <c r="AW40" s="234"/>
      <c r="AX40" s="234"/>
      <c r="AY40" s="234"/>
      <c r="AZ40" s="234"/>
      <c r="BA40" s="234"/>
      <c r="BB40" s="234"/>
      <c r="BC40" s="234"/>
      <c r="BD40" s="239"/>
      <c r="BE40" s="234"/>
      <c r="BF40" s="239"/>
      <c r="BG40" s="234"/>
      <c r="BH40" s="234"/>
      <c r="BI40" s="234"/>
      <c r="BJ40" s="239"/>
      <c r="BK40" s="234"/>
      <c r="BL40" s="239"/>
      <c r="BM40" s="234"/>
      <c r="BN40" s="234"/>
      <c r="BO40" s="234"/>
      <c r="BP40" s="239"/>
      <c r="BQ40" s="234"/>
      <c r="BR40" s="234"/>
      <c r="BS40" s="234"/>
      <c r="BT40" s="234"/>
      <c r="BU40" s="234"/>
      <c r="BV40" s="239"/>
      <c r="BW40" s="234"/>
      <c r="BX40" s="239"/>
      <c r="BY40" s="234"/>
      <c r="BZ40" s="234"/>
      <c r="CA40" s="234"/>
      <c r="CB40" s="234"/>
      <c r="CC40" s="234"/>
      <c r="CD40" s="234"/>
      <c r="CE40" s="234"/>
      <c r="CF40" s="234"/>
      <c r="CG40" s="234"/>
      <c r="CH40" s="239"/>
      <c r="CI40" s="234"/>
      <c r="CJ40" s="239"/>
      <c r="CK40" s="234"/>
      <c r="CL40" s="234"/>
      <c r="CM40" s="234"/>
      <c r="CN40" s="239"/>
      <c r="CO40" s="234"/>
      <c r="CP40" s="239"/>
      <c r="CQ40" s="234"/>
      <c r="CR40" s="234"/>
      <c r="CS40" s="234"/>
      <c r="CT40" s="239"/>
      <c r="CU40" s="234"/>
      <c r="CV40" s="239"/>
      <c r="CW40" s="234"/>
      <c r="CX40" s="234"/>
      <c r="CY40" s="234"/>
      <c r="CZ40" s="239"/>
      <c r="DA40" s="234"/>
      <c r="DB40" s="239"/>
      <c r="DC40" s="234"/>
      <c r="DD40" s="234"/>
      <c r="DE40" s="234"/>
      <c r="DF40" s="239"/>
      <c r="DG40" s="234"/>
      <c r="DH40" s="239"/>
      <c r="DI40" s="234"/>
      <c r="DJ40" s="234"/>
      <c r="DK40" s="234"/>
      <c r="DL40" s="239"/>
      <c r="DM40" s="234"/>
      <c r="DN40" s="239"/>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9"/>
      <c r="EK40" s="234"/>
      <c r="EL40" s="239"/>
      <c r="EM40" s="234"/>
      <c r="EN40" s="234"/>
      <c r="EO40" s="234"/>
      <c r="EP40" s="239"/>
      <c r="EQ40" s="234"/>
      <c r="ER40" s="239"/>
    </row>
    <row r="41" spans="1:148" s="240" customFormat="1" ht="51" hidden="1" customHeight="1" x14ac:dyDescent="0.35">
      <c r="A41" s="1201"/>
      <c r="B41" s="1203"/>
      <c r="C41" s="314" t="s">
        <v>78</v>
      </c>
      <c r="D41" s="320">
        <v>16016</v>
      </c>
      <c r="E41" s="323">
        <v>0</v>
      </c>
      <c r="F41" s="313">
        <f>E41/D41</f>
        <v>0</v>
      </c>
      <c r="G41" s="323">
        <v>0</v>
      </c>
      <c r="H41" s="313">
        <f>G41/D41</f>
        <v>0</v>
      </c>
      <c r="I41" s="313" t="e">
        <f>G41/E41</f>
        <v>#DIV/0!</v>
      </c>
      <c r="J41" s="320">
        <f>D41-G41</f>
        <v>16016</v>
      </c>
      <c r="K41" s="319">
        <f>E41-G41</f>
        <v>0</v>
      </c>
      <c r="L41" s="1218"/>
      <c r="M41" s="234"/>
      <c r="N41" s="238"/>
      <c r="O41" s="249"/>
      <c r="P41" s="238"/>
      <c r="Q41" s="234"/>
      <c r="R41" s="234"/>
      <c r="S41" s="234"/>
      <c r="T41" s="234"/>
      <c r="U41" s="234"/>
      <c r="V41" s="234"/>
      <c r="W41" s="234"/>
      <c r="X41" s="234"/>
      <c r="Y41" s="234"/>
      <c r="Z41" s="239"/>
      <c r="AA41" s="234"/>
      <c r="AB41" s="239"/>
      <c r="AC41" s="234"/>
      <c r="AD41" s="234"/>
      <c r="AE41" s="234"/>
      <c r="AF41" s="239"/>
      <c r="AG41" s="234"/>
      <c r="AH41" s="239"/>
      <c r="AI41" s="234"/>
      <c r="AJ41" s="234"/>
      <c r="AK41" s="234"/>
      <c r="AL41" s="239"/>
      <c r="AM41" s="234"/>
      <c r="AN41" s="239"/>
      <c r="AO41" s="234"/>
      <c r="AP41" s="234"/>
      <c r="AQ41" s="234"/>
      <c r="AR41" s="234"/>
      <c r="AS41" s="234"/>
      <c r="AT41" s="234"/>
      <c r="AU41" s="234"/>
      <c r="AV41" s="234"/>
      <c r="AW41" s="234"/>
      <c r="AX41" s="234"/>
      <c r="AY41" s="234"/>
      <c r="AZ41" s="234"/>
      <c r="BA41" s="234"/>
      <c r="BB41" s="234"/>
      <c r="BC41" s="234"/>
      <c r="BD41" s="239"/>
      <c r="BE41" s="234"/>
      <c r="BF41" s="239"/>
      <c r="BG41" s="234"/>
      <c r="BH41" s="234"/>
      <c r="BI41" s="234"/>
      <c r="BJ41" s="239"/>
      <c r="BK41" s="234"/>
      <c r="BL41" s="239"/>
      <c r="BM41" s="234"/>
      <c r="BN41" s="234"/>
      <c r="BO41" s="234"/>
      <c r="BP41" s="239"/>
      <c r="BQ41" s="234"/>
      <c r="BR41" s="234"/>
      <c r="BS41" s="234"/>
      <c r="BT41" s="234"/>
      <c r="BU41" s="234"/>
      <c r="BV41" s="239"/>
      <c r="BW41" s="234"/>
      <c r="BX41" s="239"/>
      <c r="BY41" s="234"/>
      <c r="BZ41" s="234"/>
      <c r="CA41" s="234"/>
      <c r="CB41" s="234"/>
      <c r="CC41" s="234"/>
      <c r="CD41" s="234"/>
      <c r="CE41" s="234"/>
      <c r="CF41" s="234"/>
      <c r="CG41" s="234"/>
      <c r="CH41" s="239"/>
      <c r="CI41" s="234"/>
      <c r="CJ41" s="239"/>
      <c r="CK41" s="234"/>
      <c r="CL41" s="234"/>
      <c r="CM41" s="234"/>
      <c r="CN41" s="239"/>
      <c r="CO41" s="234"/>
      <c r="CP41" s="239"/>
      <c r="CQ41" s="234"/>
      <c r="CR41" s="234"/>
      <c r="CS41" s="234"/>
      <c r="CT41" s="239"/>
      <c r="CU41" s="234"/>
      <c r="CV41" s="239"/>
      <c r="CW41" s="234"/>
      <c r="CX41" s="234"/>
      <c r="CY41" s="234"/>
      <c r="CZ41" s="239"/>
      <c r="DA41" s="234"/>
      <c r="DB41" s="239"/>
      <c r="DC41" s="234"/>
      <c r="DD41" s="234"/>
      <c r="DE41" s="234"/>
      <c r="DF41" s="239"/>
      <c r="DG41" s="234"/>
      <c r="DH41" s="239"/>
      <c r="DI41" s="234"/>
      <c r="DJ41" s="234"/>
      <c r="DK41" s="234"/>
      <c r="DL41" s="239"/>
      <c r="DM41" s="234"/>
      <c r="DN41" s="239"/>
      <c r="DO41" s="234"/>
      <c r="DP41" s="234"/>
      <c r="DQ41" s="234"/>
      <c r="DR41" s="234"/>
      <c r="DS41" s="234"/>
      <c r="DT41" s="234"/>
      <c r="DU41" s="234"/>
      <c r="DV41" s="234"/>
      <c r="DW41" s="234"/>
      <c r="DX41" s="234"/>
      <c r="DY41" s="234"/>
      <c r="DZ41" s="234"/>
      <c r="EA41" s="234"/>
      <c r="EB41" s="234"/>
      <c r="EC41" s="234"/>
      <c r="ED41" s="234"/>
      <c r="EE41" s="234"/>
      <c r="EF41" s="234"/>
      <c r="EG41" s="234"/>
      <c r="EH41" s="234"/>
      <c r="EI41" s="234"/>
      <c r="EJ41" s="239"/>
      <c r="EK41" s="234"/>
      <c r="EL41" s="239"/>
      <c r="EM41" s="234"/>
      <c r="EN41" s="234"/>
      <c r="EO41" s="234"/>
      <c r="EP41" s="239"/>
      <c r="EQ41" s="234"/>
      <c r="ER41" s="239"/>
    </row>
    <row r="42" spans="1:148" s="240" customFormat="1" ht="51" hidden="1" customHeight="1" x14ac:dyDescent="0.35">
      <c r="A42" s="1201"/>
      <c r="B42" s="1203"/>
      <c r="C42" s="314" t="s">
        <v>116</v>
      </c>
      <c r="D42" s="320">
        <v>275144.49</v>
      </c>
      <c r="E42" s="320">
        <v>42643.31</v>
      </c>
      <c r="F42" s="316">
        <f>E42/D42</f>
        <v>0.155</v>
      </c>
      <c r="G42" s="320">
        <v>42643.31</v>
      </c>
      <c r="H42" s="316">
        <f>G42/D42</f>
        <v>0.155</v>
      </c>
      <c r="I42" s="316">
        <f>G42/E42</f>
        <v>1</v>
      </c>
      <c r="J42" s="320">
        <f>D42-G42</f>
        <v>232501.18</v>
      </c>
      <c r="K42" s="319">
        <f>E42-G42</f>
        <v>0</v>
      </c>
      <c r="L42" s="1218"/>
      <c r="M42" s="234"/>
      <c r="N42" s="238"/>
      <c r="O42" s="249"/>
      <c r="P42" s="238"/>
      <c r="Q42" s="234"/>
      <c r="R42" s="234"/>
      <c r="S42" s="234"/>
      <c r="T42" s="234"/>
      <c r="U42" s="234"/>
      <c r="V42" s="234"/>
      <c r="W42" s="234"/>
      <c r="X42" s="234"/>
      <c r="Y42" s="234"/>
      <c r="Z42" s="239"/>
      <c r="AA42" s="234"/>
      <c r="AB42" s="239"/>
      <c r="AC42" s="234"/>
      <c r="AD42" s="234"/>
      <c r="AE42" s="234"/>
      <c r="AF42" s="239"/>
      <c r="AG42" s="234"/>
      <c r="AH42" s="239"/>
      <c r="AI42" s="234"/>
      <c r="AJ42" s="234"/>
      <c r="AK42" s="234"/>
      <c r="AL42" s="239"/>
      <c r="AM42" s="234"/>
      <c r="AN42" s="239"/>
      <c r="AO42" s="234"/>
      <c r="AP42" s="234"/>
      <c r="AQ42" s="234"/>
      <c r="AR42" s="234"/>
      <c r="AS42" s="234"/>
      <c r="AT42" s="234"/>
      <c r="AU42" s="234"/>
      <c r="AV42" s="234"/>
      <c r="AW42" s="234"/>
      <c r="AX42" s="234"/>
      <c r="AY42" s="234"/>
      <c r="AZ42" s="234"/>
      <c r="BA42" s="234"/>
      <c r="BB42" s="234"/>
      <c r="BC42" s="234"/>
      <c r="BD42" s="239"/>
      <c r="BE42" s="234"/>
      <c r="BF42" s="239"/>
      <c r="BG42" s="234"/>
      <c r="BH42" s="234"/>
      <c r="BI42" s="234"/>
      <c r="BJ42" s="239"/>
      <c r="BK42" s="234"/>
      <c r="BL42" s="239"/>
      <c r="BM42" s="234"/>
      <c r="BN42" s="234"/>
      <c r="BO42" s="234"/>
      <c r="BP42" s="239"/>
      <c r="BQ42" s="234"/>
      <c r="BR42" s="234"/>
      <c r="BS42" s="234"/>
      <c r="BT42" s="234"/>
      <c r="BU42" s="234"/>
      <c r="BV42" s="239"/>
      <c r="BW42" s="234"/>
      <c r="BX42" s="239"/>
      <c r="BY42" s="234"/>
      <c r="BZ42" s="234"/>
      <c r="CA42" s="234"/>
      <c r="CB42" s="234"/>
      <c r="CC42" s="234"/>
      <c r="CD42" s="234"/>
      <c r="CE42" s="234"/>
      <c r="CF42" s="234"/>
      <c r="CG42" s="234"/>
      <c r="CH42" s="239"/>
      <c r="CI42" s="234"/>
      <c r="CJ42" s="239"/>
      <c r="CK42" s="234"/>
      <c r="CL42" s="234"/>
      <c r="CM42" s="234"/>
      <c r="CN42" s="239"/>
      <c r="CO42" s="234"/>
      <c r="CP42" s="239"/>
      <c r="CQ42" s="234"/>
      <c r="CR42" s="234"/>
      <c r="CS42" s="234"/>
      <c r="CT42" s="239"/>
      <c r="CU42" s="234"/>
      <c r="CV42" s="239"/>
      <c r="CW42" s="234"/>
      <c r="CX42" s="234"/>
      <c r="CY42" s="234"/>
      <c r="CZ42" s="239"/>
      <c r="DA42" s="234"/>
      <c r="DB42" s="239"/>
      <c r="DC42" s="234"/>
      <c r="DD42" s="234"/>
      <c r="DE42" s="234"/>
      <c r="DF42" s="239"/>
      <c r="DG42" s="234"/>
      <c r="DH42" s="239"/>
      <c r="DI42" s="234"/>
      <c r="DJ42" s="234"/>
      <c r="DK42" s="234"/>
      <c r="DL42" s="239"/>
      <c r="DM42" s="234"/>
      <c r="DN42" s="239"/>
      <c r="DO42" s="234"/>
      <c r="DP42" s="234"/>
      <c r="DQ42" s="234"/>
      <c r="DR42" s="234"/>
      <c r="DS42" s="234"/>
      <c r="DT42" s="234"/>
      <c r="DU42" s="234"/>
      <c r="DV42" s="234"/>
      <c r="DW42" s="234"/>
      <c r="DX42" s="234"/>
      <c r="DY42" s="234"/>
      <c r="DZ42" s="234"/>
      <c r="EA42" s="234"/>
      <c r="EB42" s="234"/>
      <c r="EC42" s="234"/>
      <c r="ED42" s="234"/>
      <c r="EE42" s="234"/>
      <c r="EF42" s="234"/>
      <c r="EG42" s="234"/>
      <c r="EH42" s="234"/>
      <c r="EI42" s="234"/>
      <c r="EJ42" s="239"/>
      <c r="EK42" s="234"/>
      <c r="EL42" s="239"/>
      <c r="EM42" s="234"/>
      <c r="EN42" s="234"/>
      <c r="EO42" s="234"/>
      <c r="EP42" s="239"/>
      <c r="EQ42" s="234"/>
      <c r="ER42" s="239"/>
    </row>
    <row r="43" spans="1:148" s="240" customFormat="1" ht="51" hidden="1" customHeight="1" x14ac:dyDescent="0.35">
      <c r="A43" s="1201"/>
      <c r="B43" s="1203"/>
      <c r="C43" s="314" t="s">
        <v>33</v>
      </c>
      <c r="D43" s="320">
        <v>525</v>
      </c>
      <c r="E43" s="323">
        <v>0</v>
      </c>
      <c r="F43" s="313">
        <f>E43/D43</f>
        <v>0</v>
      </c>
      <c r="G43" s="323">
        <v>0</v>
      </c>
      <c r="H43" s="313">
        <f>G43/D43</f>
        <v>0</v>
      </c>
      <c r="I43" s="313" t="e">
        <f>G43/E43</f>
        <v>#DIV/0!</v>
      </c>
      <c r="J43" s="320">
        <f>D43-G43</f>
        <v>525</v>
      </c>
      <c r="K43" s="319">
        <f>E43-G43</f>
        <v>0</v>
      </c>
      <c r="L43" s="1218"/>
      <c r="M43" s="234"/>
      <c r="N43" s="238"/>
      <c r="O43" s="249"/>
      <c r="P43" s="238"/>
      <c r="Q43" s="234"/>
      <c r="R43" s="234"/>
      <c r="S43" s="234"/>
      <c r="T43" s="234"/>
      <c r="U43" s="234"/>
      <c r="V43" s="234"/>
      <c r="W43" s="234"/>
      <c r="X43" s="234"/>
      <c r="Y43" s="234"/>
      <c r="Z43" s="239"/>
      <c r="AA43" s="234"/>
      <c r="AB43" s="239"/>
      <c r="AC43" s="234"/>
      <c r="AD43" s="234"/>
      <c r="AE43" s="234"/>
      <c r="AF43" s="239"/>
      <c r="AG43" s="234"/>
      <c r="AH43" s="239"/>
      <c r="AI43" s="234"/>
      <c r="AJ43" s="234"/>
      <c r="AK43" s="234"/>
      <c r="AL43" s="239"/>
      <c r="AM43" s="234"/>
      <c r="AN43" s="239"/>
      <c r="AO43" s="234"/>
      <c r="AP43" s="234"/>
      <c r="AQ43" s="234"/>
      <c r="AR43" s="234"/>
      <c r="AS43" s="234"/>
      <c r="AT43" s="234"/>
      <c r="AU43" s="234"/>
      <c r="AV43" s="234"/>
      <c r="AW43" s="234"/>
      <c r="AX43" s="234"/>
      <c r="AY43" s="234"/>
      <c r="AZ43" s="234"/>
      <c r="BA43" s="234"/>
      <c r="BB43" s="234"/>
      <c r="BC43" s="234"/>
      <c r="BD43" s="239"/>
      <c r="BE43" s="234"/>
      <c r="BF43" s="239"/>
      <c r="BG43" s="234"/>
      <c r="BH43" s="234"/>
      <c r="BI43" s="234"/>
      <c r="BJ43" s="239"/>
      <c r="BK43" s="234"/>
      <c r="BL43" s="239"/>
      <c r="BM43" s="234"/>
      <c r="BN43" s="234"/>
      <c r="BO43" s="234"/>
      <c r="BP43" s="239"/>
      <c r="BQ43" s="234"/>
      <c r="BR43" s="234"/>
      <c r="BS43" s="234"/>
      <c r="BT43" s="234"/>
      <c r="BU43" s="234"/>
      <c r="BV43" s="239"/>
      <c r="BW43" s="234"/>
      <c r="BX43" s="239"/>
      <c r="BY43" s="234"/>
      <c r="BZ43" s="234"/>
      <c r="CA43" s="234"/>
      <c r="CB43" s="234"/>
      <c r="CC43" s="234"/>
      <c r="CD43" s="234"/>
      <c r="CE43" s="234"/>
      <c r="CF43" s="234"/>
      <c r="CG43" s="234"/>
      <c r="CH43" s="239"/>
      <c r="CI43" s="234"/>
      <c r="CJ43" s="239"/>
      <c r="CK43" s="234"/>
      <c r="CL43" s="234"/>
      <c r="CM43" s="234"/>
      <c r="CN43" s="239"/>
      <c r="CO43" s="234"/>
      <c r="CP43" s="239"/>
      <c r="CQ43" s="234"/>
      <c r="CR43" s="234"/>
      <c r="CS43" s="234"/>
      <c r="CT43" s="239"/>
      <c r="CU43" s="234"/>
      <c r="CV43" s="239"/>
      <c r="CW43" s="234"/>
      <c r="CX43" s="234"/>
      <c r="CY43" s="234"/>
      <c r="CZ43" s="239"/>
      <c r="DA43" s="234"/>
      <c r="DB43" s="239"/>
      <c r="DC43" s="234"/>
      <c r="DD43" s="234"/>
      <c r="DE43" s="234"/>
      <c r="DF43" s="239"/>
      <c r="DG43" s="234"/>
      <c r="DH43" s="239"/>
      <c r="DI43" s="234"/>
      <c r="DJ43" s="234"/>
      <c r="DK43" s="234"/>
      <c r="DL43" s="239"/>
      <c r="DM43" s="234"/>
      <c r="DN43" s="239"/>
      <c r="DO43" s="234"/>
      <c r="DP43" s="234"/>
      <c r="DQ43" s="234"/>
      <c r="DR43" s="234"/>
      <c r="DS43" s="234"/>
      <c r="DT43" s="234"/>
      <c r="DU43" s="234"/>
      <c r="DV43" s="234"/>
      <c r="DW43" s="234"/>
      <c r="DX43" s="234"/>
      <c r="DY43" s="234"/>
      <c r="DZ43" s="234"/>
      <c r="EA43" s="234"/>
      <c r="EB43" s="234"/>
      <c r="EC43" s="234"/>
      <c r="ED43" s="234"/>
      <c r="EE43" s="234"/>
      <c r="EF43" s="234"/>
      <c r="EG43" s="234"/>
      <c r="EH43" s="234"/>
      <c r="EI43" s="234"/>
      <c r="EJ43" s="239"/>
      <c r="EK43" s="234"/>
      <c r="EL43" s="239"/>
      <c r="EM43" s="234"/>
      <c r="EN43" s="234"/>
      <c r="EO43" s="234"/>
      <c r="EP43" s="239"/>
      <c r="EQ43" s="234"/>
      <c r="ER43" s="239"/>
    </row>
    <row r="44" spans="1:148" s="254" customFormat="1" ht="36.75" customHeight="1" x14ac:dyDescent="0.35">
      <c r="A44" s="1201"/>
      <c r="B44" s="1203"/>
      <c r="C44" s="318" t="s">
        <v>34</v>
      </c>
      <c r="D44" s="200">
        <f>SUM(D40:D43)</f>
        <v>291685.49</v>
      </c>
      <c r="E44" s="200">
        <f>SUM(E40:E43)</f>
        <v>42643.31</v>
      </c>
      <c r="F44" s="316">
        <f>E44/D44</f>
        <v>0.14599999999999999</v>
      </c>
      <c r="G44" s="320">
        <f>SUM(G40:G43)</f>
        <v>42643.31</v>
      </c>
      <c r="H44" s="316">
        <f>G44/D44</f>
        <v>0.14599999999999999</v>
      </c>
      <c r="I44" s="316">
        <f>G44/E44</f>
        <v>1</v>
      </c>
      <c r="J44" s="200">
        <f>SUM(J40:J43)</f>
        <v>249042.18</v>
      </c>
      <c r="K44" s="315">
        <f>E44-G44</f>
        <v>0</v>
      </c>
      <c r="L44" s="1218"/>
      <c r="M44" s="252"/>
      <c r="N44" s="253" t="b">
        <v>0</v>
      </c>
      <c r="O44" s="252" t="b">
        <v>0</v>
      </c>
      <c r="P44" s="253" t="b">
        <v>0</v>
      </c>
      <c r="Q44" s="252"/>
      <c r="R44" s="252"/>
      <c r="S44" s="252"/>
      <c r="T44" s="252"/>
      <c r="U44" s="252"/>
      <c r="V44" s="252"/>
      <c r="W44" s="252"/>
      <c r="X44" s="252"/>
      <c r="Y44" s="252"/>
      <c r="Z44" s="253"/>
      <c r="AA44" s="252"/>
      <c r="AB44" s="253"/>
      <c r="AC44" s="252"/>
      <c r="AD44" s="252"/>
      <c r="AE44" s="252"/>
      <c r="AF44" s="253"/>
      <c r="AG44" s="252"/>
      <c r="AH44" s="253"/>
      <c r="AI44" s="252"/>
      <c r="AJ44" s="252"/>
      <c r="AK44" s="252"/>
      <c r="AL44" s="253"/>
      <c r="AM44" s="252"/>
      <c r="AN44" s="253"/>
      <c r="AO44" s="252"/>
      <c r="AP44" s="252"/>
      <c r="AQ44" s="252"/>
      <c r="AR44" s="252"/>
      <c r="AS44" s="252"/>
      <c r="AT44" s="252"/>
      <c r="AU44" s="252"/>
      <c r="AV44" s="252"/>
      <c r="AW44" s="252"/>
      <c r="AX44" s="252"/>
      <c r="AY44" s="252"/>
      <c r="AZ44" s="252"/>
      <c r="BA44" s="252"/>
      <c r="BB44" s="252"/>
      <c r="BC44" s="252"/>
      <c r="BD44" s="253"/>
      <c r="BE44" s="252"/>
      <c r="BF44" s="253"/>
      <c r="BG44" s="252"/>
      <c r="BH44" s="252"/>
      <c r="BI44" s="252"/>
      <c r="BJ44" s="253"/>
      <c r="BK44" s="252"/>
      <c r="BL44" s="253"/>
      <c r="BM44" s="252"/>
      <c r="BN44" s="252"/>
      <c r="BO44" s="252"/>
      <c r="BP44" s="253"/>
      <c r="BQ44" s="252"/>
      <c r="BR44" s="252"/>
      <c r="BS44" s="252"/>
      <c r="BT44" s="252"/>
      <c r="BU44" s="252"/>
      <c r="BV44" s="253"/>
      <c r="BW44" s="252"/>
      <c r="BX44" s="253"/>
      <c r="BY44" s="252"/>
      <c r="BZ44" s="252"/>
      <c r="CA44" s="252"/>
      <c r="CB44" s="252"/>
      <c r="CC44" s="252"/>
      <c r="CD44" s="252"/>
      <c r="CE44" s="252"/>
      <c r="CF44" s="252"/>
      <c r="CG44" s="252"/>
      <c r="CH44" s="253"/>
      <c r="CI44" s="252"/>
      <c r="CJ44" s="253"/>
      <c r="CK44" s="252"/>
      <c r="CL44" s="252"/>
      <c r="CM44" s="252"/>
      <c r="CN44" s="253"/>
      <c r="CO44" s="252"/>
      <c r="CP44" s="253"/>
      <c r="CQ44" s="252"/>
      <c r="CR44" s="252"/>
      <c r="CS44" s="252"/>
      <c r="CT44" s="253"/>
      <c r="CU44" s="252"/>
      <c r="CV44" s="253"/>
      <c r="CW44" s="252"/>
      <c r="CX44" s="252"/>
      <c r="CY44" s="252"/>
      <c r="CZ44" s="253"/>
      <c r="DA44" s="252"/>
      <c r="DB44" s="253"/>
      <c r="DC44" s="252"/>
      <c r="DD44" s="252"/>
      <c r="DE44" s="252"/>
      <c r="DF44" s="253"/>
      <c r="DG44" s="252"/>
      <c r="DH44" s="253"/>
      <c r="DI44" s="252"/>
      <c r="DJ44" s="252"/>
      <c r="DK44" s="252"/>
      <c r="DL44" s="253"/>
      <c r="DM44" s="252"/>
      <c r="DN44" s="253"/>
      <c r="DO44" s="252"/>
      <c r="DP44" s="252"/>
      <c r="DQ44" s="252"/>
      <c r="DR44" s="252"/>
      <c r="DS44" s="252"/>
      <c r="DT44" s="252"/>
      <c r="DU44" s="252"/>
      <c r="DV44" s="252"/>
      <c r="DW44" s="252"/>
      <c r="DX44" s="252"/>
      <c r="DY44" s="252"/>
      <c r="DZ44" s="252"/>
      <c r="EA44" s="252"/>
      <c r="EB44" s="252"/>
      <c r="EC44" s="252"/>
      <c r="ED44" s="252"/>
      <c r="EE44" s="252"/>
      <c r="EF44" s="252"/>
      <c r="EG44" s="252"/>
      <c r="EH44" s="252"/>
      <c r="EI44" s="252"/>
      <c r="EJ44" s="253"/>
      <c r="EK44" s="252"/>
      <c r="EL44" s="253"/>
      <c r="EM44" s="252"/>
      <c r="EN44" s="252"/>
      <c r="EO44" s="252"/>
      <c r="EP44" s="253"/>
      <c r="EQ44" s="252"/>
      <c r="ER44" s="253"/>
    </row>
    <row r="45" spans="1:148" s="254" customFormat="1" ht="132" hidden="1" customHeight="1" x14ac:dyDescent="0.35">
      <c r="A45" s="1227" t="s">
        <v>770</v>
      </c>
      <c r="B45" s="1228"/>
      <c r="C45" s="1228"/>
      <c r="D45" s="1228"/>
      <c r="E45" s="1228"/>
      <c r="F45" s="1228"/>
      <c r="G45" s="1228"/>
      <c r="H45" s="1228"/>
      <c r="I45" s="1228"/>
      <c r="J45" s="1228"/>
      <c r="K45" s="1229"/>
      <c r="L45" s="260"/>
      <c r="M45" s="252"/>
      <c r="N45" s="253"/>
      <c r="O45" s="252"/>
      <c r="P45" s="253"/>
      <c r="Q45" s="252"/>
      <c r="R45" s="252"/>
      <c r="S45" s="252"/>
      <c r="T45" s="252"/>
      <c r="U45" s="252"/>
      <c r="V45" s="252"/>
      <c r="W45" s="252"/>
      <c r="X45" s="252"/>
      <c r="Y45" s="252"/>
      <c r="Z45" s="253"/>
      <c r="AA45" s="252"/>
      <c r="AB45" s="253"/>
      <c r="AC45" s="252"/>
      <c r="AD45" s="252"/>
      <c r="AE45" s="252"/>
      <c r="AF45" s="253"/>
      <c r="AG45" s="252"/>
      <c r="AH45" s="253"/>
      <c r="AI45" s="252"/>
      <c r="AJ45" s="252"/>
      <c r="AK45" s="252"/>
      <c r="AL45" s="253"/>
      <c r="AM45" s="252"/>
      <c r="AN45" s="253"/>
      <c r="AO45" s="252"/>
      <c r="AP45" s="252"/>
      <c r="AQ45" s="252"/>
      <c r="AR45" s="252"/>
      <c r="AS45" s="252"/>
      <c r="AT45" s="252"/>
      <c r="AU45" s="252"/>
      <c r="AV45" s="252"/>
      <c r="AW45" s="252"/>
      <c r="AX45" s="252"/>
      <c r="AY45" s="252"/>
      <c r="AZ45" s="252"/>
      <c r="BA45" s="252"/>
      <c r="BB45" s="252"/>
      <c r="BC45" s="252"/>
      <c r="BD45" s="253"/>
      <c r="BE45" s="252"/>
      <c r="BF45" s="253"/>
      <c r="BG45" s="252"/>
      <c r="BH45" s="252"/>
      <c r="BI45" s="252"/>
      <c r="BJ45" s="253"/>
      <c r="BK45" s="252"/>
      <c r="BL45" s="253"/>
      <c r="BM45" s="252"/>
      <c r="BN45" s="252"/>
      <c r="BO45" s="252"/>
      <c r="BP45" s="253"/>
      <c r="BQ45" s="252"/>
      <c r="BR45" s="252"/>
      <c r="BS45" s="252"/>
      <c r="BT45" s="252"/>
      <c r="BU45" s="252"/>
      <c r="BV45" s="253"/>
      <c r="BW45" s="252"/>
      <c r="BX45" s="253"/>
      <c r="BY45" s="252"/>
      <c r="BZ45" s="252"/>
      <c r="CA45" s="252"/>
      <c r="CB45" s="252"/>
      <c r="CC45" s="252"/>
      <c r="CD45" s="252"/>
      <c r="CE45" s="252"/>
      <c r="CF45" s="252"/>
      <c r="CG45" s="252"/>
      <c r="CH45" s="253"/>
      <c r="CI45" s="252"/>
      <c r="CJ45" s="253"/>
      <c r="CK45" s="252"/>
      <c r="CL45" s="252"/>
      <c r="CM45" s="252"/>
      <c r="CN45" s="253"/>
      <c r="CO45" s="252"/>
      <c r="CP45" s="253"/>
      <c r="CQ45" s="252"/>
      <c r="CR45" s="252"/>
      <c r="CS45" s="252"/>
      <c r="CT45" s="253"/>
      <c r="CU45" s="252"/>
      <c r="CV45" s="253"/>
      <c r="CW45" s="252"/>
      <c r="CX45" s="252"/>
      <c r="CY45" s="252"/>
      <c r="CZ45" s="253"/>
      <c r="DA45" s="252"/>
      <c r="DB45" s="253"/>
      <c r="DC45" s="252"/>
      <c r="DD45" s="252"/>
      <c r="DE45" s="252"/>
      <c r="DF45" s="253"/>
      <c r="DG45" s="252"/>
      <c r="DH45" s="253"/>
      <c r="DI45" s="252"/>
      <c r="DJ45" s="252"/>
      <c r="DK45" s="252"/>
      <c r="DL45" s="253"/>
      <c r="DM45" s="252"/>
      <c r="DN45" s="253"/>
      <c r="DO45" s="252"/>
      <c r="DP45" s="252"/>
      <c r="DQ45" s="252"/>
      <c r="DR45" s="252"/>
      <c r="DS45" s="252"/>
      <c r="DT45" s="252"/>
      <c r="DU45" s="252"/>
      <c r="DV45" s="252"/>
      <c r="DW45" s="252"/>
      <c r="DX45" s="252"/>
      <c r="DY45" s="252"/>
      <c r="DZ45" s="252"/>
      <c r="EA45" s="252"/>
      <c r="EB45" s="252"/>
      <c r="EC45" s="252"/>
      <c r="ED45" s="252"/>
      <c r="EE45" s="252"/>
      <c r="EF45" s="252"/>
      <c r="EG45" s="252"/>
      <c r="EH45" s="252"/>
      <c r="EI45" s="252"/>
      <c r="EJ45" s="253"/>
      <c r="EK45" s="252"/>
      <c r="EL45" s="253"/>
      <c r="EM45" s="252"/>
      <c r="EN45" s="252"/>
      <c r="EO45" s="252"/>
      <c r="EP45" s="253"/>
      <c r="EQ45" s="252"/>
      <c r="ER45" s="253"/>
    </row>
    <row r="46" spans="1:148" s="240" customFormat="1" ht="51.75" hidden="1" customHeight="1" x14ac:dyDescent="0.35">
      <c r="A46" s="1201">
        <v>7</v>
      </c>
      <c r="B46" s="1203" t="s">
        <v>675</v>
      </c>
      <c r="C46" s="317" t="s">
        <v>79</v>
      </c>
      <c r="D46" s="323">
        <v>0</v>
      </c>
      <c r="E46" s="323">
        <v>0</v>
      </c>
      <c r="F46" s="313" t="e">
        <f>E46/D46</f>
        <v>#DIV/0!</v>
      </c>
      <c r="G46" s="324">
        <v>0</v>
      </c>
      <c r="H46" s="313" t="e">
        <f>G46/D46</f>
        <v>#DIV/0!</v>
      </c>
      <c r="I46" s="313" t="e">
        <f>G46/E46</f>
        <v>#DIV/0!</v>
      </c>
      <c r="J46" s="323">
        <f>D46-G46</f>
        <v>0</v>
      </c>
      <c r="K46" s="326">
        <f>E46-G46</f>
        <v>0</v>
      </c>
      <c r="L46" s="1217"/>
      <c r="M46" s="234"/>
      <c r="N46" s="238"/>
      <c r="O46" s="249"/>
      <c r="P46" s="238"/>
      <c r="Q46" s="234"/>
      <c r="R46" s="234"/>
      <c r="S46" s="234"/>
      <c r="T46" s="234"/>
      <c r="U46" s="234"/>
      <c r="V46" s="234"/>
      <c r="W46" s="234"/>
      <c r="X46" s="234"/>
      <c r="Y46" s="234"/>
      <c r="Z46" s="239"/>
      <c r="AA46" s="234"/>
      <c r="AB46" s="239"/>
      <c r="AC46" s="234"/>
      <c r="AD46" s="234"/>
      <c r="AE46" s="234"/>
      <c r="AF46" s="239"/>
      <c r="AG46" s="234"/>
      <c r="AH46" s="239"/>
      <c r="AI46" s="234"/>
      <c r="AJ46" s="234"/>
      <c r="AK46" s="234"/>
      <c r="AL46" s="239"/>
      <c r="AM46" s="234"/>
      <c r="AN46" s="239"/>
      <c r="AO46" s="234"/>
      <c r="AP46" s="234"/>
      <c r="AQ46" s="234"/>
      <c r="AR46" s="234"/>
      <c r="AS46" s="234"/>
      <c r="AT46" s="234"/>
      <c r="AU46" s="234"/>
      <c r="AV46" s="234"/>
      <c r="AW46" s="234"/>
      <c r="AX46" s="234"/>
      <c r="AY46" s="234"/>
      <c r="AZ46" s="234"/>
      <c r="BA46" s="234"/>
      <c r="BB46" s="234"/>
      <c r="BC46" s="234"/>
      <c r="BD46" s="239"/>
      <c r="BE46" s="234"/>
      <c r="BF46" s="239"/>
      <c r="BG46" s="234"/>
      <c r="BH46" s="234"/>
      <c r="BI46" s="234"/>
      <c r="BJ46" s="239"/>
      <c r="BK46" s="234"/>
      <c r="BL46" s="239"/>
      <c r="BM46" s="234"/>
      <c r="BN46" s="234"/>
      <c r="BO46" s="234"/>
      <c r="BP46" s="239"/>
      <c r="BQ46" s="234"/>
      <c r="BR46" s="234"/>
      <c r="BS46" s="234"/>
      <c r="BT46" s="234"/>
      <c r="BU46" s="234"/>
      <c r="BV46" s="239"/>
      <c r="BW46" s="234"/>
      <c r="BX46" s="239"/>
      <c r="BY46" s="234"/>
      <c r="BZ46" s="234"/>
      <c r="CA46" s="234"/>
      <c r="CB46" s="234"/>
      <c r="CC46" s="234"/>
      <c r="CD46" s="234"/>
      <c r="CE46" s="234"/>
      <c r="CF46" s="234"/>
      <c r="CG46" s="234"/>
      <c r="CH46" s="239"/>
      <c r="CI46" s="234"/>
      <c r="CJ46" s="239"/>
      <c r="CK46" s="234"/>
      <c r="CL46" s="234"/>
      <c r="CM46" s="234"/>
      <c r="CN46" s="239"/>
      <c r="CO46" s="234"/>
      <c r="CP46" s="239"/>
      <c r="CQ46" s="234"/>
      <c r="CR46" s="234"/>
      <c r="CS46" s="234"/>
      <c r="CT46" s="239"/>
      <c r="CU46" s="234"/>
      <c r="CV46" s="239"/>
      <c r="CW46" s="234"/>
      <c r="CX46" s="234"/>
      <c r="CY46" s="234"/>
      <c r="CZ46" s="239"/>
      <c r="DA46" s="234"/>
      <c r="DB46" s="239"/>
      <c r="DC46" s="234"/>
      <c r="DD46" s="234"/>
      <c r="DE46" s="234"/>
      <c r="DF46" s="239"/>
      <c r="DG46" s="234"/>
      <c r="DH46" s="239"/>
      <c r="DI46" s="234"/>
      <c r="DJ46" s="234"/>
      <c r="DK46" s="234"/>
      <c r="DL46" s="239"/>
      <c r="DM46" s="234"/>
      <c r="DN46" s="239"/>
      <c r="DO46" s="234"/>
      <c r="DP46" s="234"/>
      <c r="DQ46" s="234"/>
      <c r="DR46" s="234"/>
      <c r="DS46" s="234"/>
      <c r="DT46" s="234"/>
      <c r="DU46" s="234"/>
      <c r="DV46" s="234"/>
      <c r="DW46" s="234"/>
      <c r="DX46" s="234"/>
      <c r="DY46" s="234"/>
      <c r="DZ46" s="234"/>
      <c r="EA46" s="234"/>
      <c r="EB46" s="234"/>
      <c r="EC46" s="234"/>
      <c r="ED46" s="234"/>
      <c r="EE46" s="234"/>
      <c r="EF46" s="234"/>
      <c r="EG46" s="234"/>
      <c r="EH46" s="234"/>
      <c r="EI46" s="234"/>
      <c r="EJ46" s="239"/>
      <c r="EK46" s="234"/>
      <c r="EL46" s="239"/>
      <c r="EM46" s="234"/>
      <c r="EN46" s="234"/>
      <c r="EO46" s="234"/>
      <c r="EP46" s="239"/>
      <c r="EQ46" s="234"/>
      <c r="ER46" s="239"/>
    </row>
    <row r="47" spans="1:148" s="240" customFormat="1" ht="51.75" hidden="1" customHeight="1" x14ac:dyDescent="0.35">
      <c r="A47" s="1201"/>
      <c r="B47" s="1203"/>
      <c r="C47" s="314" t="s">
        <v>78</v>
      </c>
      <c r="D47" s="323">
        <v>0</v>
      </c>
      <c r="E47" s="323">
        <v>0</v>
      </c>
      <c r="F47" s="313" t="e">
        <f>E47/D47</f>
        <v>#DIV/0!</v>
      </c>
      <c r="G47" s="324">
        <v>0</v>
      </c>
      <c r="H47" s="313" t="e">
        <f>G47/D47</f>
        <v>#DIV/0!</v>
      </c>
      <c r="I47" s="313" t="e">
        <f>G47/E47</f>
        <v>#DIV/0!</v>
      </c>
      <c r="J47" s="323">
        <f>D47-G47</f>
        <v>0</v>
      </c>
      <c r="K47" s="326">
        <f>E47-G47</f>
        <v>0</v>
      </c>
      <c r="L47" s="1218"/>
      <c r="M47" s="234"/>
      <c r="N47" s="238"/>
      <c r="O47" s="249"/>
      <c r="P47" s="238"/>
      <c r="Q47" s="234"/>
      <c r="R47" s="234"/>
      <c r="S47" s="234"/>
      <c r="T47" s="234"/>
      <c r="U47" s="234"/>
      <c r="V47" s="234"/>
      <c r="W47" s="234"/>
      <c r="X47" s="234"/>
      <c r="Y47" s="234"/>
      <c r="Z47" s="239"/>
      <c r="AA47" s="234"/>
      <c r="AB47" s="239"/>
      <c r="AC47" s="234"/>
      <c r="AD47" s="234"/>
      <c r="AE47" s="234"/>
      <c r="AF47" s="239"/>
      <c r="AG47" s="234"/>
      <c r="AH47" s="239"/>
      <c r="AI47" s="234"/>
      <c r="AJ47" s="234"/>
      <c r="AK47" s="234"/>
      <c r="AL47" s="239"/>
      <c r="AM47" s="234"/>
      <c r="AN47" s="239"/>
      <c r="AO47" s="234"/>
      <c r="AP47" s="234"/>
      <c r="AQ47" s="234"/>
      <c r="AR47" s="234"/>
      <c r="AS47" s="234"/>
      <c r="AT47" s="234"/>
      <c r="AU47" s="234"/>
      <c r="AV47" s="234"/>
      <c r="AW47" s="234"/>
      <c r="AX47" s="234"/>
      <c r="AY47" s="234"/>
      <c r="AZ47" s="234"/>
      <c r="BA47" s="234"/>
      <c r="BB47" s="234"/>
      <c r="BC47" s="234"/>
      <c r="BD47" s="239"/>
      <c r="BE47" s="234"/>
      <c r="BF47" s="239"/>
      <c r="BG47" s="234"/>
      <c r="BH47" s="234"/>
      <c r="BI47" s="234"/>
      <c r="BJ47" s="239"/>
      <c r="BK47" s="234"/>
      <c r="BL47" s="239"/>
      <c r="BM47" s="234"/>
      <c r="BN47" s="234"/>
      <c r="BO47" s="234"/>
      <c r="BP47" s="239"/>
      <c r="BQ47" s="234"/>
      <c r="BR47" s="234"/>
      <c r="BS47" s="234"/>
      <c r="BT47" s="234"/>
      <c r="BU47" s="234"/>
      <c r="BV47" s="239"/>
      <c r="BW47" s="234"/>
      <c r="BX47" s="239"/>
      <c r="BY47" s="234"/>
      <c r="BZ47" s="234"/>
      <c r="CA47" s="234"/>
      <c r="CB47" s="234"/>
      <c r="CC47" s="234"/>
      <c r="CD47" s="234"/>
      <c r="CE47" s="234"/>
      <c r="CF47" s="234"/>
      <c r="CG47" s="234"/>
      <c r="CH47" s="239"/>
      <c r="CI47" s="234"/>
      <c r="CJ47" s="239"/>
      <c r="CK47" s="234"/>
      <c r="CL47" s="234"/>
      <c r="CM47" s="234"/>
      <c r="CN47" s="239"/>
      <c r="CO47" s="234"/>
      <c r="CP47" s="239"/>
      <c r="CQ47" s="234"/>
      <c r="CR47" s="234"/>
      <c r="CS47" s="234"/>
      <c r="CT47" s="239"/>
      <c r="CU47" s="234"/>
      <c r="CV47" s="239"/>
      <c r="CW47" s="234"/>
      <c r="CX47" s="234"/>
      <c r="CY47" s="234"/>
      <c r="CZ47" s="239"/>
      <c r="DA47" s="234"/>
      <c r="DB47" s="239"/>
      <c r="DC47" s="234"/>
      <c r="DD47" s="234"/>
      <c r="DE47" s="234"/>
      <c r="DF47" s="239"/>
      <c r="DG47" s="234"/>
      <c r="DH47" s="239"/>
      <c r="DI47" s="234"/>
      <c r="DJ47" s="234"/>
      <c r="DK47" s="234"/>
      <c r="DL47" s="239"/>
      <c r="DM47" s="234"/>
      <c r="DN47" s="239"/>
      <c r="DO47" s="234"/>
      <c r="DP47" s="234"/>
      <c r="DQ47" s="234"/>
      <c r="DR47" s="234"/>
      <c r="DS47" s="234"/>
      <c r="DT47" s="234"/>
      <c r="DU47" s="234"/>
      <c r="DV47" s="234"/>
      <c r="DW47" s="234"/>
      <c r="DX47" s="234"/>
      <c r="DY47" s="234"/>
      <c r="DZ47" s="234"/>
      <c r="EA47" s="234"/>
      <c r="EB47" s="234"/>
      <c r="EC47" s="234"/>
      <c r="ED47" s="234"/>
      <c r="EE47" s="234"/>
      <c r="EF47" s="234"/>
      <c r="EG47" s="234"/>
      <c r="EH47" s="234"/>
      <c r="EI47" s="234"/>
      <c r="EJ47" s="239"/>
      <c r="EK47" s="234"/>
      <c r="EL47" s="239"/>
      <c r="EM47" s="234"/>
      <c r="EN47" s="234"/>
      <c r="EO47" s="234"/>
      <c r="EP47" s="239"/>
      <c r="EQ47" s="234"/>
      <c r="ER47" s="239"/>
    </row>
    <row r="48" spans="1:148" s="240" customFormat="1" ht="51.75" hidden="1" customHeight="1" x14ac:dyDescent="0.35">
      <c r="A48" s="1201"/>
      <c r="B48" s="1203"/>
      <c r="C48" s="314" t="s">
        <v>116</v>
      </c>
      <c r="D48" s="320">
        <v>101840.36</v>
      </c>
      <c r="E48" s="320">
        <v>12600.87</v>
      </c>
      <c r="F48" s="316">
        <f>E48/D48</f>
        <v>0.124</v>
      </c>
      <c r="G48" s="320">
        <v>12600.87</v>
      </c>
      <c r="H48" s="316">
        <f>G48/D48</f>
        <v>0.124</v>
      </c>
      <c r="I48" s="316">
        <f>G48/E48</f>
        <v>1</v>
      </c>
      <c r="J48" s="320">
        <f>D48-G48</f>
        <v>89239.49</v>
      </c>
      <c r="K48" s="321">
        <f>E48-G48</f>
        <v>0</v>
      </c>
      <c r="L48" s="1218"/>
      <c r="M48" s="234"/>
      <c r="N48" s="238"/>
      <c r="O48" s="249"/>
      <c r="P48" s="238"/>
      <c r="Q48" s="234"/>
      <c r="R48" s="234"/>
      <c r="S48" s="234"/>
      <c r="T48" s="234"/>
      <c r="U48" s="234"/>
      <c r="V48" s="234"/>
      <c r="W48" s="234"/>
      <c r="X48" s="234"/>
      <c r="Y48" s="234"/>
      <c r="Z48" s="239"/>
      <c r="AA48" s="234"/>
      <c r="AB48" s="239"/>
      <c r="AC48" s="234"/>
      <c r="AD48" s="234"/>
      <c r="AE48" s="234"/>
      <c r="AF48" s="239"/>
      <c r="AG48" s="234"/>
      <c r="AH48" s="239"/>
      <c r="AI48" s="234"/>
      <c r="AJ48" s="234"/>
      <c r="AK48" s="234"/>
      <c r="AL48" s="239"/>
      <c r="AM48" s="234"/>
      <c r="AN48" s="239"/>
      <c r="AO48" s="234"/>
      <c r="AP48" s="234"/>
      <c r="AQ48" s="234"/>
      <c r="AR48" s="234"/>
      <c r="AS48" s="234"/>
      <c r="AT48" s="234"/>
      <c r="AU48" s="234"/>
      <c r="AV48" s="234"/>
      <c r="AW48" s="234"/>
      <c r="AX48" s="234"/>
      <c r="AY48" s="234"/>
      <c r="AZ48" s="234"/>
      <c r="BA48" s="234"/>
      <c r="BB48" s="234"/>
      <c r="BC48" s="234"/>
      <c r="BD48" s="239"/>
      <c r="BE48" s="234"/>
      <c r="BF48" s="239"/>
      <c r="BG48" s="234"/>
      <c r="BH48" s="234"/>
      <c r="BI48" s="234"/>
      <c r="BJ48" s="239"/>
      <c r="BK48" s="234"/>
      <c r="BL48" s="239"/>
      <c r="BM48" s="234"/>
      <c r="BN48" s="234"/>
      <c r="BO48" s="234"/>
      <c r="BP48" s="239"/>
      <c r="BQ48" s="234"/>
      <c r="BR48" s="234"/>
      <c r="BS48" s="234"/>
      <c r="BT48" s="234"/>
      <c r="BU48" s="234"/>
      <c r="BV48" s="239"/>
      <c r="BW48" s="234"/>
      <c r="BX48" s="239"/>
      <c r="BY48" s="234"/>
      <c r="BZ48" s="234"/>
      <c r="CA48" s="234"/>
      <c r="CB48" s="234"/>
      <c r="CC48" s="234"/>
      <c r="CD48" s="234"/>
      <c r="CE48" s="234"/>
      <c r="CF48" s="234"/>
      <c r="CG48" s="234"/>
      <c r="CH48" s="239"/>
      <c r="CI48" s="234"/>
      <c r="CJ48" s="239"/>
      <c r="CK48" s="234"/>
      <c r="CL48" s="234"/>
      <c r="CM48" s="234"/>
      <c r="CN48" s="239"/>
      <c r="CO48" s="234"/>
      <c r="CP48" s="239"/>
      <c r="CQ48" s="234"/>
      <c r="CR48" s="234"/>
      <c r="CS48" s="234"/>
      <c r="CT48" s="239"/>
      <c r="CU48" s="234"/>
      <c r="CV48" s="239"/>
      <c r="CW48" s="234"/>
      <c r="CX48" s="234"/>
      <c r="CY48" s="234"/>
      <c r="CZ48" s="239"/>
      <c r="DA48" s="234"/>
      <c r="DB48" s="239"/>
      <c r="DC48" s="234"/>
      <c r="DD48" s="234"/>
      <c r="DE48" s="234"/>
      <c r="DF48" s="239"/>
      <c r="DG48" s="234"/>
      <c r="DH48" s="239"/>
      <c r="DI48" s="234"/>
      <c r="DJ48" s="234"/>
      <c r="DK48" s="234"/>
      <c r="DL48" s="239"/>
      <c r="DM48" s="234"/>
      <c r="DN48" s="239"/>
      <c r="DO48" s="234"/>
      <c r="DP48" s="234"/>
      <c r="DQ48" s="234"/>
      <c r="DR48" s="234"/>
      <c r="DS48" s="234"/>
      <c r="DT48" s="234"/>
      <c r="DU48" s="234"/>
      <c r="DV48" s="234"/>
      <c r="DW48" s="234"/>
      <c r="DX48" s="234"/>
      <c r="DY48" s="234"/>
      <c r="DZ48" s="234"/>
      <c r="EA48" s="234"/>
      <c r="EB48" s="234"/>
      <c r="EC48" s="234"/>
      <c r="ED48" s="234"/>
      <c r="EE48" s="234"/>
      <c r="EF48" s="234"/>
      <c r="EG48" s="234"/>
      <c r="EH48" s="234"/>
      <c r="EI48" s="234"/>
      <c r="EJ48" s="239"/>
      <c r="EK48" s="234"/>
      <c r="EL48" s="239"/>
      <c r="EM48" s="234"/>
      <c r="EN48" s="234"/>
      <c r="EO48" s="234"/>
      <c r="EP48" s="239"/>
      <c r="EQ48" s="234"/>
      <c r="ER48" s="239"/>
    </row>
    <row r="49" spans="1:148" s="240" customFormat="1" ht="51.75" hidden="1" customHeight="1" x14ac:dyDescent="0.35">
      <c r="A49" s="1201"/>
      <c r="B49" s="1203"/>
      <c r="C49" s="314" t="s">
        <v>33</v>
      </c>
      <c r="D49" s="323">
        <v>0</v>
      </c>
      <c r="E49" s="323">
        <v>0</v>
      </c>
      <c r="F49" s="313" t="e">
        <f>E49/D49</f>
        <v>#DIV/0!</v>
      </c>
      <c r="G49" s="324">
        <v>0</v>
      </c>
      <c r="H49" s="313" t="e">
        <f>G49/D49</f>
        <v>#DIV/0!</v>
      </c>
      <c r="I49" s="313" t="e">
        <f>G49/E49</f>
        <v>#DIV/0!</v>
      </c>
      <c r="J49" s="323">
        <f>D49-G49</f>
        <v>0</v>
      </c>
      <c r="K49" s="326">
        <f>E49-G49</f>
        <v>0</v>
      </c>
      <c r="L49" s="1218"/>
      <c r="M49" s="234"/>
      <c r="N49" s="238"/>
      <c r="O49" s="249"/>
      <c r="P49" s="238"/>
      <c r="Q49" s="234"/>
      <c r="R49" s="234"/>
      <c r="S49" s="234"/>
      <c r="T49" s="234"/>
      <c r="U49" s="234"/>
      <c r="V49" s="234"/>
      <c r="W49" s="234"/>
      <c r="X49" s="234"/>
      <c r="Y49" s="234"/>
      <c r="Z49" s="239"/>
      <c r="AA49" s="234"/>
      <c r="AB49" s="239"/>
      <c r="AC49" s="234"/>
      <c r="AD49" s="234"/>
      <c r="AE49" s="234"/>
      <c r="AF49" s="239"/>
      <c r="AG49" s="234"/>
      <c r="AH49" s="239"/>
      <c r="AI49" s="234"/>
      <c r="AJ49" s="234"/>
      <c r="AK49" s="234"/>
      <c r="AL49" s="239"/>
      <c r="AM49" s="234"/>
      <c r="AN49" s="239"/>
      <c r="AO49" s="234"/>
      <c r="AP49" s="234"/>
      <c r="AQ49" s="234"/>
      <c r="AR49" s="234"/>
      <c r="AS49" s="234"/>
      <c r="AT49" s="234"/>
      <c r="AU49" s="234"/>
      <c r="AV49" s="234"/>
      <c r="AW49" s="234"/>
      <c r="AX49" s="234"/>
      <c r="AY49" s="234"/>
      <c r="AZ49" s="234"/>
      <c r="BA49" s="234"/>
      <c r="BB49" s="234"/>
      <c r="BC49" s="234"/>
      <c r="BD49" s="239"/>
      <c r="BE49" s="234"/>
      <c r="BF49" s="239"/>
      <c r="BG49" s="234"/>
      <c r="BH49" s="234"/>
      <c r="BI49" s="234"/>
      <c r="BJ49" s="239"/>
      <c r="BK49" s="234"/>
      <c r="BL49" s="239"/>
      <c r="BM49" s="234"/>
      <c r="BN49" s="234"/>
      <c r="BO49" s="234"/>
      <c r="BP49" s="239"/>
      <c r="BQ49" s="234"/>
      <c r="BR49" s="234"/>
      <c r="BS49" s="234"/>
      <c r="BT49" s="234"/>
      <c r="BU49" s="234"/>
      <c r="BV49" s="239"/>
      <c r="BW49" s="234"/>
      <c r="BX49" s="239"/>
      <c r="BY49" s="234"/>
      <c r="BZ49" s="234"/>
      <c r="CA49" s="234"/>
      <c r="CB49" s="234"/>
      <c r="CC49" s="234"/>
      <c r="CD49" s="234"/>
      <c r="CE49" s="234"/>
      <c r="CF49" s="234"/>
      <c r="CG49" s="234"/>
      <c r="CH49" s="239"/>
      <c r="CI49" s="234"/>
      <c r="CJ49" s="239"/>
      <c r="CK49" s="234"/>
      <c r="CL49" s="234"/>
      <c r="CM49" s="234"/>
      <c r="CN49" s="239"/>
      <c r="CO49" s="234"/>
      <c r="CP49" s="239"/>
      <c r="CQ49" s="234"/>
      <c r="CR49" s="234"/>
      <c r="CS49" s="234"/>
      <c r="CT49" s="239"/>
      <c r="CU49" s="234"/>
      <c r="CV49" s="239"/>
      <c r="CW49" s="234"/>
      <c r="CX49" s="234"/>
      <c r="CY49" s="234"/>
      <c r="CZ49" s="239"/>
      <c r="DA49" s="234"/>
      <c r="DB49" s="239"/>
      <c r="DC49" s="234"/>
      <c r="DD49" s="234"/>
      <c r="DE49" s="234"/>
      <c r="DF49" s="239"/>
      <c r="DG49" s="234"/>
      <c r="DH49" s="239"/>
      <c r="DI49" s="234"/>
      <c r="DJ49" s="234"/>
      <c r="DK49" s="234"/>
      <c r="DL49" s="239"/>
      <c r="DM49" s="234"/>
      <c r="DN49" s="239"/>
      <c r="DO49" s="234"/>
      <c r="DP49" s="234"/>
      <c r="DQ49" s="234"/>
      <c r="DR49" s="234"/>
      <c r="DS49" s="234"/>
      <c r="DT49" s="234"/>
      <c r="DU49" s="234"/>
      <c r="DV49" s="234"/>
      <c r="DW49" s="234"/>
      <c r="DX49" s="234"/>
      <c r="DY49" s="234"/>
      <c r="DZ49" s="234"/>
      <c r="EA49" s="234"/>
      <c r="EB49" s="234"/>
      <c r="EC49" s="234"/>
      <c r="ED49" s="234"/>
      <c r="EE49" s="234"/>
      <c r="EF49" s="234"/>
      <c r="EG49" s="234"/>
      <c r="EH49" s="234"/>
      <c r="EI49" s="234"/>
      <c r="EJ49" s="239"/>
      <c r="EK49" s="234"/>
      <c r="EL49" s="239"/>
      <c r="EM49" s="234"/>
      <c r="EN49" s="234"/>
      <c r="EO49" s="234"/>
      <c r="EP49" s="239"/>
      <c r="EQ49" s="234"/>
      <c r="ER49" s="239"/>
    </row>
    <row r="50" spans="1:148" s="254" customFormat="1" ht="66" customHeight="1" x14ac:dyDescent="0.35">
      <c r="A50" s="1201"/>
      <c r="B50" s="1203"/>
      <c r="C50" s="318" t="s">
        <v>34</v>
      </c>
      <c r="D50" s="200">
        <f>SUM(D46:D49)</f>
        <v>101840.36</v>
      </c>
      <c r="E50" s="200">
        <f>SUM(E46:E49)</f>
        <v>12600.87</v>
      </c>
      <c r="F50" s="316">
        <f>E50/D50</f>
        <v>0.124</v>
      </c>
      <c r="G50" s="200">
        <f>SUM(G46:G49)</f>
        <v>12600.87</v>
      </c>
      <c r="H50" s="316">
        <f>G50/D50</f>
        <v>0.124</v>
      </c>
      <c r="I50" s="316">
        <f>G50/E50</f>
        <v>1</v>
      </c>
      <c r="J50" s="200">
        <f>SUM(J46:J49)</f>
        <v>89239.49</v>
      </c>
      <c r="K50" s="315">
        <f>E50-G50</f>
        <v>0</v>
      </c>
      <c r="L50" s="1218"/>
      <c r="M50" s="252"/>
      <c r="N50" s="253" t="b">
        <v>0</v>
      </c>
      <c r="O50" s="252" t="b">
        <v>0</v>
      </c>
      <c r="P50" s="253" t="b">
        <v>0</v>
      </c>
      <c r="Q50" s="252"/>
      <c r="R50" s="252"/>
      <c r="S50" s="252"/>
      <c r="T50" s="252"/>
      <c r="U50" s="252"/>
      <c r="V50" s="252"/>
      <c r="W50" s="252"/>
      <c r="X50" s="252"/>
      <c r="Y50" s="252"/>
      <c r="Z50" s="253"/>
      <c r="AA50" s="252"/>
      <c r="AB50" s="253"/>
      <c r="AC50" s="252"/>
      <c r="AD50" s="252"/>
      <c r="AE50" s="252"/>
      <c r="AF50" s="253"/>
      <c r="AG50" s="252"/>
      <c r="AH50" s="253"/>
      <c r="AI50" s="252"/>
      <c r="AJ50" s="252"/>
      <c r="AK50" s="252"/>
      <c r="AL50" s="253"/>
      <c r="AM50" s="252"/>
      <c r="AN50" s="253"/>
      <c r="AO50" s="252"/>
      <c r="AP50" s="252"/>
      <c r="AQ50" s="252"/>
      <c r="AR50" s="252"/>
      <c r="AS50" s="252"/>
      <c r="AT50" s="252"/>
      <c r="AU50" s="252"/>
      <c r="AV50" s="252"/>
      <c r="AW50" s="252"/>
      <c r="AX50" s="252"/>
      <c r="AY50" s="252"/>
      <c r="AZ50" s="252"/>
      <c r="BA50" s="252"/>
      <c r="BB50" s="252"/>
      <c r="BC50" s="252"/>
      <c r="BD50" s="253"/>
      <c r="BE50" s="252"/>
      <c r="BF50" s="253"/>
      <c r="BG50" s="252"/>
      <c r="BH50" s="252"/>
      <c r="BI50" s="252"/>
      <c r="BJ50" s="253"/>
      <c r="BK50" s="252"/>
      <c r="BL50" s="253"/>
      <c r="BM50" s="252"/>
      <c r="BN50" s="252"/>
      <c r="BO50" s="252"/>
      <c r="BP50" s="253"/>
      <c r="BQ50" s="252"/>
      <c r="BR50" s="252"/>
      <c r="BS50" s="252"/>
      <c r="BT50" s="252"/>
      <c r="BU50" s="252"/>
      <c r="BV50" s="253"/>
      <c r="BW50" s="252"/>
      <c r="BX50" s="253"/>
      <c r="BY50" s="252"/>
      <c r="BZ50" s="252"/>
      <c r="CA50" s="252"/>
      <c r="CB50" s="252"/>
      <c r="CC50" s="252"/>
      <c r="CD50" s="252"/>
      <c r="CE50" s="252"/>
      <c r="CF50" s="252"/>
      <c r="CG50" s="252"/>
      <c r="CH50" s="253"/>
      <c r="CI50" s="252"/>
      <c r="CJ50" s="253"/>
      <c r="CK50" s="252"/>
      <c r="CL50" s="252"/>
      <c r="CM50" s="252"/>
      <c r="CN50" s="253"/>
      <c r="CO50" s="252"/>
      <c r="CP50" s="253"/>
      <c r="CQ50" s="252"/>
      <c r="CR50" s="252"/>
      <c r="CS50" s="252"/>
      <c r="CT50" s="253"/>
      <c r="CU50" s="252"/>
      <c r="CV50" s="253"/>
      <c r="CW50" s="252"/>
      <c r="CX50" s="252"/>
      <c r="CY50" s="252"/>
      <c r="CZ50" s="253"/>
      <c r="DA50" s="252"/>
      <c r="DB50" s="253"/>
      <c r="DC50" s="252"/>
      <c r="DD50" s="252"/>
      <c r="DE50" s="252"/>
      <c r="DF50" s="253"/>
      <c r="DG50" s="252"/>
      <c r="DH50" s="253"/>
      <c r="DI50" s="252"/>
      <c r="DJ50" s="252"/>
      <c r="DK50" s="252"/>
      <c r="DL50" s="253"/>
      <c r="DM50" s="252"/>
      <c r="DN50" s="253"/>
      <c r="DO50" s="252"/>
      <c r="DP50" s="252"/>
      <c r="DQ50" s="252"/>
      <c r="DR50" s="252"/>
      <c r="DS50" s="252"/>
      <c r="DT50" s="252"/>
      <c r="DU50" s="252"/>
      <c r="DV50" s="252"/>
      <c r="DW50" s="252"/>
      <c r="DX50" s="252"/>
      <c r="DY50" s="252"/>
      <c r="DZ50" s="252"/>
      <c r="EA50" s="252"/>
      <c r="EB50" s="252"/>
      <c r="EC50" s="252"/>
      <c r="ED50" s="252"/>
      <c r="EE50" s="252"/>
      <c r="EF50" s="252"/>
      <c r="EG50" s="252"/>
      <c r="EH50" s="252"/>
      <c r="EI50" s="252"/>
      <c r="EJ50" s="253"/>
      <c r="EK50" s="252"/>
      <c r="EL50" s="253"/>
      <c r="EM50" s="252"/>
      <c r="EN50" s="252"/>
      <c r="EO50" s="252"/>
      <c r="EP50" s="253"/>
      <c r="EQ50" s="252"/>
      <c r="ER50" s="253"/>
    </row>
    <row r="51" spans="1:148" s="254" customFormat="1" ht="75.75" hidden="1" customHeight="1" x14ac:dyDescent="0.35">
      <c r="A51" s="1204"/>
      <c r="B51" s="1205"/>
      <c r="C51" s="1205"/>
      <c r="D51" s="1205"/>
      <c r="E51" s="1205"/>
      <c r="F51" s="1205"/>
      <c r="G51" s="1205"/>
      <c r="H51" s="1205"/>
      <c r="I51" s="1205"/>
      <c r="J51" s="1205"/>
      <c r="K51" s="1206"/>
      <c r="L51" s="260"/>
      <c r="M51" s="252"/>
      <c r="N51" s="253"/>
      <c r="O51" s="252"/>
      <c r="P51" s="253"/>
      <c r="Q51" s="252"/>
      <c r="R51" s="252"/>
      <c r="S51" s="252"/>
      <c r="T51" s="252"/>
      <c r="U51" s="252"/>
      <c r="V51" s="252"/>
      <c r="W51" s="252"/>
      <c r="X51" s="252"/>
      <c r="Y51" s="252"/>
      <c r="Z51" s="253"/>
      <c r="AA51" s="252"/>
      <c r="AB51" s="253"/>
      <c r="AC51" s="252"/>
      <c r="AD51" s="252"/>
      <c r="AE51" s="252"/>
      <c r="AF51" s="253"/>
      <c r="AG51" s="252"/>
      <c r="AH51" s="253"/>
      <c r="AI51" s="252"/>
      <c r="AJ51" s="252"/>
      <c r="AK51" s="252"/>
      <c r="AL51" s="253"/>
      <c r="AM51" s="252"/>
      <c r="AN51" s="253"/>
      <c r="AO51" s="252"/>
      <c r="AP51" s="252"/>
      <c r="AQ51" s="252"/>
      <c r="AR51" s="252"/>
      <c r="AS51" s="252"/>
      <c r="AT51" s="252"/>
      <c r="AU51" s="252"/>
      <c r="AV51" s="252"/>
      <c r="AW51" s="252"/>
      <c r="AX51" s="252"/>
      <c r="AY51" s="252"/>
      <c r="AZ51" s="252"/>
      <c r="BA51" s="252"/>
      <c r="BB51" s="252"/>
      <c r="BC51" s="252"/>
      <c r="BD51" s="253"/>
      <c r="BE51" s="252"/>
      <c r="BF51" s="253"/>
      <c r="BG51" s="252"/>
      <c r="BH51" s="252"/>
      <c r="BI51" s="252"/>
      <c r="BJ51" s="253"/>
      <c r="BK51" s="252"/>
      <c r="BL51" s="253"/>
      <c r="BM51" s="252"/>
      <c r="BN51" s="252"/>
      <c r="BO51" s="252"/>
      <c r="BP51" s="253"/>
      <c r="BQ51" s="252"/>
      <c r="BR51" s="252"/>
      <c r="BS51" s="252"/>
      <c r="BT51" s="252"/>
      <c r="BU51" s="252"/>
      <c r="BV51" s="253"/>
      <c r="BW51" s="252"/>
      <c r="BX51" s="253"/>
      <c r="BY51" s="252"/>
      <c r="BZ51" s="252"/>
      <c r="CA51" s="252"/>
      <c r="CB51" s="252"/>
      <c r="CC51" s="252"/>
      <c r="CD51" s="252"/>
      <c r="CE51" s="252"/>
      <c r="CF51" s="252"/>
      <c r="CG51" s="252"/>
      <c r="CH51" s="253"/>
      <c r="CI51" s="252"/>
      <c r="CJ51" s="253"/>
      <c r="CK51" s="252"/>
      <c r="CL51" s="252"/>
      <c r="CM51" s="252"/>
      <c r="CN51" s="253"/>
      <c r="CO51" s="252"/>
      <c r="CP51" s="253"/>
      <c r="CQ51" s="252"/>
      <c r="CR51" s="252"/>
      <c r="CS51" s="252"/>
      <c r="CT51" s="253"/>
      <c r="CU51" s="252"/>
      <c r="CV51" s="253"/>
      <c r="CW51" s="252"/>
      <c r="CX51" s="252"/>
      <c r="CY51" s="252"/>
      <c r="CZ51" s="253"/>
      <c r="DA51" s="252"/>
      <c r="DB51" s="253"/>
      <c r="DC51" s="252"/>
      <c r="DD51" s="252"/>
      <c r="DE51" s="252"/>
      <c r="DF51" s="253"/>
      <c r="DG51" s="252"/>
      <c r="DH51" s="253"/>
      <c r="DI51" s="252"/>
      <c r="DJ51" s="252"/>
      <c r="DK51" s="252"/>
      <c r="DL51" s="253"/>
      <c r="DM51" s="252"/>
      <c r="DN51" s="253"/>
      <c r="DO51" s="252"/>
      <c r="DP51" s="252"/>
      <c r="DQ51" s="252"/>
      <c r="DR51" s="252"/>
      <c r="DS51" s="252"/>
      <c r="DT51" s="252"/>
      <c r="DU51" s="252"/>
      <c r="DV51" s="252"/>
      <c r="DW51" s="252"/>
      <c r="DX51" s="252"/>
      <c r="DY51" s="252"/>
      <c r="DZ51" s="252"/>
      <c r="EA51" s="252"/>
      <c r="EB51" s="252"/>
      <c r="EC51" s="252"/>
      <c r="ED51" s="252"/>
      <c r="EE51" s="252"/>
      <c r="EF51" s="252"/>
      <c r="EG51" s="252"/>
      <c r="EH51" s="252"/>
      <c r="EI51" s="252"/>
      <c r="EJ51" s="253"/>
      <c r="EK51" s="252"/>
      <c r="EL51" s="253"/>
      <c r="EM51" s="252"/>
      <c r="EN51" s="252"/>
      <c r="EO51" s="252"/>
      <c r="EP51" s="253"/>
      <c r="EQ51" s="252"/>
      <c r="ER51" s="253"/>
    </row>
    <row r="52" spans="1:148" s="240" customFormat="1" ht="50.25" hidden="1" customHeight="1" x14ac:dyDescent="0.35">
      <c r="A52" s="1201">
        <v>8</v>
      </c>
      <c r="B52" s="1203" t="s">
        <v>743</v>
      </c>
      <c r="C52" s="317" t="s">
        <v>79</v>
      </c>
      <c r="D52" s="323">
        <v>0</v>
      </c>
      <c r="E52" s="323">
        <v>0</v>
      </c>
      <c r="F52" s="313" t="e">
        <f>E52/D52</f>
        <v>#DIV/0!</v>
      </c>
      <c r="G52" s="323">
        <v>0</v>
      </c>
      <c r="H52" s="313" t="e">
        <f>G52/D52</f>
        <v>#DIV/0!</v>
      </c>
      <c r="I52" s="313" t="e">
        <f>G52/E52</f>
        <v>#DIV/0!</v>
      </c>
      <c r="J52" s="323">
        <f>D52-G52</f>
        <v>0</v>
      </c>
      <c r="K52" s="322">
        <f>E52-G52</f>
        <v>0</v>
      </c>
      <c r="L52" s="1217"/>
      <c r="M52" s="234"/>
      <c r="N52" s="238"/>
      <c r="O52" s="249"/>
      <c r="P52" s="238"/>
      <c r="Q52" s="234"/>
      <c r="R52" s="234"/>
      <c r="S52" s="234"/>
      <c r="T52" s="234"/>
      <c r="U52" s="234"/>
      <c r="V52" s="234"/>
      <c r="W52" s="234"/>
      <c r="X52" s="234"/>
      <c r="Y52" s="234"/>
      <c r="Z52" s="239"/>
      <c r="AA52" s="234"/>
      <c r="AB52" s="239"/>
      <c r="AC52" s="234"/>
      <c r="AD52" s="234"/>
      <c r="AE52" s="234"/>
      <c r="AF52" s="239"/>
      <c r="AG52" s="234"/>
      <c r="AH52" s="239"/>
      <c r="AI52" s="234"/>
      <c r="AJ52" s="234"/>
      <c r="AK52" s="234"/>
      <c r="AL52" s="239"/>
      <c r="AM52" s="234"/>
      <c r="AN52" s="239"/>
      <c r="AO52" s="234"/>
      <c r="AP52" s="234"/>
      <c r="AQ52" s="234"/>
      <c r="AR52" s="234"/>
      <c r="AS52" s="234"/>
      <c r="AT52" s="234"/>
      <c r="AU52" s="234"/>
      <c r="AV52" s="234"/>
      <c r="AW52" s="234"/>
      <c r="AX52" s="234"/>
      <c r="AY52" s="234"/>
      <c r="AZ52" s="234"/>
      <c r="BA52" s="234"/>
      <c r="BB52" s="234"/>
      <c r="BC52" s="234"/>
      <c r="BD52" s="239"/>
      <c r="BE52" s="234"/>
      <c r="BF52" s="239"/>
      <c r="BG52" s="234"/>
      <c r="BH52" s="234"/>
      <c r="BI52" s="234"/>
      <c r="BJ52" s="239"/>
      <c r="BK52" s="234"/>
      <c r="BL52" s="239"/>
      <c r="BM52" s="234"/>
      <c r="BN52" s="234"/>
      <c r="BO52" s="234"/>
      <c r="BP52" s="239"/>
      <c r="BQ52" s="234"/>
      <c r="BR52" s="234"/>
      <c r="BS52" s="234"/>
      <c r="BT52" s="234"/>
      <c r="BU52" s="234"/>
      <c r="BV52" s="239"/>
      <c r="BW52" s="234"/>
      <c r="BX52" s="239"/>
      <c r="BY52" s="234"/>
      <c r="BZ52" s="234"/>
      <c r="CA52" s="234"/>
      <c r="CB52" s="234"/>
      <c r="CC52" s="234"/>
      <c r="CD52" s="234"/>
      <c r="CE52" s="234"/>
      <c r="CF52" s="234"/>
      <c r="CG52" s="234"/>
      <c r="CH52" s="239"/>
      <c r="CI52" s="234"/>
      <c r="CJ52" s="239"/>
      <c r="CK52" s="234"/>
      <c r="CL52" s="234"/>
      <c r="CM52" s="234"/>
      <c r="CN52" s="239"/>
      <c r="CO52" s="234"/>
      <c r="CP52" s="239"/>
      <c r="CQ52" s="234"/>
      <c r="CR52" s="234"/>
      <c r="CS52" s="234"/>
      <c r="CT52" s="239"/>
      <c r="CU52" s="234"/>
      <c r="CV52" s="239"/>
      <c r="CW52" s="234"/>
      <c r="CX52" s="234"/>
      <c r="CY52" s="234"/>
      <c r="CZ52" s="239"/>
      <c r="DA52" s="234"/>
      <c r="DB52" s="239"/>
      <c r="DC52" s="234"/>
      <c r="DD52" s="234"/>
      <c r="DE52" s="234"/>
      <c r="DF52" s="239"/>
      <c r="DG52" s="234"/>
      <c r="DH52" s="239"/>
      <c r="DI52" s="234"/>
      <c r="DJ52" s="234"/>
      <c r="DK52" s="234"/>
      <c r="DL52" s="239"/>
      <c r="DM52" s="234"/>
      <c r="DN52" s="239"/>
      <c r="DO52" s="234"/>
      <c r="DP52" s="234"/>
      <c r="DQ52" s="234"/>
      <c r="DR52" s="234"/>
      <c r="DS52" s="234"/>
      <c r="DT52" s="234"/>
      <c r="DU52" s="234"/>
      <c r="DV52" s="234"/>
      <c r="DW52" s="234"/>
      <c r="DX52" s="234"/>
      <c r="DY52" s="234"/>
      <c r="DZ52" s="234"/>
      <c r="EA52" s="234"/>
      <c r="EB52" s="234"/>
      <c r="EC52" s="234"/>
      <c r="ED52" s="234"/>
      <c r="EE52" s="234"/>
      <c r="EF52" s="234"/>
      <c r="EG52" s="234"/>
      <c r="EH52" s="234"/>
      <c r="EI52" s="234"/>
      <c r="EJ52" s="239"/>
      <c r="EK52" s="234"/>
      <c r="EL52" s="239"/>
      <c r="EM52" s="234"/>
      <c r="EN52" s="234"/>
      <c r="EO52" s="234"/>
      <c r="EP52" s="239"/>
      <c r="EQ52" s="234"/>
      <c r="ER52" s="239"/>
    </row>
    <row r="53" spans="1:148" s="240" customFormat="1" ht="50.25" hidden="1" customHeight="1" x14ac:dyDescent="0.35">
      <c r="A53" s="1201"/>
      <c r="B53" s="1203"/>
      <c r="C53" s="314" t="s">
        <v>78</v>
      </c>
      <c r="D53" s="320">
        <v>103573.6</v>
      </c>
      <c r="E53" s="320">
        <v>0</v>
      </c>
      <c r="F53" s="316">
        <f>E53/D53</f>
        <v>0</v>
      </c>
      <c r="G53" s="320">
        <v>0</v>
      </c>
      <c r="H53" s="316">
        <f>G53/D53</f>
        <v>0</v>
      </c>
      <c r="I53" s="316">
        <v>0</v>
      </c>
      <c r="J53" s="320">
        <f>D53-G53</f>
        <v>103573.6</v>
      </c>
      <c r="K53" s="319">
        <f>E53-G53</f>
        <v>0</v>
      </c>
      <c r="L53" s="1218"/>
      <c r="M53" s="234"/>
      <c r="N53" s="238"/>
      <c r="O53" s="249"/>
      <c r="P53" s="238"/>
      <c r="Q53" s="234"/>
      <c r="R53" s="234"/>
      <c r="S53" s="234"/>
      <c r="T53" s="234"/>
      <c r="U53" s="234"/>
      <c r="V53" s="234"/>
      <c r="W53" s="234"/>
      <c r="X53" s="234"/>
      <c r="Y53" s="234"/>
      <c r="Z53" s="239"/>
      <c r="AA53" s="234"/>
      <c r="AB53" s="239"/>
      <c r="AC53" s="234"/>
      <c r="AD53" s="234"/>
      <c r="AE53" s="234"/>
      <c r="AF53" s="239"/>
      <c r="AG53" s="234"/>
      <c r="AH53" s="239"/>
      <c r="AI53" s="234"/>
      <c r="AJ53" s="234"/>
      <c r="AK53" s="234"/>
      <c r="AL53" s="239"/>
      <c r="AM53" s="234"/>
      <c r="AN53" s="239"/>
      <c r="AO53" s="234"/>
      <c r="AP53" s="234"/>
      <c r="AQ53" s="234"/>
      <c r="AR53" s="234"/>
      <c r="AS53" s="234"/>
      <c r="AT53" s="234"/>
      <c r="AU53" s="234"/>
      <c r="AV53" s="234"/>
      <c r="AW53" s="234"/>
      <c r="AX53" s="234"/>
      <c r="AY53" s="234"/>
      <c r="AZ53" s="234"/>
      <c r="BA53" s="234"/>
      <c r="BB53" s="234"/>
      <c r="BC53" s="234"/>
      <c r="BD53" s="239"/>
      <c r="BE53" s="234"/>
      <c r="BF53" s="239"/>
      <c r="BG53" s="234"/>
      <c r="BH53" s="234"/>
      <c r="BI53" s="234"/>
      <c r="BJ53" s="239"/>
      <c r="BK53" s="234"/>
      <c r="BL53" s="239"/>
      <c r="BM53" s="234"/>
      <c r="BN53" s="234"/>
      <c r="BO53" s="234"/>
      <c r="BP53" s="239"/>
      <c r="BQ53" s="234"/>
      <c r="BR53" s="234"/>
      <c r="BS53" s="234"/>
      <c r="BT53" s="234"/>
      <c r="BU53" s="234"/>
      <c r="BV53" s="239"/>
      <c r="BW53" s="234"/>
      <c r="BX53" s="239"/>
      <c r="BY53" s="234"/>
      <c r="BZ53" s="234"/>
      <c r="CA53" s="234"/>
      <c r="CB53" s="234"/>
      <c r="CC53" s="234"/>
      <c r="CD53" s="234"/>
      <c r="CE53" s="234"/>
      <c r="CF53" s="234"/>
      <c r="CG53" s="234"/>
      <c r="CH53" s="239"/>
      <c r="CI53" s="234"/>
      <c r="CJ53" s="239"/>
      <c r="CK53" s="234"/>
      <c r="CL53" s="234"/>
      <c r="CM53" s="234"/>
      <c r="CN53" s="239"/>
      <c r="CO53" s="234"/>
      <c r="CP53" s="239"/>
      <c r="CQ53" s="234"/>
      <c r="CR53" s="234"/>
      <c r="CS53" s="234"/>
      <c r="CT53" s="239"/>
      <c r="CU53" s="234"/>
      <c r="CV53" s="239"/>
      <c r="CW53" s="234"/>
      <c r="CX53" s="234"/>
      <c r="CY53" s="234"/>
      <c r="CZ53" s="239"/>
      <c r="DA53" s="234"/>
      <c r="DB53" s="239"/>
      <c r="DC53" s="234"/>
      <c r="DD53" s="234"/>
      <c r="DE53" s="234"/>
      <c r="DF53" s="239"/>
      <c r="DG53" s="234"/>
      <c r="DH53" s="239"/>
      <c r="DI53" s="234"/>
      <c r="DJ53" s="234"/>
      <c r="DK53" s="234"/>
      <c r="DL53" s="239"/>
      <c r="DM53" s="234"/>
      <c r="DN53" s="239"/>
      <c r="DO53" s="234"/>
      <c r="DP53" s="234"/>
      <c r="DQ53" s="234"/>
      <c r="DR53" s="234"/>
      <c r="DS53" s="234"/>
      <c r="DT53" s="234"/>
      <c r="DU53" s="234"/>
      <c r="DV53" s="234"/>
      <c r="DW53" s="234"/>
      <c r="DX53" s="234"/>
      <c r="DY53" s="234"/>
      <c r="DZ53" s="234"/>
      <c r="EA53" s="234"/>
      <c r="EB53" s="234"/>
      <c r="EC53" s="234"/>
      <c r="ED53" s="234"/>
      <c r="EE53" s="234"/>
      <c r="EF53" s="234"/>
      <c r="EG53" s="234"/>
      <c r="EH53" s="234"/>
      <c r="EI53" s="234"/>
      <c r="EJ53" s="239"/>
      <c r="EK53" s="234"/>
      <c r="EL53" s="239"/>
      <c r="EM53" s="234"/>
      <c r="EN53" s="234"/>
      <c r="EO53" s="234"/>
      <c r="EP53" s="239"/>
      <c r="EQ53" s="234"/>
      <c r="ER53" s="239"/>
    </row>
    <row r="54" spans="1:148" s="240" customFormat="1" ht="50.25" hidden="1" customHeight="1" x14ac:dyDescent="0.35">
      <c r="A54" s="1201"/>
      <c r="B54" s="1203"/>
      <c r="C54" s="314" t="s">
        <v>116</v>
      </c>
      <c r="D54" s="320">
        <v>24250.16</v>
      </c>
      <c r="E54" s="320">
        <v>0</v>
      </c>
      <c r="F54" s="316">
        <f>E54/D54</f>
        <v>0</v>
      </c>
      <c r="G54" s="320">
        <v>0</v>
      </c>
      <c r="H54" s="316">
        <f>G54/D54</f>
        <v>0</v>
      </c>
      <c r="I54" s="316">
        <v>0</v>
      </c>
      <c r="J54" s="320">
        <f>D54-G54</f>
        <v>24250.16</v>
      </c>
      <c r="K54" s="319">
        <f>E54-G54</f>
        <v>0</v>
      </c>
      <c r="L54" s="1218"/>
      <c r="M54" s="234"/>
      <c r="N54" s="238"/>
      <c r="O54" s="249"/>
      <c r="P54" s="238"/>
      <c r="Q54" s="234"/>
      <c r="R54" s="234"/>
      <c r="S54" s="234"/>
      <c r="T54" s="234"/>
      <c r="U54" s="234"/>
      <c r="V54" s="234"/>
      <c r="W54" s="234"/>
      <c r="X54" s="234"/>
      <c r="Y54" s="234"/>
      <c r="Z54" s="239"/>
      <c r="AA54" s="234"/>
      <c r="AB54" s="239"/>
      <c r="AC54" s="234"/>
      <c r="AD54" s="234"/>
      <c r="AE54" s="234"/>
      <c r="AF54" s="239"/>
      <c r="AG54" s="234"/>
      <c r="AH54" s="239"/>
      <c r="AI54" s="234"/>
      <c r="AJ54" s="234"/>
      <c r="AK54" s="234"/>
      <c r="AL54" s="239"/>
      <c r="AM54" s="234"/>
      <c r="AN54" s="239"/>
      <c r="AO54" s="234"/>
      <c r="AP54" s="234"/>
      <c r="AQ54" s="234"/>
      <c r="AR54" s="234"/>
      <c r="AS54" s="234"/>
      <c r="AT54" s="234"/>
      <c r="AU54" s="234"/>
      <c r="AV54" s="234"/>
      <c r="AW54" s="234"/>
      <c r="AX54" s="234"/>
      <c r="AY54" s="234"/>
      <c r="AZ54" s="234"/>
      <c r="BA54" s="234"/>
      <c r="BB54" s="234"/>
      <c r="BC54" s="234"/>
      <c r="BD54" s="239"/>
      <c r="BE54" s="234"/>
      <c r="BF54" s="239"/>
      <c r="BG54" s="234"/>
      <c r="BH54" s="234"/>
      <c r="BI54" s="234"/>
      <c r="BJ54" s="239"/>
      <c r="BK54" s="234"/>
      <c r="BL54" s="239"/>
      <c r="BM54" s="234"/>
      <c r="BN54" s="234"/>
      <c r="BO54" s="234"/>
      <c r="BP54" s="239"/>
      <c r="BQ54" s="234"/>
      <c r="BR54" s="234"/>
      <c r="BS54" s="234"/>
      <c r="BT54" s="234"/>
      <c r="BU54" s="234"/>
      <c r="BV54" s="239"/>
      <c r="BW54" s="234"/>
      <c r="BX54" s="239"/>
      <c r="BY54" s="234"/>
      <c r="BZ54" s="234"/>
      <c r="CA54" s="234"/>
      <c r="CB54" s="234"/>
      <c r="CC54" s="234"/>
      <c r="CD54" s="234"/>
      <c r="CE54" s="234"/>
      <c r="CF54" s="234"/>
      <c r="CG54" s="234"/>
      <c r="CH54" s="239"/>
      <c r="CI54" s="234"/>
      <c r="CJ54" s="239"/>
      <c r="CK54" s="234"/>
      <c r="CL54" s="234"/>
      <c r="CM54" s="234"/>
      <c r="CN54" s="239"/>
      <c r="CO54" s="234"/>
      <c r="CP54" s="239"/>
      <c r="CQ54" s="234"/>
      <c r="CR54" s="234"/>
      <c r="CS54" s="234"/>
      <c r="CT54" s="239"/>
      <c r="CU54" s="234"/>
      <c r="CV54" s="239"/>
      <c r="CW54" s="234"/>
      <c r="CX54" s="234"/>
      <c r="CY54" s="234"/>
      <c r="CZ54" s="239"/>
      <c r="DA54" s="234"/>
      <c r="DB54" s="239"/>
      <c r="DC54" s="234"/>
      <c r="DD54" s="234"/>
      <c r="DE54" s="234"/>
      <c r="DF54" s="239"/>
      <c r="DG54" s="234"/>
      <c r="DH54" s="239"/>
      <c r="DI54" s="234"/>
      <c r="DJ54" s="234"/>
      <c r="DK54" s="234"/>
      <c r="DL54" s="239"/>
      <c r="DM54" s="234"/>
      <c r="DN54" s="239"/>
      <c r="DO54" s="234"/>
      <c r="DP54" s="234"/>
      <c r="DQ54" s="234"/>
      <c r="DR54" s="234"/>
      <c r="DS54" s="234"/>
      <c r="DT54" s="234"/>
      <c r="DU54" s="234"/>
      <c r="DV54" s="234"/>
      <c r="DW54" s="234"/>
      <c r="DX54" s="234"/>
      <c r="DY54" s="234"/>
      <c r="DZ54" s="234"/>
      <c r="EA54" s="234"/>
      <c r="EB54" s="234"/>
      <c r="EC54" s="234"/>
      <c r="ED54" s="234"/>
      <c r="EE54" s="234"/>
      <c r="EF54" s="234"/>
      <c r="EG54" s="234"/>
      <c r="EH54" s="234"/>
      <c r="EI54" s="234"/>
      <c r="EJ54" s="239"/>
      <c r="EK54" s="234"/>
      <c r="EL54" s="239"/>
      <c r="EM54" s="234"/>
      <c r="EN54" s="234"/>
      <c r="EO54" s="234"/>
      <c r="EP54" s="239"/>
      <c r="EQ54" s="234"/>
      <c r="ER54" s="239"/>
    </row>
    <row r="55" spans="1:148" s="240" customFormat="1" ht="51" hidden="1" customHeight="1" x14ac:dyDescent="0.35">
      <c r="A55" s="1201"/>
      <c r="B55" s="1203"/>
      <c r="C55" s="314" t="s">
        <v>33</v>
      </c>
      <c r="D55" s="323">
        <v>0</v>
      </c>
      <c r="E55" s="323">
        <v>0</v>
      </c>
      <c r="F55" s="313" t="e">
        <f>E55/D55</f>
        <v>#DIV/0!</v>
      </c>
      <c r="G55" s="323">
        <v>0</v>
      </c>
      <c r="H55" s="313" t="e">
        <f>G55/D55</f>
        <v>#DIV/0!</v>
      </c>
      <c r="I55" s="313" t="e">
        <f>G55/E55</f>
        <v>#DIV/0!</v>
      </c>
      <c r="J55" s="323">
        <f>D55-G55</f>
        <v>0</v>
      </c>
      <c r="K55" s="322">
        <f>E55-G55</f>
        <v>0</v>
      </c>
      <c r="L55" s="1218"/>
      <c r="M55" s="234"/>
      <c r="N55" s="238"/>
      <c r="O55" s="249"/>
      <c r="P55" s="238"/>
      <c r="Q55" s="234"/>
      <c r="R55" s="234"/>
      <c r="S55" s="234"/>
      <c r="T55" s="234"/>
      <c r="U55" s="234"/>
      <c r="V55" s="234"/>
      <c r="W55" s="234"/>
      <c r="X55" s="234"/>
      <c r="Y55" s="234"/>
      <c r="Z55" s="239"/>
      <c r="AA55" s="234"/>
      <c r="AB55" s="239"/>
      <c r="AC55" s="234"/>
      <c r="AD55" s="234"/>
      <c r="AE55" s="234"/>
      <c r="AF55" s="239"/>
      <c r="AG55" s="234"/>
      <c r="AH55" s="239"/>
      <c r="AI55" s="234"/>
      <c r="AJ55" s="234"/>
      <c r="AK55" s="234"/>
      <c r="AL55" s="239"/>
      <c r="AM55" s="234"/>
      <c r="AN55" s="239"/>
      <c r="AO55" s="234"/>
      <c r="AP55" s="234"/>
      <c r="AQ55" s="234"/>
      <c r="AR55" s="234"/>
      <c r="AS55" s="234"/>
      <c r="AT55" s="234"/>
      <c r="AU55" s="234"/>
      <c r="AV55" s="234"/>
      <c r="AW55" s="234"/>
      <c r="AX55" s="234"/>
      <c r="AY55" s="234"/>
      <c r="AZ55" s="234"/>
      <c r="BA55" s="234"/>
      <c r="BB55" s="234"/>
      <c r="BC55" s="234"/>
      <c r="BD55" s="239"/>
      <c r="BE55" s="234"/>
      <c r="BF55" s="239"/>
      <c r="BG55" s="234"/>
      <c r="BH55" s="234"/>
      <c r="BI55" s="234"/>
      <c r="BJ55" s="239"/>
      <c r="BK55" s="234"/>
      <c r="BL55" s="239"/>
      <c r="BM55" s="234"/>
      <c r="BN55" s="234"/>
      <c r="BO55" s="234"/>
      <c r="BP55" s="239"/>
      <c r="BQ55" s="234"/>
      <c r="BR55" s="234"/>
      <c r="BS55" s="234"/>
      <c r="BT55" s="234"/>
      <c r="BU55" s="234"/>
      <c r="BV55" s="239"/>
      <c r="BW55" s="234"/>
      <c r="BX55" s="239"/>
      <c r="BY55" s="234"/>
      <c r="BZ55" s="234"/>
      <c r="CA55" s="234"/>
      <c r="CB55" s="234"/>
      <c r="CC55" s="234"/>
      <c r="CD55" s="234"/>
      <c r="CE55" s="234"/>
      <c r="CF55" s="234"/>
      <c r="CG55" s="234"/>
      <c r="CH55" s="239"/>
      <c r="CI55" s="234"/>
      <c r="CJ55" s="239"/>
      <c r="CK55" s="234"/>
      <c r="CL55" s="234"/>
      <c r="CM55" s="234"/>
      <c r="CN55" s="239"/>
      <c r="CO55" s="234"/>
      <c r="CP55" s="239"/>
      <c r="CQ55" s="234"/>
      <c r="CR55" s="234"/>
      <c r="CS55" s="234"/>
      <c r="CT55" s="239"/>
      <c r="CU55" s="234"/>
      <c r="CV55" s="239"/>
      <c r="CW55" s="234"/>
      <c r="CX55" s="234"/>
      <c r="CY55" s="234"/>
      <c r="CZ55" s="239"/>
      <c r="DA55" s="234"/>
      <c r="DB55" s="239"/>
      <c r="DC55" s="234"/>
      <c r="DD55" s="234"/>
      <c r="DE55" s="234"/>
      <c r="DF55" s="239"/>
      <c r="DG55" s="234"/>
      <c r="DH55" s="239"/>
      <c r="DI55" s="234"/>
      <c r="DJ55" s="234"/>
      <c r="DK55" s="234"/>
      <c r="DL55" s="239"/>
      <c r="DM55" s="234"/>
      <c r="DN55" s="239"/>
      <c r="DO55" s="234"/>
      <c r="DP55" s="234"/>
      <c r="DQ55" s="234"/>
      <c r="DR55" s="234"/>
      <c r="DS55" s="234"/>
      <c r="DT55" s="234"/>
      <c r="DU55" s="234"/>
      <c r="DV55" s="234"/>
      <c r="DW55" s="234"/>
      <c r="DX55" s="234"/>
      <c r="DY55" s="234"/>
      <c r="DZ55" s="234"/>
      <c r="EA55" s="234"/>
      <c r="EB55" s="234"/>
      <c r="EC55" s="234"/>
      <c r="ED55" s="234"/>
      <c r="EE55" s="234"/>
      <c r="EF55" s="234"/>
      <c r="EG55" s="234"/>
      <c r="EH55" s="234"/>
      <c r="EI55" s="234"/>
      <c r="EJ55" s="239"/>
      <c r="EK55" s="234"/>
      <c r="EL55" s="239"/>
      <c r="EM55" s="234"/>
      <c r="EN55" s="234"/>
      <c r="EO55" s="234"/>
      <c r="EP55" s="239"/>
      <c r="EQ55" s="234"/>
      <c r="ER55" s="239"/>
    </row>
    <row r="56" spans="1:148" s="267" customFormat="1" ht="60.75" customHeight="1" x14ac:dyDescent="0.35">
      <c r="A56" s="1201"/>
      <c r="B56" s="1203"/>
      <c r="C56" s="318" t="s">
        <v>34</v>
      </c>
      <c r="D56" s="200">
        <f>SUM(D52:D55)</f>
        <v>127823.76</v>
      </c>
      <c r="E56" s="200">
        <f>SUM(E52:E55)</f>
        <v>0</v>
      </c>
      <c r="F56" s="316">
        <f>E56/D56</f>
        <v>0</v>
      </c>
      <c r="G56" s="200">
        <f>SUM(G52:G55)</f>
        <v>0</v>
      </c>
      <c r="H56" s="316">
        <f>IF(D56=0,0,G56/D56*100)</f>
        <v>0</v>
      </c>
      <c r="I56" s="316">
        <f>IF(E56=0,0,G56/E56*100)</f>
        <v>0</v>
      </c>
      <c r="J56" s="320">
        <f>SUM(J52:J55)</f>
        <v>127823.76</v>
      </c>
      <c r="K56" s="319">
        <f>E56-G56</f>
        <v>0</v>
      </c>
      <c r="L56" s="1218"/>
      <c r="M56" s="265"/>
      <c r="N56" s="253" t="b">
        <v>0</v>
      </c>
      <c r="O56" s="252" t="b">
        <v>0</v>
      </c>
      <c r="P56" s="253" t="b">
        <v>0</v>
      </c>
      <c r="Q56" s="265"/>
      <c r="R56" s="265"/>
      <c r="S56" s="265"/>
      <c r="T56" s="265"/>
      <c r="U56" s="265"/>
      <c r="V56" s="265"/>
      <c r="W56" s="265"/>
      <c r="X56" s="265"/>
      <c r="Y56" s="265"/>
      <c r="Z56" s="266"/>
      <c r="AA56" s="265"/>
      <c r="AB56" s="266"/>
      <c r="AC56" s="265"/>
      <c r="AD56" s="265"/>
      <c r="AE56" s="265"/>
      <c r="AF56" s="266"/>
      <c r="AG56" s="265"/>
      <c r="AH56" s="266"/>
      <c r="AI56" s="265"/>
      <c r="AJ56" s="265"/>
      <c r="AK56" s="265"/>
      <c r="AL56" s="266"/>
      <c r="AM56" s="265"/>
      <c r="AN56" s="266"/>
      <c r="AO56" s="265"/>
      <c r="AP56" s="265"/>
      <c r="AQ56" s="265"/>
      <c r="AR56" s="265"/>
      <c r="AS56" s="265"/>
      <c r="AT56" s="265"/>
      <c r="AU56" s="265"/>
      <c r="AV56" s="265"/>
      <c r="AW56" s="265"/>
      <c r="AX56" s="265"/>
      <c r="AY56" s="265"/>
      <c r="AZ56" s="265"/>
      <c r="BA56" s="265"/>
      <c r="BB56" s="265"/>
      <c r="BC56" s="265"/>
      <c r="BD56" s="266"/>
      <c r="BE56" s="265"/>
      <c r="BF56" s="266"/>
      <c r="BG56" s="265"/>
      <c r="BH56" s="265"/>
      <c r="BI56" s="265"/>
      <c r="BJ56" s="266"/>
      <c r="BK56" s="265"/>
      <c r="BL56" s="266"/>
      <c r="BM56" s="265"/>
      <c r="BN56" s="265"/>
      <c r="BO56" s="265"/>
      <c r="BP56" s="266"/>
      <c r="BQ56" s="265"/>
      <c r="BR56" s="265"/>
      <c r="BS56" s="265"/>
      <c r="BT56" s="265"/>
      <c r="BU56" s="265"/>
      <c r="BV56" s="266"/>
      <c r="BW56" s="265"/>
      <c r="BX56" s="266"/>
      <c r="BY56" s="265"/>
      <c r="BZ56" s="265"/>
      <c r="CA56" s="265"/>
      <c r="CB56" s="265"/>
      <c r="CC56" s="265"/>
      <c r="CD56" s="265"/>
      <c r="CE56" s="265"/>
      <c r="CF56" s="265"/>
      <c r="CG56" s="265"/>
      <c r="CH56" s="266"/>
      <c r="CI56" s="265"/>
      <c r="CJ56" s="266"/>
      <c r="CK56" s="265"/>
      <c r="CL56" s="265"/>
      <c r="CM56" s="265"/>
      <c r="CN56" s="266"/>
      <c r="CO56" s="265"/>
      <c r="CP56" s="266"/>
      <c r="CQ56" s="265"/>
      <c r="CR56" s="265"/>
      <c r="CS56" s="265"/>
      <c r="CT56" s="266"/>
      <c r="CU56" s="265"/>
      <c r="CV56" s="266"/>
      <c r="CW56" s="265"/>
      <c r="CX56" s="265"/>
      <c r="CY56" s="265"/>
      <c r="CZ56" s="266"/>
      <c r="DA56" s="265"/>
      <c r="DB56" s="266"/>
      <c r="DC56" s="265"/>
      <c r="DD56" s="265"/>
      <c r="DE56" s="265"/>
      <c r="DF56" s="266"/>
      <c r="DG56" s="265"/>
      <c r="DH56" s="266"/>
      <c r="DI56" s="265"/>
      <c r="DJ56" s="265"/>
      <c r="DK56" s="265"/>
      <c r="DL56" s="266"/>
      <c r="DM56" s="265"/>
      <c r="DN56" s="266"/>
      <c r="DO56" s="265"/>
      <c r="DP56" s="265"/>
      <c r="DQ56" s="265"/>
      <c r="DR56" s="265"/>
      <c r="DS56" s="265"/>
      <c r="DT56" s="265"/>
      <c r="DU56" s="265"/>
      <c r="DV56" s="265"/>
      <c r="DW56" s="265"/>
      <c r="DX56" s="265"/>
      <c r="DY56" s="265"/>
      <c r="DZ56" s="265"/>
      <c r="EA56" s="265"/>
      <c r="EB56" s="265"/>
      <c r="EC56" s="265"/>
      <c r="ED56" s="265"/>
      <c r="EE56" s="265"/>
      <c r="EF56" s="265"/>
      <c r="EG56" s="265"/>
      <c r="EH56" s="265"/>
      <c r="EI56" s="265"/>
      <c r="EJ56" s="266"/>
      <c r="EK56" s="265"/>
      <c r="EL56" s="266"/>
      <c r="EM56" s="265"/>
      <c r="EN56" s="265"/>
      <c r="EO56" s="265"/>
      <c r="EP56" s="266"/>
      <c r="EQ56" s="265"/>
      <c r="ER56" s="266"/>
    </row>
    <row r="57" spans="1:148" s="267" customFormat="1" ht="124.5" hidden="1" customHeight="1" x14ac:dyDescent="0.35">
      <c r="A57" s="1220" t="s">
        <v>769</v>
      </c>
      <c r="B57" s="1221"/>
      <c r="C57" s="1221"/>
      <c r="D57" s="1221"/>
      <c r="E57" s="1221"/>
      <c r="F57" s="1221"/>
      <c r="G57" s="1221"/>
      <c r="H57" s="1221"/>
      <c r="I57" s="1221"/>
      <c r="J57" s="1221"/>
      <c r="K57" s="1222"/>
      <c r="L57" s="260"/>
      <c r="M57" s="265"/>
      <c r="N57" s="253"/>
      <c r="O57" s="252"/>
      <c r="P57" s="253"/>
      <c r="Q57" s="265"/>
      <c r="R57" s="265"/>
      <c r="S57" s="265"/>
      <c r="T57" s="265"/>
      <c r="U57" s="265"/>
      <c r="V57" s="265"/>
      <c r="W57" s="265"/>
      <c r="X57" s="265"/>
      <c r="Y57" s="265"/>
      <c r="Z57" s="266"/>
      <c r="AA57" s="265"/>
      <c r="AB57" s="266"/>
      <c r="AC57" s="265"/>
      <c r="AD57" s="265"/>
      <c r="AE57" s="265"/>
      <c r="AF57" s="266"/>
      <c r="AG57" s="265"/>
      <c r="AH57" s="266"/>
      <c r="AI57" s="265"/>
      <c r="AJ57" s="265"/>
      <c r="AK57" s="265"/>
      <c r="AL57" s="266"/>
      <c r="AM57" s="265"/>
      <c r="AN57" s="266"/>
      <c r="AO57" s="265"/>
      <c r="AP57" s="265"/>
      <c r="AQ57" s="265"/>
      <c r="AR57" s="265"/>
      <c r="AS57" s="265"/>
      <c r="AT57" s="265"/>
      <c r="AU57" s="265"/>
      <c r="AV57" s="265"/>
      <c r="AW57" s="265"/>
      <c r="AX57" s="265"/>
      <c r="AY57" s="265"/>
      <c r="AZ57" s="265"/>
      <c r="BA57" s="265"/>
      <c r="BB57" s="265"/>
      <c r="BC57" s="265"/>
      <c r="BD57" s="266"/>
      <c r="BE57" s="265"/>
      <c r="BF57" s="266"/>
      <c r="BG57" s="265"/>
      <c r="BH57" s="265"/>
      <c r="BI57" s="265"/>
      <c r="BJ57" s="266"/>
      <c r="BK57" s="265"/>
      <c r="BL57" s="266"/>
      <c r="BM57" s="265"/>
      <c r="BN57" s="265"/>
      <c r="BO57" s="265"/>
      <c r="BP57" s="266"/>
      <c r="BQ57" s="265"/>
      <c r="BR57" s="265"/>
      <c r="BS57" s="265"/>
      <c r="BT57" s="265"/>
      <c r="BU57" s="265"/>
      <c r="BV57" s="266"/>
      <c r="BW57" s="265"/>
      <c r="BX57" s="266"/>
      <c r="BY57" s="265"/>
      <c r="BZ57" s="265"/>
      <c r="CA57" s="265"/>
      <c r="CB57" s="265"/>
      <c r="CC57" s="265"/>
      <c r="CD57" s="265"/>
      <c r="CE57" s="265"/>
      <c r="CF57" s="265"/>
      <c r="CG57" s="265"/>
      <c r="CH57" s="266"/>
      <c r="CI57" s="265"/>
      <c r="CJ57" s="266"/>
      <c r="CK57" s="265"/>
      <c r="CL57" s="265"/>
      <c r="CM57" s="265"/>
      <c r="CN57" s="266"/>
      <c r="CO57" s="265"/>
      <c r="CP57" s="266"/>
      <c r="CQ57" s="265"/>
      <c r="CR57" s="265"/>
      <c r="CS57" s="265"/>
      <c r="CT57" s="266"/>
      <c r="CU57" s="265"/>
      <c r="CV57" s="266"/>
      <c r="CW57" s="265"/>
      <c r="CX57" s="265"/>
      <c r="CY57" s="265"/>
      <c r="CZ57" s="266"/>
      <c r="DA57" s="265"/>
      <c r="DB57" s="266"/>
      <c r="DC57" s="265"/>
      <c r="DD57" s="265"/>
      <c r="DE57" s="265"/>
      <c r="DF57" s="266"/>
      <c r="DG57" s="265"/>
      <c r="DH57" s="266"/>
      <c r="DI57" s="265"/>
      <c r="DJ57" s="265"/>
      <c r="DK57" s="265"/>
      <c r="DL57" s="266"/>
      <c r="DM57" s="265"/>
      <c r="DN57" s="266"/>
      <c r="DO57" s="265"/>
      <c r="DP57" s="265"/>
      <c r="DQ57" s="265"/>
      <c r="DR57" s="265"/>
      <c r="DS57" s="265"/>
      <c r="DT57" s="265"/>
      <c r="DU57" s="265"/>
      <c r="DV57" s="265"/>
      <c r="DW57" s="265"/>
      <c r="DX57" s="265"/>
      <c r="DY57" s="265"/>
      <c r="DZ57" s="265"/>
      <c r="EA57" s="265"/>
      <c r="EB57" s="265"/>
      <c r="EC57" s="265"/>
      <c r="ED57" s="265"/>
      <c r="EE57" s="265"/>
      <c r="EF57" s="265"/>
      <c r="EG57" s="265"/>
      <c r="EH57" s="265"/>
      <c r="EI57" s="265"/>
      <c r="EJ57" s="266"/>
      <c r="EK57" s="265"/>
      <c r="EL57" s="266"/>
      <c r="EM57" s="265"/>
      <c r="EN57" s="265"/>
      <c r="EO57" s="265"/>
      <c r="EP57" s="266"/>
      <c r="EQ57" s="265"/>
      <c r="ER57" s="266"/>
    </row>
    <row r="58" spans="1:148" s="240" customFormat="1" ht="62.25" hidden="1" customHeight="1" x14ac:dyDescent="0.35">
      <c r="A58" s="1201">
        <v>9</v>
      </c>
      <c r="B58" s="1203" t="s">
        <v>453</v>
      </c>
      <c r="C58" s="317" t="s">
        <v>79</v>
      </c>
      <c r="D58" s="312">
        <v>0</v>
      </c>
      <c r="E58" s="312">
        <v>0</v>
      </c>
      <c r="F58" s="313" t="e">
        <f>E58/D58</f>
        <v>#DIV/0!</v>
      </c>
      <c r="G58" s="312">
        <v>0</v>
      </c>
      <c r="H58" s="313" t="e">
        <f>G58/D58</f>
        <v>#DIV/0!</v>
      </c>
      <c r="I58" s="313" t="e">
        <f>G58/E58</f>
        <v>#DIV/0!</v>
      </c>
      <c r="J58" s="312">
        <f>D58-G58</f>
        <v>0</v>
      </c>
      <c r="K58" s="311">
        <f>E58-G58</f>
        <v>0</v>
      </c>
      <c r="L58" s="1217"/>
      <c r="N58" s="249"/>
      <c r="O58" s="249"/>
      <c r="P58" s="249"/>
    </row>
    <row r="59" spans="1:148" s="240" customFormat="1" ht="62.25" hidden="1" customHeight="1" x14ac:dyDescent="0.35">
      <c r="A59" s="1201"/>
      <c r="B59" s="1203"/>
      <c r="C59" s="314" t="s">
        <v>78</v>
      </c>
      <c r="D59" s="312">
        <v>0</v>
      </c>
      <c r="E59" s="312">
        <v>0</v>
      </c>
      <c r="F59" s="313" t="e">
        <f>E59/D59</f>
        <v>#DIV/0!</v>
      </c>
      <c r="G59" s="312">
        <v>0</v>
      </c>
      <c r="H59" s="313" t="e">
        <f>G59/D59</f>
        <v>#DIV/0!</v>
      </c>
      <c r="I59" s="313" t="e">
        <f>G59/E59</f>
        <v>#DIV/0!</v>
      </c>
      <c r="J59" s="312">
        <f>D59-G59</f>
        <v>0</v>
      </c>
      <c r="K59" s="311">
        <f>E59-G59</f>
        <v>0</v>
      </c>
      <c r="L59" s="1218"/>
      <c r="N59" s="249"/>
      <c r="O59" s="249"/>
      <c r="P59" s="249"/>
    </row>
    <row r="60" spans="1:148" s="240" customFormat="1" ht="50.25" hidden="1" customHeight="1" x14ac:dyDescent="0.35">
      <c r="A60" s="1201"/>
      <c r="B60" s="1203"/>
      <c r="C60" s="314" t="s">
        <v>116</v>
      </c>
      <c r="D60" s="200">
        <v>110752.74</v>
      </c>
      <c r="E60" s="200">
        <v>6775.77</v>
      </c>
      <c r="F60" s="316">
        <f>E60/D60</f>
        <v>6.0999999999999999E-2</v>
      </c>
      <c r="G60" s="200">
        <v>6775.77</v>
      </c>
      <c r="H60" s="316">
        <f>G60/D60</f>
        <v>6.0999999999999999E-2</v>
      </c>
      <c r="I60" s="316">
        <f>G60/E60</f>
        <v>1</v>
      </c>
      <c r="J60" s="200">
        <f>D60-G60</f>
        <v>103976.97</v>
      </c>
      <c r="K60" s="315">
        <f>E60-G60</f>
        <v>0</v>
      </c>
      <c r="L60" s="1218"/>
      <c r="N60" s="249"/>
      <c r="O60" s="249"/>
      <c r="P60" s="249"/>
    </row>
    <row r="61" spans="1:148" s="240" customFormat="1" ht="50.25" hidden="1" customHeight="1" x14ac:dyDescent="0.35">
      <c r="A61" s="1201"/>
      <c r="B61" s="1203"/>
      <c r="C61" s="314" t="s">
        <v>33</v>
      </c>
      <c r="D61" s="312">
        <v>0</v>
      </c>
      <c r="E61" s="312">
        <v>0</v>
      </c>
      <c r="F61" s="313" t="e">
        <f>E61/D61</f>
        <v>#DIV/0!</v>
      </c>
      <c r="G61" s="312">
        <v>0</v>
      </c>
      <c r="H61" s="313" t="e">
        <f>G61/D61</f>
        <v>#DIV/0!</v>
      </c>
      <c r="I61" s="313" t="e">
        <f>G61/E61</f>
        <v>#DIV/0!</v>
      </c>
      <c r="J61" s="312">
        <f>D61-G61</f>
        <v>0</v>
      </c>
      <c r="K61" s="311">
        <f>E61-G61</f>
        <v>0</v>
      </c>
      <c r="L61" s="1218"/>
      <c r="N61" s="249"/>
      <c r="O61" s="249"/>
      <c r="P61" s="249"/>
    </row>
    <row r="62" spans="1:148" s="254" customFormat="1" ht="66.75" customHeight="1" x14ac:dyDescent="0.35">
      <c r="A62" s="1201"/>
      <c r="B62" s="1203"/>
      <c r="C62" s="318" t="s">
        <v>34</v>
      </c>
      <c r="D62" s="200">
        <f>SUM(D58:D61)</f>
        <v>110752.74</v>
      </c>
      <c r="E62" s="200">
        <f>SUM(E58:E61)</f>
        <v>6775.77</v>
      </c>
      <c r="F62" s="316">
        <f>E62/D62</f>
        <v>6.0999999999999999E-2</v>
      </c>
      <c r="G62" s="200">
        <f>SUM(G58:G61)</f>
        <v>6775.77</v>
      </c>
      <c r="H62" s="316">
        <f>G62/D62</f>
        <v>6.0999999999999999E-2</v>
      </c>
      <c r="I62" s="316">
        <f>G62/E62</f>
        <v>1</v>
      </c>
      <c r="J62" s="200">
        <f>SUM(J58:J61)</f>
        <v>103976.97</v>
      </c>
      <c r="K62" s="315">
        <f>SUM(K58:K61)</f>
        <v>0</v>
      </c>
      <c r="L62" s="1218"/>
      <c r="N62" s="252" t="b">
        <v>0</v>
      </c>
      <c r="O62" s="252" t="b">
        <v>0</v>
      </c>
      <c r="P62" s="252" t="b">
        <v>0</v>
      </c>
    </row>
    <row r="63" spans="1:148" s="254" customFormat="1" ht="238.5" hidden="1" customHeight="1" x14ac:dyDescent="0.35">
      <c r="A63" s="1204"/>
      <c r="B63" s="1205"/>
      <c r="C63" s="1205"/>
      <c r="D63" s="1205"/>
      <c r="E63" s="1205"/>
      <c r="F63" s="1205"/>
      <c r="G63" s="1205"/>
      <c r="H63" s="1205"/>
      <c r="I63" s="1205"/>
      <c r="J63" s="1205"/>
      <c r="K63" s="1206"/>
      <c r="L63" s="260"/>
      <c r="N63" s="252"/>
      <c r="O63" s="252"/>
      <c r="P63" s="252"/>
    </row>
    <row r="64" spans="1:148" s="240" customFormat="1" ht="54.75" hidden="1" customHeight="1" x14ac:dyDescent="0.35">
      <c r="A64" s="1201">
        <v>10</v>
      </c>
      <c r="B64" s="1203" t="s">
        <v>456</v>
      </c>
      <c r="C64" s="317" t="s">
        <v>79</v>
      </c>
      <c r="D64" s="323">
        <v>0</v>
      </c>
      <c r="E64" s="323">
        <v>0</v>
      </c>
      <c r="F64" s="313" t="e">
        <f>E64/D64</f>
        <v>#DIV/0!</v>
      </c>
      <c r="G64" s="323">
        <v>0</v>
      </c>
      <c r="H64" s="313" t="e">
        <f>G64/D64</f>
        <v>#DIV/0!</v>
      </c>
      <c r="I64" s="313" t="e">
        <f>G64/E64</f>
        <v>#DIV/0!</v>
      </c>
      <c r="J64" s="323">
        <f>D64-G64</f>
        <v>0</v>
      </c>
      <c r="K64" s="322">
        <f>E64-G64</f>
        <v>0</v>
      </c>
      <c r="L64" s="1217"/>
      <c r="N64" s="249"/>
      <c r="O64" s="249"/>
      <c r="P64" s="249"/>
    </row>
    <row r="65" spans="1:16" s="240" customFormat="1" ht="54.75" hidden="1" customHeight="1" x14ac:dyDescent="0.35">
      <c r="A65" s="1201"/>
      <c r="B65" s="1203"/>
      <c r="C65" s="314" t="s">
        <v>78</v>
      </c>
      <c r="D65" s="323">
        <v>0</v>
      </c>
      <c r="E65" s="323">
        <v>0</v>
      </c>
      <c r="F65" s="313" t="e">
        <f>E65/D65</f>
        <v>#DIV/0!</v>
      </c>
      <c r="G65" s="323">
        <v>0</v>
      </c>
      <c r="H65" s="313" t="e">
        <f>G65/D65</f>
        <v>#DIV/0!</v>
      </c>
      <c r="I65" s="313" t="e">
        <f>G65/E65</f>
        <v>#DIV/0!</v>
      </c>
      <c r="J65" s="323">
        <f>D65-G65</f>
        <v>0</v>
      </c>
      <c r="K65" s="322">
        <f>E65-G65</f>
        <v>0</v>
      </c>
      <c r="L65" s="1218"/>
      <c r="N65" s="249"/>
      <c r="O65" s="249"/>
      <c r="P65" s="249"/>
    </row>
    <row r="66" spans="1:16" s="240" customFormat="1" ht="54.75" hidden="1" customHeight="1" x14ac:dyDescent="0.35">
      <c r="A66" s="1201"/>
      <c r="B66" s="1203"/>
      <c r="C66" s="314" t="s">
        <v>116</v>
      </c>
      <c r="D66" s="320">
        <v>60167.57</v>
      </c>
      <c r="E66" s="320">
        <v>15900</v>
      </c>
      <c r="F66" s="316">
        <f>E66/D66</f>
        <v>0.26400000000000001</v>
      </c>
      <c r="G66" s="320">
        <v>15900</v>
      </c>
      <c r="H66" s="316">
        <f>G66/D66</f>
        <v>0.26400000000000001</v>
      </c>
      <c r="I66" s="316">
        <f>G66/E66</f>
        <v>1</v>
      </c>
      <c r="J66" s="320">
        <f>D66-G66</f>
        <v>44267.57</v>
      </c>
      <c r="K66" s="319">
        <f>E66-G66</f>
        <v>0</v>
      </c>
      <c r="L66" s="1218"/>
      <c r="N66" s="249"/>
      <c r="O66" s="249"/>
      <c r="P66" s="249"/>
    </row>
    <row r="67" spans="1:16" s="240" customFormat="1" ht="54.75" hidden="1" customHeight="1" x14ac:dyDescent="0.35">
      <c r="A67" s="1201"/>
      <c r="B67" s="1203"/>
      <c r="C67" s="314" t="s">
        <v>33</v>
      </c>
      <c r="D67" s="320">
        <v>65493</v>
      </c>
      <c r="E67" s="320">
        <v>3769.21</v>
      </c>
      <c r="F67" s="316">
        <f>E67/D67</f>
        <v>5.8000000000000003E-2</v>
      </c>
      <c r="G67" s="320">
        <v>3769.21</v>
      </c>
      <c r="H67" s="316">
        <f>G67/D67</f>
        <v>5.8000000000000003E-2</v>
      </c>
      <c r="I67" s="316">
        <f>G67/E67</f>
        <v>1</v>
      </c>
      <c r="J67" s="320">
        <f>D67-G67</f>
        <v>61723.79</v>
      </c>
      <c r="K67" s="319">
        <f>E67-G67</f>
        <v>0</v>
      </c>
      <c r="L67" s="1218"/>
      <c r="N67" s="249"/>
      <c r="O67" s="249"/>
      <c r="P67" s="249"/>
    </row>
    <row r="68" spans="1:16" s="254" customFormat="1" ht="58.5" customHeight="1" x14ac:dyDescent="0.35">
      <c r="A68" s="1201"/>
      <c r="B68" s="1203"/>
      <c r="C68" s="318" t="s">
        <v>34</v>
      </c>
      <c r="D68" s="320">
        <f>SUM(D64:D67)</f>
        <v>125660.57</v>
      </c>
      <c r="E68" s="320">
        <f>SUM(E64:E67)</f>
        <v>19669.21</v>
      </c>
      <c r="F68" s="316">
        <f>E68/D68</f>
        <v>0.157</v>
      </c>
      <c r="G68" s="320">
        <f>SUM(G64:G67)</f>
        <v>19669.21</v>
      </c>
      <c r="H68" s="316">
        <f>G68/D68</f>
        <v>0.157</v>
      </c>
      <c r="I68" s="316">
        <f>G68/E68</f>
        <v>1</v>
      </c>
      <c r="J68" s="320">
        <f>SUM(J64:J67)</f>
        <v>105991.36</v>
      </c>
      <c r="K68" s="319">
        <f>E68-G68</f>
        <v>0</v>
      </c>
      <c r="L68" s="1218"/>
      <c r="N68" s="252" t="b">
        <v>0</v>
      </c>
      <c r="O68" s="252" t="b">
        <v>0</v>
      </c>
      <c r="P68" s="252" t="b">
        <v>0</v>
      </c>
    </row>
    <row r="69" spans="1:16" s="254" customFormat="1" ht="90" hidden="1" customHeight="1" x14ac:dyDescent="0.35">
      <c r="A69" s="1198"/>
      <c r="B69" s="1205"/>
      <c r="C69" s="1205"/>
      <c r="D69" s="1205"/>
      <c r="E69" s="1205"/>
      <c r="F69" s="1205"/>
      <c r="G69" s="1205"/>
      <c r="H69" s="1205"/>
      <c r="I69" s="1205"/>
      <c r="J69" s="1205"/>
      <c r="K69" s="1206"/>
      <c r="L69" s="260"/>
      <c r="N69" s="252"/>
      <c r="O69" s="252"/>
      <c r="P69" s="252"/>
    </row>
    <row r="70" spans="1:16" s="254" customFormat="1" ht="399" hidden="1" customHeight="1" x14ac:dyDescent="0.35">
      <c r="A70" s="1234"/>
      <c r="B70" s="1235"/>
      <c r="C70" s="1235"/>
      <c r="D70" s="1235"/>
      <c r="E70" s="1235"/>
      <c r="F70" s="1235"/>
      <c r="G70" s="1235"/>
      <c r="H70" s="1235"/>
      <c r="I70" s="1235"/>
      <c r="J70" s="1235"/>
      <c r="K70" s="1236"/>
      <c r="L70" s="260"/>
      <c r="N70" s="252"/>
      <c r="O70" s="252"/>
      <c r="P70" s="252"/>
    </row>
    <row r="71" spans="1:16" s="240" customFormat="1" ht="50.25" hidden="1" customHeight="1" x14ac:dyDescent="0.35">
      <c r="A71" s="1201">
        <v>11</v>
      </c>
      <c r="B71" s="1203" t="s">
        <v>457</v>
      </c>
      <c r="C71" s="317" t="s">
        <v>79</v>
      </c>
      <c r="D71" s="324">
        <v>0</v>
      </c>
      <c r="E71" s="324">
        <v>0</v>
      </c>
      <c r="F71" s="313" t="e">
        <f>E71/D71</f>
        <v>#DIV/0!</v>
      </c>
      <c r="G71" s="324">
        <v>0</v>
      </c>
      <c r="H71" s="313" t="e">
        <f>G71/D71</f>
        <v>#DIV/0!</v>
      </c>
      <c r="I71" s="313" t="e">
        <f>G71/E71</f>
        <v>#DIV/0!</v>
      </c>
      <c r="J71" s="324">
        <f>D71-G71</f>
        <v>0</v>
      </c>
      <c r="K71" s="326">
        <f>E71-G71</f>
        <v>0</v>
      </c>
      <c r="L71" s="1217"/>
      <c r="N71" s="249"/>
      <c r="O71" s="249"/>
      <c r="P71" s="249"/>
    </row>
    <row r="72" spans="1:16" s="240" customFormat="1" ht="42.75" hidden="1" customHeight="1" x14ac:dyDescent="0.35">
      <c r="A72" s="1201"/>
      <c r="B72" s="1203"/>
      <c r="C72" s="314" t="s">
        <v>78</v>
      </c>
      <c r="D72" s="320">
        <v>448918.6</v>
      </c>
      <c r="E72" s="320">
        <v>0</v>
      </c>
      <c r="F72" s="316">
        <f>E72/D72</f>
        <v>0</v>
      </c>
      <c r="G72" s="320">
        <v>0</v>
      </c>
      <c r="H72" s="316">
        <f>G72/D72</f>
        <v>0</v>
      </c>
      <c r="I72" s="316">
        <v>0</v>
      </c>
      <c r="J72" s="320">
        <f>D72-G72</f>
        <v>448918.6</v>
      </c>
      <c r="K72" s="321">
        <f>E72-G72</f>
        <v>0</v>
      </c>
      <c r="L72" s="1218"/>
      <c r="N72" s="249"/>
      <c r="O72" s="249"/>
      <c r="P72" s="249"/>
    </row>
    <row r="73" spans="1:16" s="240" customFormat="1" ht="45.75" hidden="1" customHeight="1" x14ac:dyDescent="0.35">
      <c r="A73" s="1201"/>
      <c r="B73" s="1203"/>
      <c r="C73" s="314" t="s">
        <v>116</v>
      </c>
      <c r="D73" s="320">
        <v>1909572.23</v>
      </c>
      <c r="E73" s="320">
        <v>318436.75</v>
      </c>
      <c r="F73" s="316">
        <f>E73/D73</f>
        <v>0.16700000000000001</v>
      </c>
      <c r="G73" s="320">
        <v>318436.75</v>
      </c>
      <c r="H73" s="316">
        <f>G73/D73</f>
        <v>0.16700000000000001</v>
      </c>
      <c r="I73" s="316">
        <f>G73/E73</f>
        <v>1</v>
      </c>
      <c r="J73" s="320">
        <f>D73-G73</f>
        <v>1591135.48</v>
      </c>
      <c r="K73" s="321">
        <f>E73-G73</f>
        <v>0</v>
      </c>
      <c r="L73" s="1218"/>
      <c r="N73" s="249"/>
      <c r="O73" s="249"/>
      <c r="P73" s="249"/>
    </row>
    <row r="74" spans="1:16" s="240" customFormat="1" ht="53.25" hidden="1" customHeight="1" x14ac:dyDescent="0.35">
      <c r="A74" s="1201"/>
      <c r="B74" s="1203"/>
      <c r="C74" s="314" t="s">
        <v>33</v>
      </c>
      <c r="D74" s="324">
        <v>0</v>
      </c>
      <c r="E74" s="324">
        <v>0</v>
      </c>
      <c r="F74" s="313" t="e">
        <f>E74/D74</f>
        <v>#DIV/0!</v>
      </c>
      <c r="G74" s="324">
        <v>0</v>
      </c>
      <c r="H74" s="313" t="e">
        <f>G74/D74</f>
        <v>#DIV/0!</v>
      </c>
      <c r="I74" s="313" t="e">
        <f>G74/E74</f>
        <v>#DIV/0!</v>
      </c>
      <c r="J74" s="324">
        <f>D74-G74</f>
        <v>0</v>
      </c>
      <c r="K74" s="326">
        <f>E74-G74</f>
        <v>0</v>
      </c>
      <c r="L74" s="1218"/>
      <c r="N74" s="249"/>
      <c r="O74" s="249"/>
      <c r="P74" s="249"/>
    </row>
    <row r="75" spans="1:16" s="254" customFormat="1" ht="60" customHeight="1" x14ac:dyDescent="0.35">
      <c r="A75" s="1201"/>
      <c r="B75" s="1203"/>
      <c r="C75" s="318" t="s">
        <v>34</v>
      </c>
      <c r="D75" s="320">
        <f>SUM(D71:D74)</f>
        <v>2358490.83</v>
      </c>
      <c r="E75" s="320">
        <f>SUM(E71:E74)</f>
        <v>318436.75</v>
      </c>
      <c r="F75" s="316">
        <f>E75/D75</f>
        <v>0.13500000000000001</v>
      </c>
      <c r="G75" s="320">
        <f>SUM(G71:G74)</f>
        <v>318436.75</v>
      </c>
      <c r="H75" s="316">
        <f>G75/D75</f>
        <v>0.13500000000000001</v>
      </c>
      <c r="I75" s="316">
        <f>G75/E75</f>
        <v>1</v>
      </c>
      <c r="J75" s="320">
        <f>SUM(J71:J74)</f>
        <v>2040054.08</v>
      </c>
      <c r="K75" s="319">
        <f>SUM(K71:K74)</f>
        <v>0</v>
      </c>
      <c r="L75" s="1218"/>
      <c r="N75" s="252"/>
      <c r="O75" s="252"/>
      <c r="P75" s="252"/>
    </row>
    <row r="76" spans="1:16" s="254" customFormat="1" ht="191.25" hidden="1" customHeight="1" x14ac:dyDescent="0.35">
      <c r="A76" s="1204"/>
      <c r="B76" s="1205"/>
      <c r="C76" s="1205"/>
      <c r="D76" s="1205"/>
      <c r="E76" s="1205"/>
      <c r="F76" s="1205"/>
      <c r="G76" s="1205"/>
      <c r="H76" s="1205"/>
      <c r="I76" s="1205"/>
      <c r="J76" s="1205"/>
      <c r="K76" s="1206"/>
      <c r="L76" s="260"/>
      <c r="N76" s="252"/>
      <c r="O76" s="252"/>
      <c r="P76" s="252"/>
    </row>
    <row r="77" spans="1:16" s="240" customFormat="1" ht="45.75" hidden="1" customHeight="1" x14ac:dyDescent="0.35">
      <c r="A77" s="1201">
        <v>12</v>
      </c>
      <c r="B77" s="1203" t="s">
        <v>462</v>
      </c>
      <c r="C77" s="317" t="s">
        <v>79</v>
      </c>
      <c r="D77" s="312">
        <v>0</v>
      </c>
      <c r="E77" s="312">
        <v>0</v>
      </c>
      <c r="F77" s="313" t="e">
        <f>E77/D77</f>
        <v>#DIV/0!</v>
      </c>
      <c r="G77" s="312">
        <v>0</v>
      </c>
      <c r="H77" s="313" t="e">
        <f>G77/D77</f>
        <v>#DIV/0!</v>
      </c>
      <c r="I77" s="313" t="e">
        <f>G77/E77</f>
        <v>#DIV/0!</v>
      </c>
      <c r="J77" s="312">
        <f>D77-G77</f>
        <v>0</v>
      </c>
      <c r="K77" s="311">
        <f>E77-G77</f>
        <v>0</v>
      </c>
      <c r="L77" s="1237"/>
      <c r="N77" s="249"/>
      <c r="O77" s="249"/>
      <c r="P77" s="249"/>
    </row>
    <row r="78" spans="1:16" s="240" customFormat="1" ht="45.75" hidden="1" customHeight="1" x14ac:dyDescent="0.35">
      <c r="A78" s="1201"/>
      <c r="B78" s="1203"/>
      <c r="C78" s="314" t="s">
        <v>78</v>
      </c>
      <c r="D78" s="200">
        <v>95815.1</v>
      </c>
      <c r="E78" s="200">
        <v>0</v>
      </c>
      <c r="F78" s="316">
        <f>E78/D78</f>
        <v>0</v>
      </c>
      <c r="G78" s="200">
        <v>0</v>
      </c>
      <c r="H78" s="316">
        <f>G78/D78</f>
        <v>0</v>
      </c>
      <c r="I78" s="316">
        <v>0</v>
      </c>
      <c r="J78" s="200">
        <f>D78-G78</f>
        <v>95815.1</v>
      </c>
      <c r="K78" s="315">
        <f>E78-G78</f>
        <v>0</v>
      </c>
      <c r="L78" s="1238"/>
      <c r="N78" s="249"/>
      <c r="O78" s="249"/>
      <c r="P78" s="249"/>
    </row>
    <row r="79" spans="1:16" s="240" customFormat="1" ht="45.75" hidden="1" customHeight="1" x14ac:dyDescent="0.35">
      <c r="A79" s="1201"/>
      <c r="B79" s="1203"/>
      <c r="C79" s="314" t="s">
        <v>116</v>
      </c>
      <c r="D79" s="200">
        <v>86412.89</v>
      </c>
      <c r="E79" s="200">
        <v>0</v>
      </c>
      <c r="F79" s="316">
        <f>E79/D79</f>
        <v>0</v>
      </c>
      <c r="G79" s="200">
        <v>0</v>
      </c>
      <c r="H79" s="316">
        <f>G79/D79</f>
        <v>0</v>
      </c>
      <c r="I79" s="316">
        <v>0</v>
      </c>
      <c r="J79" s="200">
        <f>D79-G79</f>
        <v>86412.89</v>
      </c>
      <c r="K79" s="315">
        <f>E79-G79</f>
        <v>0</v>
      </c>
      <c r="L79" s="1238"/>
      <c r="N79" s="249"/>
      <c r="O79" s="249"/>
      <c r="P79" s="249"/>
    </row>
    <row r="80" spans="1:16" s="240" customFormat="1" ht="50.25" hidden="1" customHeight="1" x14ac:dyDescent="0.35">
      <c r="A80" s="1201"/>
      <c r="B80" s="1203"/>
      <c r="C80" s="314" t="s">
        <v>33</v>
      </c>
      <c r="D80" s="312">
        <v>0</v>
      </c>
      <c r="E80" s="312">
        <v>0</v>
      </c>
      <c r="F80" s="313" t="e">
        <f>E80/D80</f>
        <v>#DIV/0!</v>
      </c>
      <c r="G80" s="312">
        <v>0</v>
      </c>
      <c r="H80" s="313" t="e">
        <f>G80/D80</f>
        <v>#DIV/0!</v>
      </c>
      <c r="I80" s="313" t="e">
        <f>G80/E80</f>
        <v>#DIV/0!</v>
      </c>
      <c r="J80" s="312">
        <f>D80-G80</f>
        <v>0</v>
      </c>
      <c r="K80" s="311">
        <f>E80-G80</f>
        <v>0</v>
      </c>
      <c r="L80" s="1238"/>
      <c r="N80" s="249"/>
      <c r="O80" s="249"/>
      <c r="P80" s="249"/>
    </row>
    <row r="81" spans="1:16" s="254" customFormat="1" ht="62.25" customHeight="1" x14ac:dyDescent="0.35">
      <c r="A81" s="1201"/>
      <c r="B81" s="1203"/>
      <c r="C81" s="318" t="s">
        <v>34</v>
      </c>
      <c r="D81" s="200">
        <f>SUM(D77:D80)</f>
        <v>182227.99</v>
      </c>
      <c r="E81" s="200">
        <f>SUM(E77:E80)</f>
        <v>0</v>
      </c>
      <c r="F81" s="316">
        <f>E81/D81</f>
        <v>0</v>
      </c>
      <c r="G81" s="200">
        <v>0</v>
      </c>
      <c r="H81" s="316">
        <f>G81/D81</f>
        <v>0</v>
      </c>
      <c r="I81" s="316">
        <v>0</v>
      </c>
      <c r="J81" s="200">
        <f>SUM(J77:J80)</f>
        <v>182227.99</v>
      </c>
      <c r="K81" s="315">
        <f>E81-G81</f>
        <v>0</v>
      </c>
      <c r="L81" s="268"/>
      <c r="N81" s="252" t="b">
        <v>0</v>
      </c>
      <c r="O81" s="252" t="b">
        <v>1</v>
      </c>
      <c r="P81" s="252" t="b">
        <v>1</v>
      </c>
    </row>
    <row r="82" spans="1:16" s="254" customFormat="1" ht="83.25" hidden="1" customHeight="1" x14ac:dyDescent="0.35">
      <c r="A82" s="1198"/>
      <c r="B82" s="1199"/>
      <c r="C82" s="1199"/>
      <c r="D82" s="1199"/>
      <c r="E82" s="1199"/>
      <c r="F82" s="1199"/>
      <c r="G82" s="1199"/>
      <c r="H82" s="1199"/>
      <c r="I82" s="1199"/>
      <c r="J82" s="1199"/>
      <c r="K82" s="1200"/>
      <c r="L82" s="268"/>
      <c r="N82" s="252"/>
      <c r="O82" s="252"/>
      <c r="P82" s="252"/>
    </row>
    <row r="83" spans="1:16" s="240" customFormat="1" ht="54.75" hidden="1" customHeight="1" x14ac:dyDescent="0.35">
      <c r="A83" s="1201">
        <v>13</v>
      </c>
      <c r="B83" s="1203" t="s">
        <v>467</v>
      </c>
      <c r="C83" s="317" t="s">
        <v>79</v>
      </c>
      <c r="D83" s="312">
        <v>0</v>
      </c>
      <c r="E83" s="312">
        <v>0</v>
      </c>
      <c r="F83" s="313" t="e">
        <f>E83/D83</f>
        <v>#DIV/0!</v>
      </c>
      <c r="G83" s="312">
        <v>0</v>
      </c>
      <c r="H83" s="313" t="e">
        <f>G83/D83</f>
        <v>#DIV/0!</v>
      </c>
      <c r="I83" s="313" t="e">
        <f>G83/E83</f>
        <v>#DIV/0!</v>
      </c>
      <c r="J83" s="312">
        <f>D83-G83</f>
        <v>0</v>
      </c>
      <c r="K83" s="311">
        <f>E83-G83</f>
        <v>0</v>
      </c>
      <c r="L83" s="1217"/>
      <c r="N83" s="249"/>
      <c r="O83" s="249"/>
      <c r="P83" s="249"/>
    </row>
    <row r="84" spans="1:16" s="240" customFormat="1" ht="48.75" hidden="1" customHeight="1" x14ac:dyDescent="0.35">
      <c r="A84" s="1201"/>
      <c r="B84" s="1203"/>
      <c r="C84" s="314" t="s">
        <v>78</v>
      </c>
      <c r="D84" s="200">
        <v>5972.1</v>
      </c>
      <c r="E84" s="200">
        <v>0</v>
      </c>
      <c r="F84" s="316">
        <f>E84/D84</f>
        <v>0</v>
      </c>
      <c r="G84" s="200">
        <v>0</v>
      </c>
      <c r="H84" s="316">
        <f>G84/D84</f>
        <v>0</v>
      </c>
      <c r="I84" s="316">
        <v>0</v>
      </c>
      <c r="J84" s="200">
        <f>D84-G84</f>
        <v>5972.1</v>
      </c>
      <c r="K84" s="315">
        <f>E84-G84</f>
        <v>0</v>
      </c>
      <c r="L84" s="1218"/>
      <c r="N84" s="249"/>
      <c r="O84" s="249"/>
      <c r="P84" s="249"/>
    </row>
    <row r="85" spans="1:16" s="240" customFormat="1" ht="45.75" hidden="1" customHeight="1" x14ac:dyDescent="0.35">
      <c r="A85" s="1201"/>
      <c r="B85" s="1203"/>
      <c r="C85" s="314" t="s">
        <v>116</v>
      </c>
      <c r="D85" s="200">
        <v>80199.399999999994</v>
      </c>
      <c r="E85" s="200">
        <v>1692.54</v>
      </c>
      <c r="F85" s="316">
        <f>E85/D85</f>
        <v>2.1000000000000001E-2</v>
      </c>
      <c r="G85" s="200">
        <v>1692.54</v>
      </c>
      <c r="H85" s="316">
        <f>G85/D85</f>
        <v>2.1000000000000001E-2</v>
      </c>
      <c r="I85" s="316">
        <f>G85/E85</f>
        <v>1</v>
      </c>
      <c r="J85" s="200">
        <f>D85-G85</f>
        <v>78506.86</v>
      </c>
      <c r="K85" s="315">
        <f>E85-G85</f>
        <v>0</v>
      </c>
      <c r="L85" s="1218"/>
      <c r="N85" s="249"/>
      <c r="O85" s="249"/>
      <c r="P85" s="249"/>
    </row>
    <row r="86" spans="1:16" s="240" customFormat="1" ht="50.25" hidden="1" customHeight="1" x14ac:dyDescent="0.35">
      <c r="A86" s="1201"/>
      <c r="B86" s="1203"/>
      <c r="C86" s="314" t="s">
        <v>33</v>
      </c>
      <c r="D86" s="200">
        <v>5053.67</v>
      </c>
      <c r="E86" s="200">
        <v>0</v>
      </c>
      <c r="F86" s="316">
        <f>E86/D86</f>
        <v>0</v>
      </c>
      <c r="G86" s="200">
        <v>0</v>
      </c>
      <c r="H86" s="316">
        <f>G86/D86</f>
        <v>0</v>
      </c>
      <c r="I86" s="316">
        <v>0</v>
      </c>
      <c r="J86" s="200">
        <f>D86-G86</f>
        <v>5053.67</v>
      </c>
      <c r="K86" s="315">
        <f>E86-G86</f>
        <v>0</v>
      </c>
      <c r="L86" s="1218"/>
      <c r="N86" s="249"/>
      <c r="O86" s="249"/>
      <c r="P86" s="249"/>
    </row>
    <row r="87" spans="1:16" s="254" customFormat="1" ht="55.5" customHeight="1" x14ac:dyDescent="0.35">
      <c r="A87" s="1201"/>
      <c r="B87" s="1203"/>
      <c r="C87" s="318" t="s">
        <v>34</v>
      </c>
      <c r="D87" s="200">
        <f>SUM(D83:D86)</f>
        <v>91225.17</v>
      </c>
      <c r="E87" s="200">
        <f>SUM(E83:E86)</f>
        <v>1692.54</v>
      </c>
      <c r="F87" s="316">
        <f>E87/D87</f>
        <v>1.9E-2</v>
      </c>
      <c r="G87" s="200">
        <f>SUM(G83:G86)</f>
        <v>1692.54</v>
      </c>
      <c r="H87" s="316">
        <f>G87/D87</f>
        <v>1.9E-2</v>
      </c>
      <c r="I87" s="316">
        <f>G87/E87</f>
        <v>1</v>
      </c>
      <c r="J87" s="200">
        <f>SUM(J83:J86)</f>
        <v>89532.63</v>
      </c>
      <c r="K87" s="315">
        <f>E87-G87</f>
        <v>0</v>
      </c>
      <c r="L87" s="1218"/>
      <c r="N87" s="252"/>
      <c r="O87" s="252"/>
      <c r="P87" s="252"/>
    </row>
    <row r="88" spans="1:16" s="254" customFormat="1" ht="87" hidden="1" customHeight="1" x14ac:dyDescent="0.35">
      <c r="A88" s="1227" t="s">
        <v>768</v>
      </c>
      <c r="B88" s="1228"/>
      <c r="C88" s="1228"/>
      <c r="D88" s="1228"/>
      <c r="E88" s="1228"/>
      <c r="F88" s="1228"/>
      <c r="G88" s="1228"/>
      <c r="H88" s="1228"/>
      <c r="I88" s="1228"/>
      <c r="J88" s="1228"/>
      <c r="K88" s="1229"/>
      <c r="L88" s="1218"/>
      <c r="N88" s="252"/>
      <c r="O88" s="252"/>
      <c r="P88" s="252"/>
    </row>
    <row r="89" spans="1:16" s="240" customFormat="1" ht="73.5" hidden="1" customHeight="1" x14ac:dyDescent="0.35">
      <c r="A89" s="1201">
        <v>14</v>
      </c>
      <c r="B89" s="1203" t="s">
        <v>478</v>
      </c>
      <c r="C89" s="317" t="s">
        <v>79</v>
      </c>
      <c r="D89" s="323">
        <v>0</v>
      </c>
      <c r="E89" s="323">
        <v>0</v>
      </c>
      <c r="F89" s="313" t="e">
        <f>E89/D89</f>
        <v>#DIV/0!</v>
      </c>
      <c r="G89" s="324">
        <v>0</v>
      </c>
      <c r="H89" s="313" t="e">
        <f>G89/D89</f>
        <v>#DIV/0!</v>
      </c>
      <c r="I89" s="313" t="e">
        <f>G89/E89</f>
        <v>#DIV/0!</v>
      </c>
      <c r="J89" s="323">
        <f>D89-G89</f>
        <v>0</v>
      </c>
      <c r="K89" s="322">
        <f>E89-G89</f>
        <v>0</v>
      </c>
      <c r="L89" s="1218"/>
      <c r="N89" s="249"/>
      <c r="O89" s="249"/>
      <c r="P89" s="249"/>
    </row>
    <row r="90" spans="1:16" s="240" customFormat="1" ht="58.5" hidden="1" customHeight="1" x14ac:dyDescent="0.35">
      <c r="A90" s="1201"/>
      <c r="B90" s="1203"/>
      <c r="C90" s="314" t="s">
        <v>78</v>
      </c>
      <c r="D90" s="323">
        <v>0</v>
      </c>
      <c r="E90" s="323">
        <v>0</v>
      </c>
      <c r="F90" s="313" t="e">
        <f>E90/D90</f>
        <v>#DIV/0!</v>
      </c>
      <c r="G90" s="324">
        <v>0</v>
      </c>
      <c r="H90" s="313" t="e">
        <f>G90/D90</f>
        <v>#DIV/0!</v>
      </c>
      <c r="I90" s="313" t="e">
        <f>G90/E90</f>
        <v>#DIV/0!</v>
      </c>
      <c r="J90" s="323">
        <f>D90-G90</f>
        <v>0</v>
      </c>
      <c r="K90" s="322">
        <f>E90-G90</f>
        <v>0</v>
      </c>
      <c r="L90" s="1219"/>
      <c r="N90" s="249"/>
      <c r="O90" s="249"/>
      <c r="P90" s="249"/>
    </row>
    <row r="91" spans="1:16" s="240" customFormat="1" ht="58.5" hidden="1" customHeight="1" x14ac:dyDescent="0.35">
      <c r="A91" s="1201"/>
      <c r="B91" s="1203"/>
      <c r="C91" s="314" t="s">
        <v>116</v>
      </c>
      <c r="D91" s="320">
        <v>254320.6</v>
      </c>
      <c r="E91" s="320">
        <v>43358.89</v>
      </c>
      <c r="F91" s="316">
        <f>E91/D91</f>
        <v>0.17</v>
      </c>
      <c r="G91" s="325">
        <v>43358.89</v>
      </c>
      <c r="H91" s="316">
        <f>G91/D91</f>
        <v>0.17</v>
      </c>
      <c r="I91" s="316">
        <f>G91/E91</f>
        <v>1</v>
      </c>
      <c r="J91" s="320">
        <f>D91-G91</f>
        <v>210961.71</v>
      </c>
      <c r="K91" s="319">
        <f>E91-G91</f>
        <v>0</v>
      </c>
      <c r="L91" s="1217"/>
      <c r="N91" s="249"/>
      <c r="O91" s="249"/>
      <c r="P91" s="249"/>
    </row>
    <row r="92" spans="1:16" s="240" customFormat="1" ht="58.5" hidden="1" customHeight="1" x14ac:dyDescent="0.35">
      <c r="A92" s="1201"/>
      <c r="B92" s="1203"/>
      <c r="C92" s="314" t="s">
        <v>33</v>
      </c>
      <c r="D92" s="323">
        <v>0</v>
      </c>
      <c r="E92" s="323">
        <v>0</v>
      </c>
      <c r="F92" s="313" t="e">
        <f>E92/D92</f>
        <v>#DIV/0!</v>
      </c>
      <c r="G92" s="324">
        <v>0</v>
      </c>
      <c r="H92" s="313" t="e">
        <f>G92/D92</f>
        <v>#DIV/0!</v>
      </c>
      <c r="I92" s="313" t="e">
        <f>G92/E92</f>
        <v>#DIV/0!</v>
      </c>
      <c r="J92" s="323">
        <f>D92-G92</f>
        <v>0</v>
      </c>
      <c r="K92" s="322">
        <f>E92-G92</f>
        <v>0</v>
      </c>
      <c r="L92" s="1218"/>
      <c r="N92" s="249"/>
      <c r="O92" s="249"/>
      <c r="P92" s="249"/>
    </row>
    <row r="93" spans="1:16" s="254" customFormat="1" ht="88.5" customHeight="1" x14ac:dyDescent="0.35">
      <c r="A93" s="1201"/>
      <c r="B93" s="1203"/>
      <c r="C93" s="318" t="s">
        <v>34</v>
      </c>
      <c r="D93" s="200">
        <f>SUM(D89:D92)</f>
        <v>254320.6</v>
      </c>
      <c r="E93" s="200">
        <f>SUM(E89:E92)</f>
        <v>43358.89</v>
      </c>
      <c r="F93" s="316">
        <f>E93/D93</f>
        <v>0.17</v>
      </c>
      <c r="G93" s="200">
        <f>SUM(G89:G92)</f>
        <v>43358.89</v>
      </c>
      <c r="H93" s="316">
        <f>G93/D93</f>
        <v>0.17</v>
      </c>
      <c r="I93" s="316">
        <f>G93/E93</f>
        <v>1</v>
      </c>
      <c r="J93" s="320">
        <f>D93-G93</f>
        <v>210961.71</v>
      </c>
      <c r="K93" s="321">
        <f>E93-G93</f>
        <v>0</v>
      </c>
      <c r="L93" s="1218"/>
      <c r="N93" s="252" t="b">
        <v>0</v>
      </c>
      <c r="O93" s="252" t="b">
        <v>0</v>
      </c>
      <c r="P93" s="252" t="b">
        <v>0</v>
      </c>
    </row>
    <row r="94" spans="1:16" s="254" customFormat="1" ht="52.5" hidden="1" customHeight="1" x14ac:dyDescent="0.35">
      <c r="A94" s="1230"/>
      <c r="B94" s="1231"/>
      <c r="C94" s="1231"/>
      <c r="D94" s="1231"/>
      <c r="E94" s="1231"/>
      <c r="F94" s="1231"/>
      <c r="G94" s="1231"/>
      <c r="H94" s="1231"/>
      <c r="I94" s="1231"/>
      <c r="J94" s="1231"/>
      <c r="K94" s="1232"/>
      <c r="L94" s="1218"/>
      <c r="N94" s="252"/>
      <c r="O94" s="252"/>
      <c r="P94" s="252"/>
    </row>
    <row r="95" spans="1:16" s="240" customFormat="1" ht="49.5" hidden="1" customHeight="1" x14ac:dyDescent="0.35">
      <c r="A95" s="1201">
        <v>15</v>
      </c>
      <c r="B95" s="1203" t="s">
        <v>479</v>
      </c>
      <c r="C95" s="317" t="s">
        <v>79</v>
      </c>
      <c r="D95" s="323">
        <v>0</v>
      </c>
      <c r="E95" s="323">
        <v>0</v>
      </c>
      <c r="F95" s="313" t="e">
        <f>E95/D95</f>
        <v>#DIV/0!</v>
      </c>
      <c r="G95" s="323">
        <v>0</v>
      </c>
      <c r="H95" s="313" t="e">
        <f>G95/D95</f>
        <v>#DIV/0!</v>
      </c>
      <c r="I95" s="313" t="e">
        <f>G95/E95</f>
        <v>#DIV/0!</v>
      </c>
      <c r="J95" s="323">
        <f>D95-G95</f>
        <v>0</v>
      </c>
      <c r="K95" s="322">
        <f>E95-G95</f>
        <v>0</v>
      </c>
      <c r="L95" s="1218"/>
      <c r="N95" s="249"/>
      <c r="O95" s="249"/>
      <c r="P95" s="249"/>
    </row>
    <row r="96" spans="1:16" s="240" customFormat="1" ht="54.75" hidden="1" customHeight="1" x14ac:dyDescent="0.35">
      <c r="A96" s="1201"/>
      <c r="B96" s="1203"/>
      <c r="C96" s="314" t="s">
        <v>78</v>
      </c>
      <c r="D96" s="323">
        <v>0</v>
      </c>
      <c r="E96" s="323">
        <v>0</v>
      </c>
      <c r="F96" s="313" t="e">
        <f>E96/D96</f>
        <v>#DIV/0!</v>
      </c>
      <c r="G96" s="323">
        <v>0</v>
      </c>
      <c r="H96" s="313" t="e">
        <f>G96/D96</f>
        <v>#DIV/0!</v>
      </c>
      <c r="I96" s="313" t="e">
        <f>G96/E96</f>
        <v>#DIV/0!</v>
      </c>
      <c r="J96" s="323">
        <f>D96-G96</f>
        <v>0</v>
      </c>
      <c r="K96" s="322">
        <f>E96-G96</f>
        <v>0</v>
      </c>
      <c r="L96" s="1219"/>
      <c r="N96" s="249"/>
      <c r="O96" s="249"/>
      <c r="P96" s="249"/>
    </row>
    <row r="97" spans="1:16" s="240" customFormat="1" ht="39" hidden="1" customHeight="1" x14ac:dyDescent="0.35">
      <c r="A97" s="1201"/>
      <c r="B97" s="1203"/>
      <c r="C97" s="314" t="s">
        <v>116</v>
      </c>
      <c r="D97" s="320">
        <v>103281</v>
      </c>
      <c r="E97" s="320">
        <v>2232.0700000000002</v>
      </c>
      <c r="F97" s="316">
        <f>E97/D97</f>
        <v>2.1999999999999999E-2</v>
      </c>
      <c r="G97" s="320">
        <v>2232.0700000000002</v>
      </c>
      <c r="H97" s="316">
        <f>G97/D97</f>
        <v>2.1999999999999999E-2</v>
      </c>
      <c r="I97" s="316">
        <f>G97/E97</f>
        <v>1</v>
      </c>
      <c r="J97" s="320">
        <f>D97-G97</f>
        <v>101048.93</v>
      </c>
      <c r="K97" s="319">
        <f>E97-G97</f>
        <v>0</v>
      </c>
      <c r="L97" s="1217"/>
      <c r="N97" s="249"/>
      <c r="O97" s="249"/>
      <c r="P97" s="249"/>
    </row>
    <row r="98" spans="1:16" s="240" customFormat="1" ht="54" hidden="1" customHeight="1" x14ac:dyDescent="0.35">
      <c r="A98" s="1201"/>
      <c r="B98" s="1203"/>
      <c r="C98" s="314" t="s">
        <v>33</v>
      </c>
      <c r="D98" s="323">
        <v>0</v>
      </c>
      <c r="E98" s="323">
        <v>0</v>
      </c>
      <c r="F98" s="313" t="e">
        <f>E98/D98</f>
        <v>#DIV/0!</v>
      </c>
      <c r="G98" s="323">
        <v>0</v>
      </c>
      <c r="H98" s="313" t="e">
        <f>G98/D98</f>
        <v>#DIV/0!</v>
      </c>
      <c r="I98" s="313" t="e">
        <f>G98/E98</f>
        <v>#DIV/0!</v>
      </c>
      <c r="J98" s="323">
        <f>D98-G98</f>
        <v>0</v>
      </c>
      <c r="K98" s="322">
        <f>E98-G98</f>
        <v>0</v>
      </c>
      <c r="L98" s="1218"/>
      <c r="N98" s="249"/>
      <c r="O98" s="249"/>
      <c r="P98" s="249"/>
    </row>
    <row r="99" spans="1:16" s="254" customFormat="1" ht="61.5" customHeight="1" x14ac:dyDescent="0.35">
      <c r="A99" s="1201"/>
      <c r="B99" s="1203"/>
      <c r="C99" s="318" t="s">
        <v>34</v>
      </c>
      <c r="D99" s="200">
        <f>SUM(D95:D98)</f>
        <v>103281</v>
      </c>
      <c r="E99" s="200">
        <f>SUM(E95:E98)</f>
        <v>2232.0700000000002</v>
      </c>
      <c r="F99" s="316">
        <f>E99/D99</f>
        <v>2.1999999999999999E-2</v>
      </c>
      <c r="G99" s="320">
        <f>SUM(G95:G98)</f>
        <v>2232.0700000000002</v>
      </c>
      <c r="H99" s="316">
        <f>G99/D99</f>
        <v>2.1999999999999999E-2</v>
      </c>
      <c r="I99" s="316">
        <f>G99/E99</f>
        <v>1</v>
      </c>
      <c r="J99" s="200">
        <f>D99-G99</f>
        <v>101048.93</v>
      </c>
      <c r="K99" s="315">
        <f>E99-G99</f>
        <v>0</v>
      </c>
      <c r="L99" s="1218"/>
      <c r="N99" s="252" t="b">
        <v>0</v>
      </c>
      <c r="O99" s="252" t="b">
        <v>0</v>
      </c>
      <c r="P99" s="252" t="b">
        <v>0</v>
      </c>
    </row>
    <row r="100" spans="1:16" s="254" customFormat="1" ht="324" hidden="1" customHeight="1" x14ac:dyDescent="0.35">
      <c r="A100" s="1204"/>
      <c r="B100" s="1205"/>
      <c r="C100" s="1205"/>
      <c r="D100" s="1205"/>
      <c r="E100" s="1205"/>
      <c r="F100" s="1205"/>
      <c r="G100" s="1205"/>
      <c r="H100" s="1205"/>
      <c r="I100" s="1205"/>
      <c r="J100" s="1205"/>
      <c r="K100" s="1206"/>
      <c r="L100" s="1218"/>
      <c r="N100" s="252"/>
      <c r="O100" s="252"/>
      <c r="P100" s="252"/>
    </row>
    <row r="101" spans="1:16" s="240" customFormat="1" ht="60.75" hidden="1" customHeight="1" x14ac:dyDescent="0.35">
      <c r="A101" s="1201">
        <v>16</v>
      </c>
      <c r="B101" s="1202" t="s">
        <v>676</v>
      </c>
      <c r="C101" s="317" t="s">
        <v>79</v>
      </c>
      <c r="D101" s="312">
        <v>0</v>
      </c>
      <c r="E101" s="312">
        <v>0</v>
      </c>
      <c r="F101" s="313" t="e">
        <f>E101/D101</f>
        <v>#DIV/0!</v>
      </c>
      <c r="G101" s="312">
        <v>0</v>
      </c>
      <c r="H101" s="313" t="e">
        <f>G101/D101</f>
        <v>#DIV/0!</v>
      </c>
      <c r="I101" s="313" t="e">
        <f>G101/E101</f>
        <v>#DIV/0!</v>
      </c>
      <c r="J101" s="312">
        <f>D101-G101</f>
        <v>0</v>
      </c>
      <c r="K101" s="311">
        <f>E101-G101</f>
        <v>0</v>
      </c>
      <c r="L101" s="1218"/>
      <c r="N101" s="249"/>
      <c r="O101" s="249"/>
      <c r="P101" s="249"/>
    </row>
    <row r="102" spans="1:16" s="240" customFormat="1" ht="60.75" hidden="1" customHeight="1" x14ac:dyDescent="0.35">
      <c r="A102" s="1201"/>
      <c r="B102" s="1203"/>
      <c r="C102" s="314" t="s">
        <v>78</v>
      </c>
      <c r="D102" s="200">
        <v>99.5</v>
      </c>
      <c r="E102" s="200">
        <v>0</v>
      </c>
      <c r="F102" s="316">
        <f>E102/D102</f>
        <v>0</v>
      </c>
      <c r="G102" s="200">
        <v>0</v>
      </c>
      <c r="H102" s="316">
        <f>G102/D102</f>
        <v>0</v>
      </c>
      <c r="I102" s="316">
        <v>0</v>
      </c>
      <c r="J102" s="200">
        <f>D102-G102</f>
        <v>99.5</v>
      </c>
      <c r="K102" s="315">
        <f>E102-G102</f>
        <v>0</v>
      </c>
      <c r="L102" s="1219"/>
      <c r="N102" s="249"/>
      <c r="O102" s="249"/>
      <c r="P102" s="249"/>
    </row>
    <row r="103" spans="1:16" s="240" customFormat="1" ht="60.75" hidden="1" customHeight="1" x14ac:dyDescent="0.35">
      <c r="A103" s="1201"/>
      <c r="B103" s="1203"/>
      <c r="C103" s="314" t="s">
        <v>116</v>
      </c>
      <c r="D103" s="200">
        <v>174410.17</v>
      </c>
      <c r="E103" s="200">
        <v>26128.15</v>
      </c>
      <c r="F103" s="316">
        <f>E103/D103</f>
        <v>0.15</v>
      </c>
      <c r="G103" s="200">
        <v>26128.15</v>
      </c>
      <c r="H103" s="316">
        <f>G103/D103</f>
        <v>0.15</v>
      </c>
      <c r="I103" s="316">
        <f>G103/E103</f>
        <v>1</v>
      </c>
      <c r="J103" s="200">
        <f>D103-G103</f>
        <v>148282.01999999999</v>
      </c>
      <c r="K103" s="315">
        <f>E103-G103</f>
        <v>0</v>
      </c>
      <c r="L103" s="1217"/>
      <c r="N103" s="249"/>
      <c r="O103" s="249"/>
      <c r="P103" s="249"/>
    </row>
    <row r="104" spans="1:16" s="240" customFormat="1" ht="60.75" hidden="1" customHeight="1" x14ac:dyDescent="0.35">
      <c r="A104" s="1201"/>
      <c r="B104" s="1203"/>
      <c r="C104" s="314" t="s">
        <v>33</v>
      </c>
      <c r="D104" s="312">
        <v>0</v>
      </c>
      <c r="E104" s="312">
        <v>0</v>
      </c>
      <c r="F104" s="313" t="e">
        <f>E104/D104</f>
        <v>#DIV/0!</v>
      </c>
      <c r="G104" s="312">
        <v>0</v>
      </c>
      <c r="H104" s="313" t="e">
        <f>G104/D104</f>
        <v>#DIV/0!</v>
      </c>
      <c r="I104" s="313" t="e">
        <f>G104/E104</f>
        <v>#DIV/0!</v>
      </c>
      <c r="J104" s="312">
        <f>D104-G104</f>
        <v>0</v>
      </c>
      <c r="K104" s="311">
        <f>E104-G104</f>
        <v>0</v>
      </c>
      <c r="L104" s="1218"/>
      <c r="N104" s="249"/>
      <c r="O104" s="249"/>
      <c r="P104" s="249"/>
    </row>
    <row r="105" spans="1:16" s="254" customFormat="1" ht="67.5" customHeight="1" x14ac:dyDescent="0.35">
      <c r="A105" s="1201"/>
      <c r="B105" s="1203"/>
      <c r="C105" s="318" t="s">
        <v>34</v>
      </c>
      <c r="D105" s="200">
        <f>SUM(D101:D104)</f>
        <v>174509.67</v>
      </c>
      <c r="E105" s="200">
        <f>SUM(E101:E104)</f>
        <v>26128.15</v>
      </c>
      <c r="F105" s="316">
        <f>E105/D105</f>
        <v>0.15</v>
      </c>
      <c r="G105" s="200">
        <f>SUM(G101:G104)</f>
        <v>26128.15</v>
      </c>
      <c r="H105" s="316">
        <f>G105/D105</f>
        <v>0.15</v>
      </c>
      <c r="I105" s="316">
        <f>G105/E105</f>
        <v>1</v>
      </c>
      <c r="J105" s="320">
        <f>SUM(J101:J104)</f>
        <v>148381.51999999999</v>
      </c>
      <c r="K105" s="321">
        <f>SUM(K101:K104)</f>
        <v>0</v>
      </c>
      <c r="L105" s="1218"/>
      <c r="N105" s="252"/>
      <c r="O105" s="252"/>
      <c r="P105" s="252"/>
    </row>
    <row r="106" spans="1:16" s="254" customFormat="1" ht="90.75" hidden="1" customHeight="1" x14ac:dyDescent="0.35">
      <c r="A106" s="1204"/>
      <c r="B106" s="1203"/>
      <c r="C106" s="1203"/>
      <c r="D106" s="1203"/>
      <c r="E106" s="1203"/>
      <c r="F106" s="1203"/>
      <c r="G106" s="1203"/>
      <c r="H106" s="1203"/>
      <c r="I106" s="1203"/>
      <c r="J106" s="1203"/>
      <c r="K106" s="1233"/>
      <c r="L106" s="1218"/>
      <c r="N106" s="252"/>
      <c r="O106" s="252"/>
      <c r="P106" s="252"/>
    </row>
    <row r="107" spans="1:16" s="240" customFormat="1" ht="51.75" hidden="1" customHeight="1" x14ac:dyDescent="0.35">
      <c r="A107" s="1201">
        <v>17</v>
      </c>
      <c r="B107" s="1202" t="s">
        <v>677</v>
      </c>
      <c r="C107" s="317" t="s">
        <v>79</v>
      </c>
      <c r="D107" s="312">
        <v>0</v>
      </c>
      <c r="E107" s="312">
        <v>0</v>
      </c>
      <c r="F107" s="313" t="e">
        <f>E107/D107</f>
        <v>#DIV/0!</v>
      </c>
      <c r="G107" s="312">
        <v>0</v>
      </c>
      <c r="H107" s="313" t="e">
        <f>G107/D107</f>
        <v>#DIV/0!</v>
      </c>
      <c r="I107" s="313" t="e">
        <f>G107/E107</f>
        <v>#DIV/0!</v>
      </c>
      <c r="J107" s="312">
        <f>D107-G107</f>
        <v>0</v>
      </c>
      <c r="K107" s="311">
        <f>E107-G107</f>
        <v>0</v>
      </c>
      <c r="L107" s="1218"/>
      <c r="N107" s="249"/>
      <c r="O107" s="249"/>
      <c r="P107" s="249"/>
    </row>
    <row r="108" spans="1:16" s="240" customFormat="1" ht="51.75" hidden="1" customHeight="1" x14ac:dyDescent="0.35">
      <c r="A108" s="1201"/>
      <c r="B108" s="1203"/>
      <c r="C108" s="314" t="s">
        <v>78</v>
      </c>
      <c r="D108" s="200">
        <v>27384.9</v>
      </c>
      <c r="E108" s="200">
        <v>4450.74</v>
      </c>
      <c r="F108" s="316">
        <f>E108/D108</f>
        <v>0.16300000000000001</v>
      </c>
      <c r="G108" s="200">
        <v>4450.74</v>
      </c>
      <c r="H108" s="316">
        <f>G108/D108</f>
        <v>0.16300000000000001</v>
      </c>
      <c r="I108" s="316">
        <f>G108/E108</f>
        <v>1</v>
      </c>
      <c r="J108" s="200">
        <f>D108-G108</f>
        <v>22934.16</v>
      </c>
      <c r="K108" s="315">
        <f>E108-G108</f>
        <v>0</v>
      </c>
      <c r="L108" s="1219"/>
      <c r="N108" s="249"/>
      <c r="O108" s="249"/>
      <c r="P108" s="249"/>
    </row>
    <row r="109" spans="1:16" s="240" customFormat="1" ht="51.75" hidden="1" customHeight="1" x14ac:dyDescent="0.35">
      <c r="A109" s="1201"/>
      <c r="B109" s="1203"/>
      <c r="C109" s="314" t="s">
        <v>116</v>
      </c>
      <c r="D109" s="200">
        <v>15300.4</v>
      </c>
      <c r="E109" s="200">
        <v>4729.68</v>
      </c>
      <c r="F109" s="316">
        <f>E109/D109</f>
        <v>0.309</v>
      </c>
      <c r="G109" s="200">
        <v>4729.68</v>
      </c>
      <c r="H109" s="316">
        <f>G109/D109</f>
        <v>0.309</v>
      </c>
      <c r="I109" s="316">
        <f>G109/E109</f>
        <v>1</v>
      </c>
      <c r="J109" s="200">
        <f>D109-G109</f>
        <v>10570.72</v>
      </c>
      <c r="K109" s="315">
        <f>E109-G109</f>
        <v>0</v>
      </c>
      <c r="L109" s="1217"/>
      <c r="N109" s="249"/>
      <c r="O109" s="249"/>
      <c r="P109" s="249"/>
    </row>
    <row r="110" spans="1:16" s="240" customFormat="1" ht="51.75" hidden="1" customHeight="1" x14ac:dyDescent="0.35">
      <c r="A110" s="1201"/>
      <c r="B110" s="1203"/>
      <c r="C110" s="314" t="s">
        <v>33</v>
      </c>
      <c r="D110" s="312">
        <v>0</v>
      </c>
      <c r="E110" s="312">
        <v>0</v>
      </c>
      <c r="F110" s="313" t="e">
        <f>E110/D110</f>
        <v>#DIV/0!</v>
      </c>
      <c r="G110" s="312">
        <v>0</v>
      </c>
      <c r="H110" s="313" t="e">
        <f>G110/D110</f>
        <v>#DIV/0!</v>
      </c>
      <c r="I110" s="313" t="e">
        <f>G110/E110</f>
        <v>#DIV/0!</v>
      </c>
      <c r="J110" s="312">
        <f>D110-G110</f>
        <v>0</v>
      </c>
      <c r="K110" s="311">
        <f>E110-G110</f>
        <v>0</v>
      </c>
      <c r="L110" s="1218"/>
      <c r="N110" s="249"/>
      <c r="O110" s="249"/>
      <c r="P110" s="249"/>
    </row>
    <row r="111" spans="1:16" s="254" customFormat="1" ht="62.25" customHeight="1" x14ac:dyDescent="0.35">
      <c r="A111" s="1201"/>
      <c r="B111" s="1203"/>
      <c r="C111" s="318" t="s">
        <v>34</v>
      </c>
      <c r="D111" s="200">
        <f>SUM(D107:D110)</f>
        <v>42685.3</v>
      </c>
      <c r="E111" s="200">
        <f>SUM(E107:E110)</f>
        <v>9180.42</v>
      </c>
      <c r="F111" s="316">
        <f>E111/D111</f>
        <v>0.215</v>
      </c>
      <c r="G111" s="200">
        <f>SUM(G107:G110)</f>
        <v>9180.42</v>
      </c>
      <c r="H111" s="316">
        <f>G111/D111</f>
        <v>0.215</v>
      </c>
      <c r="I111" s="316">
        <f>G111/E111</f>
        <v>1</v>
      </c>
      <c r="J111" s="320">
        <f>SUM(J107:J110)</f>
        <v>33504.879999999997</v>
      </c>
      <c r="K111" s="319">
        <f>SUM(K107:K110)</f>
        <v>0</v>
      </c>
      <c r="L111" s="1218"/>
      <c r="N111" s="252" t="b">
        <v>0</v>
      </c>
      <c r="O111" s="252" t="b">
        <v>0</v>
      </c>
      <c r="P111" s="252" t="b">
        <v>0</v>
      </c>
    </row>
    <row r="112" spans="1:16" s="254" customFormat="1" ht="193.5" hidden="1" customHeight="1" x14ac:dyDescent="0.35">
      <c r="A112" s="1204"/>
      <c r="B112" s="1205"/>
      <c r="C112" s="1205"/>
      <c r="D112" s="1205"/>
      <c r="E112" s="1205"/>
      <c r="F112" s="1205"/>
      <c r="G112" s="1205"/>
      <c r="H112" s="1205"/>
      <c r="I112" s="1205"/>
      <c r="J112" s="1205"/>
      <c r="K112" s="1206"/>
      <c r="L112" s="1218"/>
      <c r="N112" s="252"/>
      <c r="O112" s="252"/>
      <c r="P112" s="252"/>
    </row>
    <row r="113" spans="1:16" s="240" customFormat="1" ht="60" hidden="1" customHeight="1" x14ac:dyDescent="0.35">
      <c r="A113" s="1201">
        <v>18</v>
      </c>
      <c r="B113" s="1203" t="s">
        <v>388</v>
      </c>
      <c r="C113" s="317" t="s">
        <v>79</v>
      </c>
      <c r="D113" s="312">
        <v>0</v>
      </c>
      <c r="E113" s="312">
        <v>0</v>
      </c>
      <c r="F113" s="313" t="e">
        <f>E113/D113</f>
        <v>#DIV/0!</v>
      </c>
      <c r="G113" s="312">
        <v>0</v>
      </c>
      <c r="H113" s="313" t="e">
        <f>G113/D113</f>
        <v>#DIV/0!</v>
      </c>
      <c r="I113" s="313" t="e">
        <f>G113/E113</f>
        <v>#DIV/0!</v>
      </c>
      <c r="J113" s="312">
        <f>D113-G113</f>
        <v>0</v>
      </c>
      <c r="K113" s="311">
        <f>E113-G113</f>
        <v>0</v>
      </c>
      <c r="L113" s="1218"/>
      <c r="N113" s="249"/>
      <c r="O113" s="249"/>
      <c r="P113" s="249"/>
    </row>
    <row r="114" spans="1:16" s="240" customFormat="1" ht="60" hidden="1" customHeight="1" x14ac:dyDescent="0.35">
      <c r="A114" s="1201"/>
      <c r="B114" s="1203"/>
      <c r="C114" s="314" t="s">
        <v>78</v>
      </c>
      <c r="D114" s="200">
        <v>4194.6000000000004</v>
      </c>
      <c r="E114" s="200">
        <v>188.49</v>
      </c>
      <c r="F114" s="316">
        <f>E114/D114</f>
        <v>4.4999999999999998E-2</v>
      </c>
      <c r="G114" s="200">
        <v>188.49</v>
      </c>
      <c r="H114" s="316">
        <f>G114/D114</f>
        <v>4.4999999999999998E-2</v>
      </c>
      <c r="I114" s="316">
        <f>G114/E114</f>
        <v>1</v>
      </c>
      <c r="J114" s="200">
        <f>D114-G114</f>
        <v>4006.11</v>
      </c>
      <c r="K114" s="315">
        <f>E114-G114</f>
        <v>0</v>
      </c>
      <c r="L114" s="1219"/>
      <c r="N114" s="249"/>
      <c r="O114" s="249"/>
      <c r="P114" s="249"/>
    </row>
    <row r="115" spans="1:16" s="240" customFormat="1" ht="60" hidden="1" customHeight="1" x14ac:dyDescent="0.35">
      <c r="A115" s="1201"/>
      <c r="B115" s="1203"/>
      <c r="C115" s="314" t="s">
        <v>116</v>
      </c>
      <c r="D115" s="200">
        <v>217214.1</v>
      </c>
      <c r="E115" s="200">
        <v>26138.38</v>
      </c>
      <c r="F115" s="316">
        <f>E115/D115</f>
        <v>0.12</v>
      </c>
      <c r="G115" s="200">
        <v>26138.38</v>
      </c>
      <c r="H115" s="316">
        <f>G115/D115</f>
        <v>0.12</v>
      </c>
      <c r="I115" s="316">
        <f>G115/E115</f>
        <v>1</v>
      </c>
      <c r="J115" s="200">
        <f>D115-G115</f>
        <v>191075.72</v>
      </c>
      <c r="K115" s="315">
        <f>E115-G115</f>
        <v>0</v>
      </c>
      <c r="L115" s="1217"/>
      <c r="N115" s="249"/>
      <c r="O115" s="249"/>
      <c r="P115" s="249"/>
    </row>
    <row r="116" spans="1:16" s="240" customFormat="1" ht="60" hidden="1" customHeight="1" x14ac:dyDescent="0.35">
      <c r="A116" s="1201"/>
      <c r="B116" s="1203"/>
      <c r="C116" s="314" t="s">
        <v>33</v>
      </c>
      <c r="D116" s="312">
        <v>0</v>
      </c>
      <c r="E116" s="312">
        <v>0</v>
      </c>
      <c r="F116" s="313" t="e">
        <f>E116/D116</f>
        <v>#DIV/0!</v>
      </c>
      <c r="G116" s="312">
        <v>0</v>
      </c>
      <c r="H116" s="313" t="e">
        <f>G116/D116</f>
        <v>#DIV/0!</v>
      </c>
      <c r="I116" s="313" t="e">
        <f>G116/E116</f>
        <v>#DIV/0!</v>
      </c>
      <c r="J116" s="312">
        <f>D116-G116</f>
        <v>0</v>
      </c>
      <c r="K116" s="311">
        <f>E116-G116</f>
        <v>0</v>
      </c>
      <c r="L116" s="1218"/>
      <c r="N116" s="249"/>
      <c r="O116" s="249"/>
      <c r="P116" s="249"/>
    </row>
    <row r="117" spans="1:16" s="254" customFormat="1" ht="57" customHeight="1" x14ac:dyDescent="0.35">
      <c r="A117" s="1201"/>
      <c r="B117" s="1203"/>
      <c r="C117" s="318" t="s">
        <v>34</v>
      </c>
      <c r="D117" s="200">
        <f>SUM(D113:D116)</f>
        <v>221408.7</v>
      </c>
      <c r="E117" s="200">
        <f>SUM(E113:E116)</f>
        <v>26326.87</v>
      </c>
      <c r="F117" s="316">
        <f>E117/D117</f>
        <v>0.11899999999999999</v>
      </c>
      <c r="G117" s="200">
        <f>SUM(G113:G116)</f>
        <v>26326.87</v>
      </c>
      <c r="H117" s="316">
        <f>G117/D117</f>
        <v>0.11899999999999999</v>
      </c>
      <c r="I117" s="316">
        <f>G117/E117</f>
        <v>1</v>
      </c>
      <c r="J117" s="200">
        <f>SUM(J113:J116)</f>
        <v>195081.83</v>
      </c>
      <c r="K117" s="315">
        <f>SUM(K113:K116)</f>
        <v>0</v>
      </c>
      <c r="L117" s="1218"/>
      <c r="N117" s="252"/>
      <c r="O117" s="252"/>
      <c r="P117" s="252"/>
    </row>
    <row r="118" spans="1:16" s="254" customFormat="1" ht="62.25" hidden="1" customHeight="1" x14ac:dyDescent="0.35">
      <c r="A118" s="1204" t="s">
        <v>750</v>
      </c>
      <c r="B118" s="1205"/>
      <c r="C118" s="1205"/>
      <c r="D118" s="1205"/>
      <c r="E118" s="1205"/>
      <c r="F118" s="1205"/>
      <c r="G118" s="1205"/>
      <c r="H118" s="1205"/>
      <c r="I118" s="1205"/>
      <c r="J118" s="1205"/>
      <c r="K118" s="1206"/>
      <c r="L118" s="1218"/>
      <c r="N118" s="252"/>
      <c r="O118" s="252"/>
      <c r="P118" s="252"/>
    </row>
    <row r="119" spans="1:16" s="240" customFormat="1" ht="57.75" hidden="1" customHeight="1" x14ac:dyDescent="0.35">
      <c r="A119" s="1201">
        <v>19</v>
      </c>
      <c r="B119" s="1202" t="s">
        <v>678</v>
      </c>
      <c r="C119" s="317" t="s">
        <v>79</v>
      </c>
      <c r="D119" s="312">
        <v>0</v>
      </c>
      <c r="E119" s="312">
        <v>0</v>
      </c>
      <c r="F119" s="313" t="e">
        <f>E119/D119</f>
        <v>#DIV/0!</v>
      </c>
      <c r="G119" s="312">
        <v>0</v>
      </c>
      <c r="H119" s="313" t="e">
        <f>G119/D119</f>
        <v>#DIV/0!</v>
      </c>
      <c r="I119" s="313" t="e">
        <f>G119/E119</f>
        <v>#DIV/0!</v>
      </c>
      <c r="J119" s="312">
        <f>D119-G119</f>
        <v>0</v>
      </c>
      <c r="K119" s="311">
        <f>E119-G119</f>
        <v>0</v>
      </c>
      <c r="L119" s="1218"/>
      <c r="N119" s="249"/>
      <c r="O119" s="249"/>
      <c r="P119" s="249"/>
    </row>
    <row r="120" spans="1:16" s="240" customFormat="1" ht="50.25" hidden="1" customHeight="1" x14ac:dyDescent="0.35">
      <c r="A120" s="1201"/>
      <c r="B120" s="1203"/>
      <c r="C120" s="314" t="s">
        <v>78</v>
      </c>
      <c r="D120" s="200">
        <v>54736</v>
      </c>
      <c r="E120" s="200">
        <v>17154.8</v>
      </c>
      <c r="F120" s="316">
        <f>E120/D120</f>
        <v>0.313</v>
      </c>
      <c r="G120" s="200">
        <v>17154.8</v>
      </c>
      <c r="H120" s="316">
        <f>G120/D120</f>
        <v>0.313</v>
      </c>
      <c r="I120" s="316">
        <f>G120/E120</f>
        <v>1</v>
      </c>
      <c r="J120" s="200">
        <f>D120-G120</f>
        <v>37581.199999999997</v>
      </c>
      <c r="K120" s="315">
        <f>E120-G120</f>
        <v>0</v>
      </c>
      <c r="L120" s="1219"/>
      <c r="N120" s="249"/>
      <c r="O120" s="249"/>
      <c r="P120" s="249"/>
    </row>
    <row r="121" spans="1:16" s="240" customFormat="1" ht="44.25" hidden="1" customHeight="1" x14ac:dyDescent="0.35">
      <c r="A121" s="1201"/>
      <c r="B121" s="1203"/>
      <c r="C121" s="314" t="s">
        <v>116</v>
      </c>
      <c r="D121" s="200">
        <v>231306.4</v>
      </c>
      <c r="E121" s="200">
        <v>30087.62</v>
      </c>
      <c r="F121" s="316">
        <f>E121/D121</f>
        <v>0.13</v>
      </c>
      <c r="G121" s="200">
        <v>30087.62</v>
      </c>
      <c r="H121" s="316">
        <f>G121/D121</f>
        <v>0.13</v>
      </c>
      <c r="I121" s="316">
        <f>G121/E121</f>
        <v>1</v>
      </c>
      <c r="J121" s="200">
        <f>D121-G121</f>
        <v>201218.78</v>
      </c>
      <c r="K121" s="315">
        <f>E121-G121</f>
        <v>0</v>
      </c>
      <c r="L121" s="1217"/>
      <c r="N121" s="249"/>
      <c r="O121" s="249"/>
      <c r="P121" s="249"/>
    </row>
    <row r="122" spans="1:16" s="240" customFormat="1" ht="44.25" hidden="1" customHeight="1" x14ac:dyDescent="0.35">
      <c r="A122" s="1201"/>
      <c r="B122" s="1203"/>
      <c r="C122" s="314" t="s">
        <v>33</v>
      </c>
      <c r="D122" s="312">
        <v>0</v>
      </c>
      <c r="E122" s="312">
        <v>0</v>
      </c>
      <c r="F122" s="313" t="e">
        <f>E122/D122</f>
        <v>#DIV/0!</v>
      </c>
      <c r="G122" s="312">
        <v>0</v>
      </c>
      <c r="H122" s="313" t="e">
        <f>G122/D122</f>
        <v>#DIV/0!</v>
      </c>
      <c r="I122" s="313" t="e">
        <f>G122/E122</f>
        <v>#DIV/0!</v>
      </c>
      <c r="J122" s="312">
        <f>D122-G122</f>
        <v>0</v>
      </c>
      <c r="K122" s="311">
        <f>E122-G122</f>
        <v>0</v>
      </c>
      <c r="L122" s="1218"/>
      <c r="N122" s="249"/>
      <c r="O122" s="249"/>
      <c r="P122" s="249"/>
    </row>
    <row r="123" spans="1:16" s="254" customFormat="1" ht="59.25" customHeight="1" x14ac:dyDescent="0.35">
      <c r="A123" s="1201"/>
      <c r="B123" s="1203"/>
      <c r="C123" s="318" t="s">
        <v>34</v>
      </c>
      <c r="D123" s="200">
        <f>SUM(D119:D122)</f>
        <v>286042.40000000002</v>
      </c>
      <c r="E123" s="200">
        <f>SUM(E119:E122)</f>
        <v>47242.42</v>
      </c>
      <c r="F123" s="316">
        <f>E123/D123</f>
        <v>0.16500000000000001</v>
      </c>
      <c r="G123" s="200">
        <f>SUM(G119:G122)</f>
        <v>47242.42</v>
      </c>
      <c r="H123" s="316">
        <f>G123/D123</f>
        <v>0.16500000000000001</v>
      </c>
      <c r="I123" s="316">
        <f>G123/E123</f>
        <v>1</v>
      </c>
      <c r="J123" s="200">
        <f>D123-G123</f>
        <v>238799.98</v>
      </c>
      <c r="K123" s="315">
        <f>E123-G123</f>
        <v>0</v>
      </c>
      <c r="L123" s="1218"/>
      <c r="N123" s="252" t="b">
        <v>0</v>
      </c>
      <c r="O123" s="252" t="b">
        <v>0</v>
      </c>
      <c r="P123" s="252" t="b">
        <v>0</v>
      </c>
    </row>
    <row r="124" spans="1:16" s="254" customFormat="1" ht="132.75" hidden="1" customHeight="1" x14ac:dyDescent="0.35">
      <c r="A124" s="1220" t="s">
        <v>767</v>
      </c>
      <c r="B124" s="1221"/>
      <c r="C124" s="1221"/>
      <c r="D124" s="1221"/>
      <c r="E124" s="1221"/>
      <c r="F124" s="1221"/>
      <c r="G124" s="1221"/>
      <c r="H124" s="1221"/>
      <c r="I124" s="1221"/>
      <c r="J124" s="1221"/>
      <c r="K124" s="1222"/>
      <c r="L124" s="1218"/>
      <c r="N124" s="252"/>
      <c r="O124" s="252"/>
      <c r="P124" s="252"/>
    </row>
    <row r="125" spans="1:16" s="240" customFormat="1" ht="59.25" hidden="1" customHeight="1" x14ac:dyDescent="0.35">
      <c r="A125" s="1201">
        <v>20</v>
      </c>
      <c r="B125" s="1203" t="s">
        <v>679</v>
      </c>
      <c r="C125" s="317" t="s">
        <v>79</v>
      </c>
      <c r="D125" s="200">
        <v>10241.4</v>
      </c>
      <c r="E125" s="200">
        <v>0</v>
      </c>
      <c r="F125" s="316">
        <f>E125/D125</f>
        <v>0</v>
      </c>
      <c r="G125" s="200">
        <v>0</v>
      </c>
      <c r="H125" s="316">
        <f>G125/D125</f>
        <v>0</v>
      </c>
      <c r="I125" s="316">
        <v>0</v>
      </c>
      <c r="J125" s="200">
        <f>D125-G125</f>
        <v>10241.4</v>
      </c>
      <c r="K125" s="315">
        <f>E125-G125</f>
        <v>0</v>
      </c>
      <c r="L125" s="1218"/>
      <c r="N125" s="249"/>
      <c r="O125" s="249"/>
      <c r="P125" s="249"/>
    </row>
    <row r="126" spans="1:16" s="240" customFormat="1" ht="66" hidden="1" customHeight="1" x14ac:dyDescent="0.35">
      <c r="A126" s="1201"/>
      <c r="B126" s="1203"/>
      <c r="C126" s="314" t="s">
        <v>78</v>
      </c>
      <c r="D126" s="200">
        <v>13192.5</v>
      </c>
      <c r="E126" s="200">
        <v>0</v>
      </c>
      <c r="F126" s="316">
        <f>E126/D126</f>
        <v>0</v>
      </c>
      <c r="G126" s="200">
        <v>0</v>
      </c>
      <c r="H126" s="316">
        <f>G126/D126</f>
        <v>0</v>
      </c>
      <c r="I126" s="316">
        <v>0</v>
      </c>
      <c r="J126" s="200">
        <f>D126-G126</f>
        <v>13192.5</v>
      </c>
      <c r="K126" s="315">
        <f>E126-G126</f>
        <v>0</v>
      </c>
      <c r="L126" s="1219"/>
      <c r="N126" s="249"/>
      <c r="O126" s="249"/>
      <c r="P126" s="249"/>
    </row>
    <row r="127" spans="1:16" s="240" customFormat="1" ht="35.25" hidden="1" customHeight="1" x14ac:dyDescent="0.35">
      <c r="A127" s="1201"/>
      <c r="B127" s="1203"/>
      <c r="C127" s="314" t="s">
        <v>116</v>
      </c>
      <c r="D127" s="200">
        <v>20860.099999999999</v>
      </c>
      <c r="E127" s="200">
        <v>231.68</v>
      </c>
      <c r="F127" s="316">
        <f>E127/D127</f>
        <v>1.0999999999999999E-2</v>
      </c>
      <c r="G127" s="200">
        <v>231.68</v>
      </c>
      <c r="H127" s="316">
        <f>G127/D127</f>
        <v>1.0999999999999999E-2</v>
      </c>
      <c r="I127" s="316">
        <f>G127/E127</f>
        <v>1</v>
      </c>
      <c r="J127" s="200">
        <f>D127-G127</f>
        <v>20628.419999999998</v>
      </c>
      <c r="K127" s="315">
        <f>E127-G127</f>
        <v>0</v>
      </c>
      <c r="L127" s="1217"/>
      <c r="N127" s="249"/>
      <c r="O127" s="249"/>
      <c r="P127" s="249"/>
    </row>
    <row r="128" spans="1:16" s="240" customFormat="1" ht="35.25" hidden="1" customHeight="1" x14ac:dyDescent="0.35">
      <c r="A128" s="1201"/>
      <c r="B128" s="1203"/>
      <c r="C128" s="314" t="s">
        <v>33</v>
      </c>
      <c r="D128" s="312">
        <v>0</v>
      </c>
      <c r="E128" s="312">
        <v>0</v>
      </c>
      <c r="F128" s="313" t="e">
        <f>E128/D128</f>
        <v>#DIV/0!</v>
      </c>
      <c r="G128" s="312">
        <v>0</v>
      </c>
      <c r="H128" s="313" t="e">
        <f>G128/D128</f>
        <v>#DIV/0!</v>
      </c>
      <c r="I128" s="313" t="e">
        <f>G128/E128</f>
        <v>#DIV/0!</v>
      </c>
      <c r="J128" s="312">
        <f>D128-G128</f>
        <v>0</v>
      </c>
      <c r="K128" s="311">
        <f>E128-G128</f>
        <v>0</v>
      </c>
      <c r="L128" s="1218"/>
      <c r="N128" s="249"/>
      <c r="O128" s="249"/>
      <c r="P128" s="249"/>
    </row>
    <row r="129" spans="1:16" s="254" customFormat="1" ht="68.25" customHeight="1" x14ac:dyDescent="0.35">
      <c r="A129" s="1201"/>
      <c r="B129" s="1203"/>
      <c r="C129" s="318" t="s">
        <v>34</v>
      </c>
      <c r="D129" s="200">
        <f>SUM(D125:D128)</f>
        <v>44294</v>
      </c>
      <c r="E129" s="200">
        <f>SUM(E125:E128)</f>
        <v>231.68</v>
      </c>
      <c r="F129" s="316">
        <f>E129/D129</f>
        <v>5.0000000000000001E-3</v>
      </c>
      <c r="G129" s="200">
        <f>SUM(G125:G128)</f>
        <v>231.68</v>
      </c>
      <c r="H129" s="316">
        <f>G129/D129</f>
        <v>5.0000000000000001E-3</v>
      </c>
      <c r="I129" s="316">
        <f>G129/E129</f>
        <v>1</v>
      </c>
      <c r="J129" s="200">
        <f>SUM(J125:J128)</f>
        <v>44062.32</v>
      </c>
      <c r="K129" s="315">
        <f>SUM(K125:K128)</f>
        <v>0</v>
      </c>
      <c r="L129" s="1218"/>
      <c r="N129" s="252"/>
      <c r="O129" s="252"/>
      <c r="P129" s="252"/>
    </row>
    <row r="130" spans="1:16" s="254" customFormat="1" ht="112.5" hidden="1" customHeight="1" x14ac:dyDescent="0.35">
      <c r="A130" s="1220" t="s">
        <v>766</v>
      </c>
      <c r="B130" s="1221"/>
      <c r="C130" s="1221"/>
      <c r="D130" s="1221"/>
      <c r="E130" s="1221"/>
      <c r="F130" s="1221"/>
      <c r="G130" s="1221"/>
      <c r="H130" s="1221"/>
      <c r="I130" s="1221"/>
      <c r="J130" s="1221"/>
      <c r="K130" s="1222"/>
      <c r="L130" s="1218"/>
      <c r="N130" s="252"/>
      <c r="O130" s="252"/>
      <c r="P130" s="252"/>
    </row>
    <row r="131" spans="1:16" s="240" customFormat="1" ht="53.25" hidden="1" customHeight="1" x14ac:dyDescent="0.35">
      <c r="A131" s="1201">
        <v>21</v>
      </c>
      <c r="B131" s="1202" t="s">
        <v>680</v>
      </c>
      <c r="C131" s="317" t="s">
        <v>79</v>
      </c>
      <c r="D131" s="312">
        <v>0</v>
      </c>
      <c r="E131" s="312">
        <v>0</v>
      </c>
      <c r="F131" s="313" t="e">
        <f>E131/D131</f>
        <v>#DIV/0!</v>
      </c>
      <c r="G131" s="312">
        <v>0</v>
      </c>
      <c r="H131" s="313" t="e">
        <f>G131/D131</f>
        <v>#DIV/0!</v>
      </c>
      <c r="I131" s="313" t="e">
        <f>G131/E131</f>
        <v>#DIV/0!</v>
      </c>
      <c r="J131" s="312">
        <f>D131-G131</f>
        <v>0</v>
      </c>
      <c r="K131" s="311">
        <f>E131-G131</f>
        <v>0</v>
      </c>
      <c r="L131" s="1218"/>
      <c r="N131" s="249"/>
      <c r="O131" s="249"/>
      <c r="P131" s="249"/>
    </row>
    <row r="132" spans="1:16" s="240" customFormat="1" ht="57" hidden="1" customHeight="1" x14ac:dyDescent="0.35">
      <c r="A132" s="1201"/>
      <c r="B132" s="1203"/>
      <c r="C132" s="314" t="s">
        <v>78</v>
      </c>
      <c r="D132" s="312">
        <v>0</v>
      </c>
      <c r="E132" s="312">
        <v>0</v>
      </c>
      <c r="F132" s="313" t="e">
        <f>E132/D132</f>
        <v>#DIV/0!</v>
      </c>
      <c r="G132" s="312">
        <v>0</v>
      </c>
      <c r="H132" s="313" t="e">
        <f>G132/D132</f>
        <v>#DIV/0!</v>
      </c>
      <c r="I132" s="313" t="e">
        <f>G132/E132</f>
        <v>#DIV/0!</v>
      </c>
      <c r="J132" s="312">
        <f>D132-G132</f>
        <v>0</v>
      </c>
      <c r="K132" s="311">
        <f>E132-G132</f>
        <v>0</v>
      </c>
      <c r="L132" s="1219"/>
      <c r="N132" s="249"/>
      <c r="O132" s="249"/>
      <c r="P132" s="249"/>
    </row>
    <row r="133" spans="1:16" s="240" customFormat="1" ht="39.75" hidden="1" customHeight="1" x14ac:dyDescent="0.35">
      <c r="A133" s="1201"/>
      <c r="B133" s="1203"/>
      <c r="C133" s="314" t="s">
        <v>116</v>
      </c>
      <c r="D133" s="200">
        <v>266609.31</v>
      </c>
      <c r="E133" s="200">
        <v>29785.26</v>
      </c>
      <c r="F133" s="316">
        <f>E133/D133</f>
        <v>0.112</v>
      </c>
      <c r="G133" s="200">
        <v>29785.26</v>
      </c>
      <c r="H133" s="316">
        <f>G133/D133</f>
        <v>0.112</v>
      </c>
      <c r="I133" s="316">
        <f>G133/E133</f>
        <v>1</v>
      </c>
      <c r="J133" s="200">
        <f>D133-G133</f>
        <v>236824.05</v>
      </c>
      <c r="K133" s="315">
        <f>E133-G133</f>
        <v>0</v>
      </c>
      <c r="L133" s="1217"/>
      <c r="N133" s="249"/>
      <c r="O133" s="249"/>
      <c r="P133" s="249"/>
    </row>
    <row r="134" spans="1:16" s="240" customFormat="1" ht="51.75" hidden="1" customHeight="1" x14ac:dyDescent="0.35">
      <c r="A134" s="1201"/>
      <c r="B134" s="1203"/>
      <c r="C134" s="314" t="s">
        <v>33</v>
      </c>
      <c r="D134" s="312">
        <v>0</v>
      </c>
      <c r="E134" s="312">
        <v>0</v>
      </c>
      <c r="F134" s="313" t="e">
        <f>E134/D134</f>
        <v>#DIV/0!</v>
      </c>
      <c r="G134" s="312">
        <v>0</v>
      </c>
      <c r="H134" s="313" t="e">
        <f>G134/D134</f>
        <v>#DIV/0!</v>
      </c>
      <c r="I134" s="313" t="e">
        <f>G134/E134</f>
        <v>#DIV/0!</v>
      </c>
      <c r="J134" s="312">
        <f>D134-G134</f>
        <v>0</v>
      </c>
      <c r="K134" s="311">
        <f>E134-G134</f>
        <v>0</v>
      </c>
      <c r="L134" s="1218"/>
      <c r="N134" s="249"/>
      <c r="O134" s="249"/>
      <c r="P134" s="249"/>
    </row>
    <row r="135" spans="1:16" s="254" customFormat="1" ht="61.5" customHeight="1" x14ac:dyDescent="0.35">
      <c r="A135" s="1201"/>
      <c r="B135" s="1203"/>
      <c r="C135" s="318" t="s">
        <v>34</v>
      </c>
      <c r="D135" s="200">
        <f>SUM(D131:D134)</f>
        <v>266609.31</v>
      </c>
      <c r="E135" s="200">
        <f>SUM(E131:E134)</f>
        <v>29785.26</v>
      </c>
      <c r="F135" s="316">
        <f>E135/D135</f>
        <v>0.112</v>
      </c>
      <c r="G135" s="200">
        <f>SUM(G131:G134)</f>
        <v>29785.26</v>
      </c>
      <c r="H135" s="316">
        <f>G135/D135</f>
        <v>0.112</v>
      </c>
      <c r="I135" s="316">
        <f>G135/E135</f>
        <v>1</v>
      </c>
      <c r="J135" s="200">
        <f>D135-G135</f>
        <v>236824.05</v>
      </c>
      <c r="K135" s="315">
        <f>E135-G135</f>
        <v>0</v>
      </c>
      <c r="L135" s="1218"/>
      <c r="N135" s="252" t="b">
        <v>0</v>
      </c>
      <c r="O135" s="252" t="b">
        <v>0</v>
      </c>
      <c r="P135" s="252" t="b">
        <v>0</v>
      </c>
    </row>
    <row r="136" spans="1:16" s="254" customFormat="1" ht="350.25" hidden="1" customHeight="1" x14ac:dyDescent="0.35">
      <c r="A136" s="1198"/>
      <c r="B136" s="1205"/>
      <c r="C136" s="1205"/>
      <c r="D136" s="1205"/>
      <c r="E136" s="1205"/>
      <c r="F136" s="1205"/>
      <c r="G136" s="1205"/>
      <c r="H136" s="1205"/>
      <c r="I136" s="1205"/>
      <c r="J136" s="1205"/>
      <c r="K136" s="1206"/>
      <c r="L136" s="1218"/>
      <c r="N136" s="252"/>
      <c r="O136" s="252"/>
      <c r="P136" s="252"/>
    </row>
    <row r="137" spans="1:16" s="240" customFormat="1" ht="60" hidden="1" customHeight="1" x14ac:dyDescent="0.35">
      <c r="A137" s="1201">
        <v>22</v>
      </c>
      <c r="B137" s="1202" t="s">
        <v>681</v>
      </c>
      <c r="C137" s="317" t="s">
        <v>79</v>
      </c>
      <c r="D137" s="312">
        <v>0</v>
      </c>
      <c r="E137" s="312">
        <v>0</v>
      </c>
      <c r="F137" s="313" t="e">
        <f>E137/D137</f>
        <v>#DIV/0!</v>
      </c>
      <c r="G137" s="312">
        <v>0</v>
      </c>
      <c r="H137" s="313" t="e">
        <f>G137/D137</f>
        <v>#DIV/0!</v>
      </c>
      <c r="I137" s="313" t="e">
        <f>G137/E137</f>
        <v>#DIV/0!</v>
      </c>
      <c r="J137" s="312">
        <f>D137-G137</f>
        <v>0</v>
      </c>
      <c r="K137" s="311">
        <f>E137-G137</f>
        <v>0</v>
      </c>
      <c r="L137" s="1218"/>
      <c r="N137" s="249"/>
      <c r="O137" s="249"/>
      <c r="P137" s="249"/>
    </row>
    <row r="138" spans="1:16" s="240" customFormat="1" ht="56.25" hidden="1" customHeight="1" x14ac:dyDescent="0.35">
      <c r="A138" s="1201"/>
      <c r="B138" s="1203"/>
      <c r="C138" s="314" t="s">
        <v>78</v>
      </c>
      <c r="D138" s="312">
        <v>0</v>
      </c>
      <c r="E138" s="312">
        <v>0</v>
      </c>
      <c r="F138" s="313" t="e">
        <f>E138/D138</f>
        <v>#DIV/0!</v>
      </c>
      <c r="G138" s="312">
        <v>0</v>
      </c>
      <c r="H138" s="313" t="e">
        <f>G138/D138</f>
        <v>#DIV/0!</v>
      </c>
      <c r="I138" s="313" t="e">
        <f>G138/E138</f>
        <v>#DIV/0!</v>
      </c>
      <c r="J138" s="312">
        <f>D138-G138</f>
        <v>0</v>
      </c>
      <c r="K138" s="311">
        <f>E138-G138</f>
        <v>0</v>
      </c>
      <c r="L138" s="1219"/>
      <c r="N138" s="249"/>
      <c r="O138" s="249"/>
      <c r="P138" s="249"/>
    </row>
    <row r="139" spans="1:16" s="240" customFormat="1" ht="36.75" hidden="1" customHeight="1" x14ac:dyDescent="0.35">
      <c r="A139" s="1201"/>
      <c r="B139" s="1203"/>
      <c r="C139" s="314" t="s">
        <v>116</v>
      </c>
      <c r="D139" s="200">
        <v>44103.31</v>
      </c>
      <c r="E139" s="200">
        <v>0</v>
      </c>
      <c r="F139" s="316">
        <f>E139/D139</f>
        <v>0</v>
      </c>
      <c r="G139" s="200">
        <v>0</v>
      </c>
      <c r="H139" s="316">
        <f>G139/D139</f>
        <v>0</v>
      </c>
      <c r="I139" s="316">
        <v>0</v>
      </c>
      <c r="J139" s="200">
        <f>D139-G139</f>
        <v>44103.31</v>
      </c>
      <c r="K139" s="315">
        <f>E139-G139</f>
        <v>0</v>
      </c>
      <c r="L139" s="1223"/>
      <c r="N139" s="249"/>
      <c r="O139" s="249"/>
      <c r="P139" s="249"/>
    </row>
    <row r="140" spans="1:16" s="240" customFormat="1" ht="40.5" hidden="1" customHeight="1" x14ac:dyDescent="0.35">
      <c r="A140" s="1201"/>
      <c r="B140" s="1203"/>
      <c r="C140" s="314" t="s">
        <v>33</v>
      </c>
      <c r="D140" s="200">
        <v>10000</v>
      </c>
      <c r="E140" s="200">
        <v>0</v>
      </c>
      <c r="F140" s="316">
        <f>E140/D140</f>
        <v>0</v>
      </c>
      <c r="G140" s="200">
        <v>0</v>
      </c>
      <c r="H140" s="316">
        <f>G140/D140</f>
        <v>0</v>
      </c>
      <c r="I140" s="316">
        <v>0</v>
      </c>
      <c r="J140" s="200">
        <f>D140-G140</f>
        <v>10000</v>
      </c>
      <c r="K140" s="315">
        <f>E140-G140</f>
        <v>0</v>
      </c>
      <c r="L140" s="1223"/>
      <c r="N140" s="249"/>
      <c r="O140" s="249"/>
      <c r="P140" s="249"/>
    </row>
    <row r="141" spans="1:16" s="240" customFormat="1" ht="45" customHeight="1" x14ac:dyDescent="0.35">
      <c r="A141" s="1201"/>
      <c r="B141" s="1203"/>
      <c r="C141" s="318" t="s">
        <v>34</v>
      </c>
      <c r="D141" s="200">
        <f>SUM(D137:D140)</f>
        <v>54103.31</v>
      </c>
      <c r="E141" s="200">
        <f>SUM(E137:E140)</f>
        <v>0</v>
      </c>
      <c r="F141" s="316">
        <f>E141/D141</f>
        <v>0</v>
      </c>
      <c r="G141" s="200">
        <f>SUM(G137:G140)</f>
        <v>0</v>
      </c>
      <c r="H141" s="316">
        <f>G141/D141</f>
        <v>0</v>
      </c>
      <c r="I141" s="316">
        <v>0</v>
      </c>
      <c r="J141" s="200">
        <f>D141-G141</f>
        <v>54103.31</v>
      </c>
      <c r="K141" s="315">
        <f>E141-G141</f>
        <v>0</v>
      </c>
      <c r="L141" s="1223"/>
      <c r="N141" s="249" t="b">
        <v>0</v>
      </c>
      <c r="O141" s="249" t="b">
        <v>1</v>
      </c>
      <c r="P141" s="249" t="b">
        <v>1</v>
      </c>
    </row>
    <row r="142" spans="1:16" s="240" customFormat="1" ht="165.75" hidden="1" customHeight="1" x14ac:dyDescent="0.35">
      <c r="A142" s="1224"/>
      <c r="B142" s="1205"/>
      <c r="C142" s="1205"/>
      <c r="D142" s="1205"/>
      <c r="E142" s="1205"/>
      <c r="F142" s="1205"/>
      <c r="G142" s="1205"/>
      <c r="H142" s="1205"/>
      <c r="I142" s="1205"/>
      <c r="J142" s="1205"/>
      <c r="K142" s="1206"/>
      <c r="L142" s="1223"/>
      <c r="N142" s="249"/>
      <c r="O142" s="249"/>
      <c r="P142" s="249"/>
    </row>
    <row r="143" spans="1:16" s="240" customFormat="1" ht="37.5" hidden="1" customHeight="1" x14ac:dyDescent="0.35">
      <c r="A143" s="1201"/>
      <c r="B143" s="1225"/>
      <c r="C143" s="1225"/>
      <c r="D143" s="1225"/>
      <c r="E143" s="1225"/>
      <c r="F143" s="1225"/>
      <c r="G143" s="1225"/>
      <c r="H143" s="1225"/>
      <c r="I143" s="1225"/>
      <c r="J143" s="1225"/>
      <c r="K143" s="1226"/>
      <c r="L143" s="1223"/>
      <c r="N143" s="249"/>
      <c r="O143" s="249"/>
      <c r="P143" s="249"/>
    </row>
    <row r="144" spans="1:16" s="234" customFormat="1" ht="45.75" hidden="1" customHeight="1" x14ac:dyDescent="0.35">
      <c r="A144" s="1201">
        <v>23</v>
      </c>
      <c r="B144" s="1202" t="s">
        <v>682</v>
      </c>
      <c r="C144" s="317" t="s">
        <v>79</v>
      </c>
      <c r="D144" s="312">
        <v>0</v>
      </c>
      <c r="E144" s="312">
        <v>0</v>
      </c>
      <c r="F144" s="313" t="e">
        <f>E144/D144</f>
        <v>#DIV/0!</v>
      </c>
      <c r="G144" s="312">
        <v>0</v>
      </c>
      <c r="H144" s="313" t="e">
        <f>G144/D144</f>
        <v>#DIV/0!</v>
      </c>
      <c r="I144" s="313" t="e">
        <f>G144/E144</f>
        <v>#DIV/0!</v>
      </c>
      <c r="J144" s="312">
        <f>D144-G144</f>
        <v>0</v>
      </c>
      <c r="K144" s="311">
        <f>E144-G144</f>
        <v>0</v>
      </c>
      <c r="L144" s="1223"/>
      <c r="N144" s="249"/>
      <c r="O144" s="249"/>
      <c r="P144" s="249"/>
    </row>
    <row r="145" spans="1:16" s="234" customFormat="1" ht="59.25" hidden="1" customHeight="1" x14ac:dyDescent="0.35">
      <c r="A145" s="1201"/>
      <c r="B145" s="1203"/>
      <c r="C145" s="314" t="s">
        <v>78</v>
      </c>
      <c r="D145" s="200">
        <v>376637</v>
      </c>
      <c r="E145" s="200">
        <v>0</v>
      </c>
      <c r="F145" s="316">
        <f>E145/D145</f>
        <v>0</v>
      </c>
      <c r="G145" s="200">
        <v>0</v>
      </c>
      <c r="H145" s="316">
        <f>G145/D145</f>
        <v>0</v>
      </c>
      <c r="I145" s="316">
        <v>0</v>
      </c>
      <c r="J145" s="200">
        <f>D145-G145</f>
        <v>376637</v>
      </c>
      <c r="K145" s="315">
        <f>E145-G145</f>
        <v>0</v>
      </c>
      <c r="L145" s="1223"/>
      <c r="N145" s="249"/>
      <c r="O145" s="249"/>
      <c r="P145" s="249"/>
    </row>
    <row r="146" spans="1:16" s="234" customFormat="1" ht="48" hidden="1" customHeight="1" x14ac:dyDescent="0.35">
      <c r="A146" s="1201"/>
      <c r="B146" s="1203"/>
      <c r="C146" s="314" t="s">
        <v>116</v>
      </c>
      <c r="D146" s="200">
        <v>86669.89</v>
      </c>
      <c r="E146" s="200">
        <v>0</v>
      </c>
      <c r="F146" s="316">
        <f>E146/D146</f>
        <v>0</v>
      </c>
      <c r="G146" s="200">
        <v>0</v>
      </c>
      <c r="H146" s="316">
        <f>G146/D146</f>
        <v>0</v>
      </c>
      <c r="I146" s="316">
        <v>0</v>
      </c>
      <c r="J146" s="200">
        <f>D146-G146</f>
        <v>86669.89</v>
      </c>
      <c r="K146" s="315">
        <f>E146-G146</f>
        <v>0</v>
      </c>
      <c r="L146" s="306"/>
      <c r="N146" s="249"/>
      <c r="O146" s="249"/>
      <c r="P146" s="249"/>
    </row>
    <row r="147" spans="1:16" s="234" customFormat="1" ht="50.25" hidden="1" customHeight="1" x14ac:dyDescent="0.35">
      <c r="A147" s="1201"/>
      <c r="B147" s="1203"/>
      <c r="C147" s="314" t="s">
        <v>33</v>
      </c>
      <c r="D147" s="312">
        <v>0</v>
      </c>
      <c r="E147" s="312">
        <v>0</v>
      </c>
      <c r="F147" s="313" t="e">
        <f>E147/D147</f>
        <v>#DIV/0!</v>
      </c>
      <c r="G147" s="312">
        <v>0</v>
      </c>
      <c r="H147" s="313" t="e">
        <f>G147/D147</f>
        <v>#DIV/0!</v>
      </c>
      <c r="I147" s="313" t="e">
        <f>G147/E147</f>
        <v>#DIV/0!</v>
      </c>
      <c r="J147" s="312">
        <f>D147-G147</f>
        <v>0</v>
      </c>
      <c r="K147" s="311">
        <f>E147-G147</f>
        <v>0</v>
      </c>
      <c r="L147" s="306"/>
      <c r="N147" s="249"/>
      <c r="O147" s="249"/>
      <c r="P147" s="249"/>
    </row>
    <row r="148" spans="1:16" s="234" customFormat="1" ht="65.25" customHeight="1" x14ac:dyDescent="0.35">
      <c r="A148" s="1201"/>
      <c r="B148" s="1203"/>
      <c r="C148" s="318" t="s">
        <v>34</v>
      </c>
      <c r="D148" s="200">
        <f>SUM(D144:D147)</f>
        <v>463306.89</v>
      </c>
      <c r="E148" s="200">
        <f>SUM(E144:E147)</f>
        <v>0</v>
      </c>
      <c r="F148" s="316">
        <f>E148/D148</f>
        <v>0</v>
      </c>
      <c r="G148" s="200">
        <f>SUM(G144:G147)</f>
        <v>0</v>
      </c>
      <c r="H148" s="316">
        <f>G148/D148</f>
        <v>0</v>
      </c>
      <c r="I148" s="316">
        <v>0</v>
      </c>
      <c r="J148" s="200">
        <f>SUM(J144:J147)</f>
        <v>463306.89</v>
      </c>
      <c r="K148" s="315">
        <f>SUM(K144:K147)</f>
        <v>0</v>
      </c>
      <c r="L148" s="306"/>
      <c r="N148" s="249" t="b">
        <v>0</v>
      </c>
      <c r="O148" s="249" t="b">
        <v>0</v>
      </c>
      <c r="P148" s="249" t="b">
        <v>0</v>
      </c>
    </row>
    <row r="149" spans="1:16" s="234" customFormat="1" ht="13.5" hidden="1" customHeight="1" x14ac:dyDescent="0.35">
      <c r="A149" s="1204"/>
      <c r="B149" s="1205"/>
      <c r="C149" s="1205"/>
      <c r="D149" s="1205"/>
      <c r="E149" s="1205"/>
      <c r="F149" s="1205"/>
      <c r="G149" s="1205"/>
      <c r="H149" s="1205"/>
      <c r="I149" s="1205"/>
      <c r="J149" s="1205"/>
      <c r="K149" s="1206"/>
      <c r="L149" s="270"/>
      <c r="N149" s="249"/>
      <c r="O149" s="249"/>
      <c r="P149" s="249"/>
    </row>
    <row r="150" spans="1:16" ht="58.5" hidden="1" customHeight="1" x14ac:dyDescent="0.35">
      <c r="A150" s="1198"/>
      <c r="B150" s="1199"/>
      <c r="C150" s="1199"/>
      <c r="D150" s="1199"/>
      <c r="E150" s="1199"/>
      <c r="F150" s="1199"/>
      <c r="G150" s="1199"/>
      <c r="H150" s="1199"/>
      <c r="I150" s="1199"/>
      <c r="J150" s="1199"/>
      <c r="K150" s="1200"/>
    </row>
    <row r="151" spans="1:16" ht="48" hidden="1" customHeight="1" x14ac:dyDescent="0.35">
      <c r="A151" s="1201">
        <v>24</v>
      </c>
      <c r="B151" s="1203" t="s">
        <v>683</v>
      </c>
      <c r="C151" s="317" t="s">
        <v>79</v>
      </c>
      <c r="D151" s="312">
        <v>0</v>
      </c>
      <c r="E151" s="312">
        <v>0</v>
      </c>
      <c r="F151" s="313" t="e">
        <f>E151/D151</f>
        <v>#DIV/0!</v>
      </c>
      <c r="G151" s="312">
        <v>0</v>
      </c>
      <c r="H151" s="313" t="e">
        <f>G151/D151</f>
        <v>#DIV/0!</v>
      </c>
      <c r="I151" s="313" t="e">
        <f>G151/E151</f>
        <v>#DIV/0!</v>
      </c>
      <c r="J151" s="312">
        <f>D151-G151</f>
        <v>0</v>
      </c>
      <c r="K151" s="311">
        <f>E151-G151</f>
        <v>0</v>
      </c>
    </row>
    <row r="152" spans="1:16" ht="62.25" hidden="1" customHeight="1" x14ac:dyDescent="0.35">
      <c r="A152" s="1201"/>
      <c r="B152" s="1203"/>
      <c r="C152" s="314" t="s">
        <v>78</v>
      </c>
      <c r="D152" s="200">
        <v>30636.799999999999</v>
      </c>
      <c r="E152" s="200">
        <v>0</v>
      </c>
      <c r="F152" s="316">
        <f>E152/D152</f>
        <v>0</v>
      </c>
      <c r="G152" s="200">
        <v>0</v>
      </c>
      <c r="H152" s="316">
        <f>G152/D152</f>
        <v>0</v>
      </c>
      <c r="I152" s="316">
        <v>0</v>
      </c>
      <c r="J152" s="200">
        <f>D152-G152</f>
        <v>30636.799999999999</v>
      </c>
      <c r="K152" s="315">
        <f>E152-G152</f>
        <v>0</v>
      </c>
    </row>
    <row r="153" spans="1:16" ht="48" hidden="1" customHeight="1" x14ac:dyDescent="0.35">
      <c r="A153" s="1201"/>
      <c r="B153" s="1203"/>
      <c r="C153" s="314" t="s">
        <v>116</v>
      </c>
      <c r="D153" s="200">
        <v>167886.6</v>
      </c>
      <c r="E153" s="200">
        <v>20260.3</v>
      </c>
      <c r="F153" s="316">
        <f>E153/D153</f>
        <v>0.121</v>
      </c>
      <c r="G153" s="200">
        <v>20260.3</v>
      </c>
      <c r="H153" s="316">
        <f>G153/D153</f>
        <v>0.121</v>
      </c>
      <c r="I153" s="316">
        <f>G153/E153</f>
        <v>1</v>
      </c>
      <c r="J153" s="200">
        <f>D153-G153</f>
        <v>147626.29999999999</v>
      </c>
      <c r="K153" s="315">
        <f>E153-G153</f>
        <v>0</v>
      </c>
    </row>
    <row r="154" spans="1:16" ht="48" hidden="1" customHeight="1" x14ac:dyDescent="0.35">
      <c r="A154" s="1201"/>
      <c r="B154" s="1203"/>
      <c r="C154" s="314" t="s">
        <v>33</v>
      </c>
      <c r="D154" s="312">
        <v>0</v>
      </c>
      <c r="E154" s="312">
        <v>0</v>
      </c>
      <c r="F154" s="313" t="e">
        <f>E154/D154</f>
        <v>#DIV/0!</v>
      </c>
      <c r="G154" s="312">
        <v>0</v>
      </c>
      <c r="H154" s="313" t="e">
        <f>G154/D154</f>
        <v>#DIV/0!</v>
      </c>
      <c r="I154" s="313" t="e">
        <f>G154/E154</f>
        <v>#DIV/0!</v>
      </c>
      <c r="J154" s="312">
        <f>D154-G154</f>
        <v>0</v>
      </c>
      <c r="K154" s="311">
        <f>E154-G154</f>
        <v>0</v>
      </c>
    </row>
    <row r="155" spans="1:16" ht="63" customHeight="1" x14ac:dyDescent="0.35">
      <c r="A155" s="1201"/>
      <c r="B155" s="1203"/>
      <c r="C155" s="318" t="s">
        <v>34</v>
      </c>
      <c r="D155" s="200">
        <f>SUM(D151:D154)</f>
        <v>198523.4</v>
      </c>
      <c r="E155" s="200">
        <f>SUM(E151:E154)</f>
        <v>20260.3</v>
      </c>
      <c r="F155" s="316">
        <f>E155/D155</f>
        <v>0.10199999999999999</v>
      </c>
      <c r="G155" s="200">
        <f>SUM(G151:G154)</f>
        <v>20260.3</v>
      </c>
      <c r="H155" s="316">
        <f>G155/D155</f>
        <v>0.10199999999999999</v>
      </c>
      <c r="I155" s="316">
        <f>G155/E155</f>
        <v>1</v>
      </c>
      <c r="J155" s="200">
        <f>SUM(J151:J154)</f>
        <v>178263.1</v>
      </c>
      <c r="K155" s="315">
        <f>SUM(K151:K154)</f>
        <v>0</v>
      </c>
    </row>
    <row r="156" spans="1:16" ht="23" hidden="1" x14ac:dyDescent="0.35">
      <c r="A156" s="1204"/>
      <c r="B156" s="1205"/>
      <c r="C156" s="1205"/>
      <c r="D156" s="1205"/>
      <c r="E156" s="1205"/>
      <c r="F156" s="1205"/>
      <c r="G156" s="1205"/>
      <c r="H156" s="1205"/>
      <c r="I156" s="1205"/>
      <c r="J156" s="1205"/>
      <c r="K156" s="1206"/>
    </row>
    <row r="157" spans="1:16" ht="51" hidden="1" customHeight="1" x14ac:dyDescent="0.35">
      <c r="A157" s="1198"/>
      <c r="B157" s="1199"/>
      <c r="C157" s="1199"/>
      <c r="D157" s="1199"/>
      <c r="E157" s="1199"/>
      <c r="F157" s="1199"/>
      <c r="G157" s="1199"/>
      <c r="H157" s="1199"/>
      <c r="I157" s="1199"/>
      <c r="J157" s="1199"/>
      <c r="K157" s="1200"/>
    </row>
    <row r="158" spans="1:16" ht="36.75" hidden="1" customHeight="1" x14ac:dyDescent="0.35">
      <c r="A158" s="1201">
        <v>25</v>
      </c>
      <c r="B158" s="1203" t="s">
        <v>684</v>
      </c>
      <c r="C158" s="317" t="s">
        <v>79</v>
      </c>
      <c r="D158" s="312">
        <v>0</v>
      </c>
      <c r="E158" s="312">
        <v>0</v>
      </c>
      <c r="F158" s="313" t="e">
        <f>E158/D158</f>
        <v>#DIV/0!</v>
      </c>
      <c r="G158" s="312">
        <v>0</v>
      </c>
      <c r="H158" s="313" t="e">
        <f>G158/D158</f>
        <v>#DIV/0!</v>
      </c>
      <c r="I158" s="313" t="e">
        <f>G158/E158</f>
        <v>#DIV/0!</v>
      </c>
      <c r="J158" s="312">
        <f>D158-G158</f>
        <v>0</v>
      </c>
      <c r="K158" s="311">
        <f>E158-G158</f>
        <v>0</v>
      </c>
    </row>
    <row r="159" spans="1:16" ht="67.5" hidden="1" customHeight="1" x14ac:dyDescent="0.35">
      <c r="A159" s="1201"/>
      <c r="B159" s="1203"/>
      <c r="C159" s="314" t="s">
        <v>78</v>
      </c>
      <c r="D159" s="200">
        <v>51840.9</v>
      </c>
      <c r="E159" s="200">
        <v>4279.8</v>
      </c>
      <c r="F159" s="316">
        <f>E159/D159</f>
        <v>8.3000000000000004E-2</v>
      </c>
      <c r="G159" s="200">
        <v>0</v>
      </c>
      <c r="H159" s="316">
        <f>G159/D159</f>
        <v>0</v>
      </c>
      <c r="I159" s="316">
        <f>G159/E159</f>
        <v>0</v>
      </c>
      <c r="J159" s="200">
        <f>D159-G159</f>
        <v>51840.9</v>
      </c>
      <c r="K159" s="315">
        <f>E159-G159</f>
        <v>4279.8</v>
      </c>
    </row>
    <row r="160" spans="1:16" ht="42.75" hidden="1" customHeight="1" x14ac:dyDescent="0.35">
      <c r="A160" s="1201"/>
      <c r="B160" s="1203"/>
      <c r="C160" s="314" t="s">
        <v>116</v>
      </c>
      <c r="D160" s="312">
        <v>0</v>
      </c>
      <c r="E160" s="312">
        <v>0</v>
      </c>
      <c r="F160" s="313" t="e">
        <f>E160/D160</f>
        <v>#DIV/0!</v>
      </c>
      <c r="G160" s="312">
        <v>0</v>
      </c>
      <c r="H160" s="313" t="e">
        <f>G160/D160</f>
        <v>#DIV/0!</v>
      </c>
      <c r="I160" s="313" t="e">
        <f>G160/E160</f>
        <v>#DIV/0!</v>
      </c>
      <c r="J160" s="312">
        <f>D160-G160</f>
        <v>0</v>
      </c>
      <c r="K160" s="311">
        <f>E160-G160</f>
        <v>0</v>
      </c>
    </row>
    <row r="161" spans="1:11" ht="48" hidden="1" customHeight="1" x14ac:dyDescent="0.35">
      <c r="A161" s="1201"/>
      <c r="B161" s="1203"/>
      <c r="C161" s="314" t="s">
        <v>33</v>
      </c>
      <c r="D161" s="312">
        <v>0</v>
      </c>
      <c r="E161" s="312">
        <v>0</v>
      </c>
      <c r="F161" s="313" t="e">
        <f>E161/D161</f>
        <v>#DIV/0!</v>
      </c>
      <c r="G161" s="312">
        <v>0</v>
      </c>
      <c r="H161" s="313" t="e">
        <f>G161/D161</f>
        <v>#DIV/0!</v>
      </c>
      <c r="I161" s="313" t="e">
        <f>G161/E161</f>
        <v>#DIV/0!</v>
      </c>
      <c r="J161" s="312">
        <f>D161-G161</f>
        <v>0</v>
      </c>
      <c r="K161" s="311">
        <f>E161-G161</f>
        <v>0</v>
      </c>
    </row>
    <row r="162" spans="1:11" ht="63.75" customHeight="1" x14ac:dyDescent="0.35">
      <c r="A162" s="1201"/>
      <c r="B162" s="1203"/>
      <c r="C162" s="318" t="s">
        <v>34</v>
      </c>
      <c r="D162" s="200">
        <f>SUM(D158:D161)</f>
        <v>51840.9</v>
      </c>
      <c r="E162" s="200">
        <f>SUM(E158:E161)</f>
        <v>4279.8</v>
      </c>
      <c r="F162" s="316">
        <f>E162/D162</f>
        <v>8.3000000000000004E-2</v>
      </c>
      <c r="G162" s="200">
        <f>SUM(G158:G161)</f>
        <v>0</v>
      </c>
      <c r="H162" s="316">
        <f>G162/D162</f>
        <v>0</v>
      </c>
      <c r="I162" s="316">
        <f>IF(E162=0,0,G162/E162*100)</f>
        <v>0</v>
      </c>
      <c r="J162" s="200">
        <v>0</v>
      </c>
      <c r="K162" s="315">
        <f>E162-G162</f>
        <v>4279.8</v>
      </c>
    </row>
    <row r="163" spans="1:11" ht="254.25" hidden="1" customHeight="1" x14ac:dyDescent="0.35">
      <c r="A163" s="1214" t="s">
        <v>765</v>
      </c>
      <c r="B163" s="1215"/>
      <c r="C163" s="1215"/>
      <c r="D163" s="1215"/>
      <c r="E163" s="1215"/>
      <c r="F163" s="1215"/>
      <c r="G163" s="1215"/>
      <c r="H163" s="1215"/>
      <c r="I163" s="1215"/>
      <c r="J163" s="1215"/>
      <c r="K163" s="1216"/>
    </row>
    <row r="164" spans="1:11" ht="58.5" hidden="1" customHeight="1" x14ac:dyDescent="0.35">
      <c r="A164" s="1201">
        <v>26</v>
      </c>
      <c r="B164" s="1203" t="s">
        <v>685</v>
      </c>
      <c r="C164" s="317" t="s">
        <v>79</v>
      </c>
      <c r="D164" s="312">
        <v>0</v>
      </c>
      <c r="E164" s="312">
        <v>0</v>
      </c>
      <c r="F164" s="313" t="e">
        <f>E164/D164</f>
        <v>#DIV/0!</v>
      </c>
      <c r="G164" s="312">
        <v>0</v>
      </c>
      <c r="H164" s="313" t="e">
        <f>G164/D164</f>
        <v>#DIV/0!</v>
      </c>
      <c r="I164" s="313" t="e">
        <f>G164/E164</f>
        <v>#DIV/0!</v>
      </c>
      <c r="J164" s="312">
        <f>D164-G164</f>
        <v>0</v>
      </c>
      <c r="K164" s="311">
        <f>E164-G164</f>
        <v>0</v>
      </c>
    </row>
    <row r="165" spans="1:11" ht="62.25" hidden="1" customHeight="1" x14ac:dyDescent="0.35">
      <c r="A165" s="1201"/>
      <c r="B165" s="1203"/>
      <c r="C165" s="314" t="s">
        <v>78</v>
      </c>
      <c r="D165" s="312">
        <v>0</v>
      </c>
      <c r="E165" s="312">
        <v>0</v>
      </c>
      <c r="F165" s="313" t="e">
        <f>E165/D165</f>
        <v>#DIV/0!</v>
      </c>
      <c r="G165" s="312">
        <v>0</v>
      </c>
      <c r="H165" s="313" t="e">
        <f>G165/D165</f>
        <v>#DIV/0!</v>
      </c>
      <c r="I165" s="313" t="e">
        <f>G165/E165</f>
        <v>#DIV/0!</v>
      </c>
      <c r="J165" s="312">
        <f>D165-G165</f>
        <v>0</v>
      </c>
      <c r="K165" s="311">
        <f>E165-G165</f>
        <v>0</v>
      </c>
    </row>
    <row r="166" spans="1:11" ht="42.75" hidden="1" customHeight="1" x14ac:dyDescent="0.35">
      <c r="A166" s="1201"/>
      <c r="B166" s="1203"/>
      <c r="C166" s="314" t="s">
        <v>116</v>
      </c>
      <c r="D166" s="200">
        <v>188928.88</v>
      </c>
      <c r="E166" s="200">
        <v>62666.5</v>
      </c>
      <c r="F166" s="316">
        <f>E166/D166</f>
        <v>0.33200000000000002</v>
      </c>
      <c r="G166" s="200">
        <v>62666.5</v>
      </c>
      <c r="H166" s="316">
        <f>G166/D166</f>
        <v>0.33200000000000002</v>
      </c>
      <c r="I166" s="316">
        <f>G166/E166</f>
        <v>1</v>
      </c>
      <c r="J166" s="200">
        <f>D166-G166</f>
        <v>126262.38</v>
      </c>
      <c r="K166" s="315">
        <f>E166-G166</f>
        <v>0</v>
      </c>
    </row>
    <row r="167" spans="1:11" ht="51" hidden="1" customHeight="1" x14ac:dyDescent="0.35">
      <c r="A167" s="1201"/>
      <c r="B167" s="1203"/>
      <c r="C167" s="314" t="s">
        <v>33</v>
      </c>
      <c r="D167" s="312">
        <v>0</v>
      </c>
      <c r="E167" s="312">
        <v>0</v>
      </c>
      <c r="F167" s="313" t="e">
        <f>E167/D167</f>
        <v>#DIV/0!</v>
      </c>
      <c r="G167" s="312">
        <v>0</v>
      </c>
      <c r="H167" s="313" t="e">
        <f>G167/D167</f>
        <v>#DIV/0!</v>
      </c>
      <c r="I167" s="313" t="e">
        <f>G167/E167</f>
        <v>#DIV/0!</v>
      </c>
      <c r="J167" s="312">
        <f>D167-G167</f>
        <v>0</v>
      </c>
      <c r="K167" s="311">
        <f>E167-G167</f>
        <v>0</v>
      </c>
    </row>
    <row r="168" spans="1:11" ht="84" customHeight="1" x14ac:dyDescent="0.35">
      <c r="A168" s="1201"/>
      <c r="B168" s="1203"/>
      <c r="C168" s="318" t="s">
        <v>34</v>
      </c>
      <c r="D168" s="200">
        <f>SUM(D164:D167)</f>
        <v>188928.88</v>
      </c>
      <c r="E168" s="200">
        <f>SUM(E164:E167)</f>
        <v>62666.5</v>
      </c>
      <c r="F168" s="316">
        <f>E168/D168</f>
        <v>0.33200000000000002</v>
      </c>
      <c r="G168" s="200">
        <f>SUM(G164:G167)</f>
        <v>62666.5</v>
      </c>
      <c r="H168" s="316">
        <f>G168/D168</f>
        <v>0.33200000000000002</v>
      </c>
      <c r="I168" s="316">
        <f>G168/E168</f>
        <v>1</v>
      </c>
      <c r="J168" s="200">
        <f>SUM(J164:J167)</f>
        <v>126262.38</v>
      </c>
      <c r="K168" s="315">
        <f>SUM(K164:K167)</f>
        <v>0</v>
      </c>
    </row>
    <row r="169" spans="1:11" ht="23" hidden="1" x14ac:dyDescent="0.35">
      <c r="A169" s="1204"/>
      <c r="B169" s="1205"/>
      <c r="C169" s="1205"/>
      <c r="D169" s="1205"/>
      <c r="E169" s="1205"/>
      <c r="F169" s="1205"/>
      <c r="G169" s="1205"/>
      <c r="H169" s="1205"/>
      <c r="I169" s="1205"/>
      <c r="J169" s="1205"/>
      <c r="K169" s="1206"/>
    </row>
    <row r="170" spans="1:11" ht="33" hidden="1" customHeight="1" x14ac:dyDescent="0.35">
      <c r="A170" s="1198" t="s">
        <v>764</v>
      </c>
      <c r="B170" s="1199"/>
      <c r="C170" s="1199"/>
      <c r="D170" s="1199"/>
      <c r="E170" s="1199"/>
      <c r="F170" s="1199"/>
      <c r="G170" s="1199"/>
      <c r="H170" s="1199"/>
      <c r="I170" s="1199"/>
      <c r="J170" s="1199"/>
      <c r="K170" s="1200"/>
    </row>
    <row r="171" spans="1:11" ht="50.25" hidden="1" customHeight="1" x14ac:dyDescent="0.35">
      <c r="A171" s="1201">
        <v>27</v>
      </c>
      <c r="B171" s="1202" t="s">
        <v>686</v>
      </c>
      <c r="C171" s="317" t="s">
        <v>79</v>
      </c>
      <c r="D171" s="200">
        <v>2358</v>
      </c>
      <c r="E171" s="200">
        <v>0</v>
      </c>
      <c r="F171" s="316">
        <f>E171/D171</f>
        <v>0</v>
      </c>
      <c r="G171" s="200">
        <v>0</v>
      </c>
      <c r="H171" s="316">
        <f>G171/D171</f>
        <v>0</v>
      </c>
      <c r="I171" s="316">
        <v>0</v>
      </c>
      <c r="J171" s="200">
        <f>D171-G171</f>
        <v>2358</v>
      </c>
      <c r="K171" s="315">
        <f>E171-G171</f>
        <v>0</v>
      </c>
    </row>
    <row r="172" spans="1:11" ht="50.25" hidden="1" customHeight="1" x14ac:dyDescent="0.35">
      <c r="A172" s="1201"/>
      <c r="B172" s="1203"/>
      <c r="C172" s="314" t="s">
        <v>78</v>
      </c>
      <c r="D172" s="200">
        <v>544442.80000000005</v>
      </c>
      <c r="E172" s="200">
        <v>80487.820000000007</v>
      </c>
      <c r="F172" s="316">
        <f>E172/D172</f>
        <v>0.14799999999999999</v>
      </c>
      <c r="G172" s="200">
        <v>72553.289999999994</v>
      </c>
      <c r="H172" s="316">
        <f>G172/D172</f>
        <v>0.13300000000000001</v>
      </c>
      <c r="I172" s="316">
        <f>G172/E172</f>
        <v>0.90100000000000002</v>
      </c>
      <c r="J172" s="200">
        <f>D172-G172</f>
        <v>471889.51</v>
      </c>
      <c r="K172" s="315">
        <f>E172-G172</f>
        <v>7934.53</v>
      </c>
    </row>
    <row r="173" spans="1:11" ht="48" hidden="1" customHeight="1" x14ac:dyDescent="0.35">
      <c r="A173" s="1201"/>
      <c r="B173" s="1203"/>
      <c r="C173" s="314" t="s">
        <v>116</v>
      </c>
      <c r="D173" s="312">
        <v>0</v>
      </c>
      <c r="E173" s="312">
        <v>0</v>
      </c>
      <c r="F173" s="313" t="e">
        <f>E173/D173</f>
        <v>#DIV/0!</v>
      </c>
      <c r="G173" s="312">
        <v>0</v>
      </c>
      <c r="H173" s="313" t="e">
        <f>G173/D173</f>
        <v>#DIV/0!</v>
      </c>
      <c r="I173" s="313" t="e">
        <f>G173/E173</f>
        <v>#DIV/0!</v>
      </c>
      <c r="J173" s="312">
        <f>D173-G173</f>
        <v>0</v>
      </c>
      <c r="K173" s="311">
        <f>E173-G173</f>
        <v>0</v>
      </c>
    </row>
    <row r="174" spans="1:11" ht="48" hidden="1" customHeight="1" x14ac:dyDescent="0.35">
      <c r="A174" s="1201"/>
      <c r="B174" s="1203"/>
      <c r="C174" s="314" t="s">
        <v>33</v>
      </c>
      <c r="D174" s="312">
        <v>0</v>
      </c>
      <c r="E174" s="312">
        <v>0</v>
      </c>
      <c r="F174" s="313" t="e">
        <f>E174/D174</f>
        <v>#DIV/0!</v>
      </c>
      <c r="G174" s="312">
        <v>0</v>
      </c>
      <c r="H174" s="313" t="e">
        <f>G174/D174</f>
        <v>#DIV/0!</v>
      </c>
      <c r="I174" s="313" t="e">
        <f>G174/E174</f>
        <v>#DIV/0!</v>
      </c>
      <c r="J174" s="312">
        <f>D174-G174</f>
        <v>0</v>
      </c>
      <c r="K174" s="311">
        <f>E174-G174</f>
        <v>0</v>
      </c>
    </row>
    <row r="175" spans="1:11" ht="64.5" customHeight="1" x14ac:dyDescent="0.35">
      <c r="A175" s="1201"/>
      <c r="B175" s="1203"/>
      <c r="C175" s="318" t="s">
        <v>34</v>
      </c>
      <c r="D175" s="200">
        <f>SUM(D171:D174)</f>
        <v>546800.80000000005</v>
      </c>
      <c r="E175" s="200">
        <f>SUM(E171:E174)</f>
        <v>80487.820000000007</v>
      </c>
      <c r="F175" s="316">
        <f>E175/D175</f>
        <v>0.14699999999999999</v>
      </c>
      <c r="G175" s="200">
        <f>SUM(G171:G174)</f>
        <v>72553.289999999994</v>
      </c>
      <c r="H175" s="316">
        <f>G175/D175</f>
        <v>0.13300000000000001</v>
      </c>
      <c r="I175" s="316">
        <f>G175/E175</f>
        <v>0.90100000000000002</v>
      </c>
      <c r="J175" s="200">
        <f>SUM(J171:J174)</f>
        <v>474247.51</v>
      </c>
      <c r="K175" s="315">
        <f>E175-G175</f>
        <v>7934.53</v>
      </c>
    </row>
    <row r="176" spans="1:11" ht="23" hidden="1" x14ac:dyDescent="0.35">
      <c r="A176" s="1204"/>
      <c r="B176" s="1205"/>
      <c r="C176" s="1205"/>
      <c r="D176" s="1205"/>
      <c r="E176" s="1205"/>
      <c r="F176" s="1205"/>
      <c r="G176" s="1205"/>
      <c r="H176" s="1205"/>
      <c r="I176" s="1205"/>
      <c r="J176" s="1205"/>
      <c r="K176" s="1206"/>
    </row>
    <row r="177" spans="1:11" ht="23" hidden="1" x14ac:dyDescent="0.35">
      <c r="A177" s="1198"/>
      <c r="B177" s="1199"/>
      <c r="C177" s="1199"/>
      <c r="D177" s="1199"/>
      <c r="E177" s="1199"/>
      <c r="F177" s="1199"/>
      <c r="G177" s="1199"/>
      <c r="H177" s="1199"/>
      <c r="I177" s="1199"/>
      <c r="J177" s="1199"/>
      <c r="K177" s="1200"/>
    </row>
    <row r="178" spans="1:11" ht="40.5" hidden="1" customHeight="1" x14ac:dyDescent="0.35">
      <c r="A178" s="1201">
        <v>28</v>
      </c>
      <c r="B178" s="1203" t="s">
        <v>687</v>
      </c>
      <c r="C178" s="317" t="s">
        <v>79</v>
      </c>
      <c r="D178" s="312">
        <v>0</v>
      </c>
      <c r="E178" s="312">
        <v>0</v>
      </c>
      <c r="F178" s="313" t="e">
        <f>E178/D178</f>
        <v>#DIV/0!</v>
      </c>
      <c r="G178" s="312">
        <v>0</v>
      </c>
      <c r="H178" s="313" t="e">
        <f>G178/D178</f>
        <v>#DIV/0!</v>
      </c>
      <c r="I178" s="313" t="e">
        <f>G178/E178</f>
        <v>#DIV/0!</v>
      </c>
      <c r="J178" s="312">
        <f>D178-G178</f>
        <v>0</v>
      </c>
      <c r="K178" s="311">
        <f>E178-G178</f>
        <v>0</v>
      </c>
    </row>
    <row r="179" spans="1:11" ht="42.75" hidden="1" customHeight="1" x14ac:dyDescent="0.35">
      <c r="A179" s="1201"/>
      <c r="B179" s="1203"/>
      <c r="C179" s="314" t="s">
        <v>78</v>
      </c>
      <c r="D179" s="312">
        <v>0</v>
      </c>
      <c r="E179" s="312">
        <v>0</v>
      </c>
      <c r="F179" s="313" t="e">
        <f>E179/D179</f>
        <v>#DIV/0!</v>
      </c>
      <c r="G179" s="312">
        <v>0</v>
      </c>
      <c r="H179" s="313" t="e">
        <f>G179/D179</f>
        <v>#DIV/0!</v>
      </c>
      <c r="I179" s="313" t="e">
        <f>G179/E179</f>
        <v>#DIV/0!</v>
      </c>
      <c r="J179" s="312">
        <f>D179-G179</f>
        <v>0</v>
      </c>
      <c r="K179" s="311">
        <f>E179-G179</f>
        <v>0</v>
      </c>
    </row>
    <row r="180" spans="1:11" ht="23" hidden="1" x14ac:dyDescent="0.35">
      <c r="A180" s="1201"/>
      <c r="B180" s="1203"/>
      <c r="C180" s="314" t="s">
        <v>116</v>
      </c>
      <c r="D180" s="200">
        <v>536</v>
      </c>
      <c r="E180" s="200">
        <v>0</v>
      </c>
      <c r="F180" s="316">
        <f>E180/D180</f>
        <v>0</v>
      </c>
      <c r="G180" s="200">
        <v>0</v>
      </c>
      <c r="H180" s="316">
        <f>G180/D180</f>
        <v>0</v>
      </c>
      <c r="I180" s="316">
        <v>0</v>
      </c>
      <c r="J180" s="200">
        <f>D180-G180</f>
        <v>536</v>
      </c>
      <c r="K180" s="315">
        <f>E180-G180</f>
        <v>0</v>
      </c>
    </row>
    <row r="181" spans="1:11" ht="55.5" hidden="1" customHeight="1" x14ac:dyDescent="0.35">
      <c r="A181" s="1201"/>
      <c r="B181" s="1203"/>
      <c r="C181" s="314" t="s">
        <v>33</v>
      </c>
      <c r="D181" s="312">
        <v>0</v>
      </c>
      <c r="E181" s="312">
        <v>0</v>
      </c>
      <c r="F181" s="313" t="e">
        <f>E181/D181</f>
        <v>#DIV/0!</v>
      </c>
      <c r="G181" s="312">
        <v>0</v>
      </c>
      <c r="H181" s="313" t="e">
        <f>G181/D181</f>
        <v>#DIV/0!</v>
      </c>
      <c r="I181" s="313" t="e">
        <f>G181/E181</f>
        <v>#DIV/0!</v>
      </c>
      <c r="J181" s="312">
        <f>D181-G181</f>
        <v>0</v>
      </c>
      <c r="K181" s="311">
        <f>E181-G181</f>
        <v>0</v>
      </c>
    </row>
    <row r="182" spans="1:11" ht="61.5" customHeight="1" x14ac:dyDescent="0.35">
      <c r="A182" s="1201"/>
      <c r="B182" s="1203"/>
      <c r="C182" s="318" t="s">
        <v>34</v>
      </c>
      <c r="D182" s="200">
        <f>SUM(D178:D181)</f>
        <v>536</v>
      </c>
      <c r="E182" s="200">
        <f>SUM(E178:E181)</f>
        <v>0</v>
      </c>
      <c r="F182" s="316">
        <f>E182/D182</f>
        <v>0</v>
      </c>
      <c r="G182" s="200">
        <f>SUM(G178:G181)</f>
        <v>0</v>
      </c>
      <c r="H182" s="316">
        <f>G182/D182</f>
        <v>0</v>
      </c>
      <c r="I182" s="316">
        <v>0</v>
      </c>
      <c r="J182" s="200">
        <f>SUM(J178:J181)</f>
        <v>536</v>
      </c>
      <c r="K182" s="315">
        <f>SUM(K178:K181)</f>
        <v>0</v>
      </c>
    </row>
    <row r="183" spans="1:11" ht="23" hidden="1" x14ac:dyDescent="0.35">
      <c r="A183" s="1204"/>
      <c r="B183" s="1205"/>
      <c r="C183" s="1205"/>
      <c r="D183" s="1205"/>
      <c r="E183" s="1205"/>
      <c r="F183" s="1205"/>
      <c r="G183" s="1205"/>
      <c r="H183" s="1205"/>
      <c r="I183" s="1205"/>
      <c r="J183" s="1205"/>
      <c r="K183" s="1206"/>
    </row>
    <row r="184" spans="1:11" ht="33" hidden="1" customHeight="1" x14ac:dyDescent="0.35">
      <c r="A184" s="1198"/>
      <c r="B184" s="1199"/>
      <c r="C184" s="1199"/>
      <c r="D184" s="1199"/>
      <c r="E184" s="1199"/>
      <c r="F184" s="1199"/>
      <c r="G184" s="1199"/>
      <c r="H184" s="1199"/>
      <c r="I184" s="1199"/>
      <c r="J184" s="1199"/>
      <c r="K184" s="1200"/>
    </row>
    <row r="185" spans="1:11" ht="45.75" hidden="1" customHeight="1" x14ac:dyDescent="0.35">
      <c r="A185" s="1201">
        <v>29</v>
      </c>
      <c r="B185" s="1203" t="s">
        <v>688</v>
      </c>
      <c r="C185" s="317" t="s">
        <v>79</v>
      </c>
      <c r="D185" s="312">
        <v>0</v>
      </c>
      <c r="E185" s="312">
        <v>0</v>
      </c>
      <c r="F185" s="313" t="e">
        <f>E185/D185</f>
        <v>#DIV/0!</v>
      </c>
      <c r="G185" s="312">
        <v>0</v>
      </c>
      <c r="H185" s="313" t="e">
        <f>G185/D185</f>
        <v>#DIV/0!</v>
      </c>
      <c r="I185" s="313" t="e">
        <f>G185/E185</f>
        <v>#DIV/0!</v>
      </c>
      <c r="J185" s="312">
        <f>D185-G185</f>
        <v>0</v>
      </c>
      <c r="K185" s="311">
        <f>E185-G185</f>
        <v>0</v>
      </c>
    </row>
    <row r="186" spans="1:11" ht="42.75" hidden="1" customHeight="1" x14ac:dyDescent="0.35">
      <c r="A186" s="1201"/>
      <c r="B186" s="1203"/>
      <c r="C186" s="314" t="s">
        <v>78</v>
      </c>
      <c r="D186" s="200">
        <v>85</v>
      </c>
      <c r="E186" s="200">
        <v>0</v>
      </c>
      <c r="F186" s="316">
        <f>E186/D186</f>
        <v>0</v>
      </c>
      <c r="G186" s="200">
        <v>0</v>
      </c>
      <c r="H186" s="316">
        <f>G186/D186</f>
        <v>0</v>
      </c>
      <c r="I186" s="316">
        <v>0</v>
      </c>
      <c r="J186" s="200">
        <f>D186-G186</f>
        <v>85</v>
      </c>
      <c r="K186" s="315">
        <f>E186-G186</f>
        <v>0</v>
      </c>
    </row>
    <row r="187" spans="1:11" ht="45.75" hidden="1" customHeight="1" x14ac:dyDescent="0.35">
      <c r="A187" s="1201"/>
      <c r="B187" s="1203"/>
      <c r="C187" s="314" t="s">
        <v>116</v>
      </c>
      <c r="D187" s="200">
        <v>33201.089999999997</v>
      </c>
      <c r="E187" s="200">
        <v>4761.7700000000004</v>
      </c>
      <c r="F187" s="316">
        <f>E187/D187</f>
        <v>0.14299999999999999</v>
      </c>
      <c r="G187" s="200">
        <v>4761.7700000000004</v>
      </c>
      <c r="H187" s="316">
        <f>G187/D187</f>
        <v>0.14299999999999999</v>
      </c>
      <c r="I187" s="316">
        <f>G187/E187</f>
        <v>1</v>
      </c>
      <c r="J187" s="200">
        <f>D187-G187</f>
        <v>28439.32</v>
      </c>
      <c r="K187" s="315">
        <f>E187-G187</f>
        <v>0</v>
      </c>
    </row>
    <row r="188" spans="1:11" ht="48" hidden="1" customHeight="1" x14ac:dyDescent="0.35">
      <c r="A188" s="1201"/>
      <c r="B188" s="1203"/>
      <c r="C188" s="314" t="s">
        <v>33</v>
      </c>
      <c r="D188" s="312">
        <v>0</v>
      </c>
      <c r="E188" s="312">
        <v>0</v>
      </c>
      <c r="F188" s="313" t="e">
        <f>E188/D188</f>
        <v>#DIV/0!</v>
      </c>
      <c r="G188" s="312">
        <v>0</v>
      </c>
      <c r="H188" s="313" t="e">
        <f>G188/D188</f>
        <v>#DIV/0!</v>
      </c>
      <c r="I188" s="313" t="e">
        <f>G188/E188</f>
        <v>#DIV/0!</v>
      </c>
      <c r="J188" s="312">
        <f>D188-G188</f>
        <v>0</v>
      </c>
      <c r="K188" s="311">
        <f>E188-G188</f>
        <v>0</v>
      </c>
    </row>
    <row r="189" spans="1:11" ht="57" customHeight="1" x14ac:dyDescent="0.35">
      <c r="A189" s="1201"/>
      <c r="B189" s="1203"/>
      <c r="C189" s="318" t="s">
        <v>34</v>
      </c>
      <c r="D189" s="200">
        <f>SUM(D185:D188)</f>
        <v>33286.089999999997</v>
      </c>
      <c r="E189" s="200">
        <f>SUM(E185:E188)</f>
        <v>4761.7700000000004</v>
      </c>
      <c r="F189" s="316">
        <f>E189/D189</f>
        <v>0.14299999999999999</v>
      </c>
      <c r="G189" s="200">
        <f>SUM(G185:G188)</f>
        <v>4761.7700000000004</v>
      </c>
      <c r="H189" s="316">
        <f>G189/D189</f>
        <v>0.14299999999999999</v>
      </c>
      <c r="I189" s="316">
        <f>G189/E189</f>
        <v>1</v>
      </c>
      <c r="J189" s="200">
        <f>SUM(J185:J188)</f>
        <v>28524.32</v>
      </c>
      <c r="K189" s="315">
        <f>SUM(K185:K188)</f>
        <v>0</v>
      </c>
    </row>
    <row r="190" spans="1:11" ht="23" hidden="1" x14ac:dyDescent="0.35">
      <c r="A190" s="1204"/>
      <c r="B190" s="1205"/>
      <c r="C190" s="1205"/>
      <c r="D190" s="1205"/>
      <c r="E190" s="1205"/>
      <c r="F190" s="1205"/>
      <c r="G190" s="1205"/>
      <c r="H190" s="1205"/>
      <c r="I190" s="1205"/>
      <c r="J190" s="1205"/>
      <c r="K190" s="1206"/>
    </row>
    <row r="191" spans="1:11" ht="33" hidden="1" customHeight="1" x14ac:dyDescent="0.35">
      <c r="A191" s="1198"/>
      <c r="B191" s="1199"/>
      <c r="C191" s="1199"/>
      <c r="D191" s="1199"/>
      <c r="E191" s="1199"/>
      <c r="F191" s="1199"/>
      <c r="G191" s="1199"/>
      <c r="H191" s="1199"/>
      <c r="I191" s="1199"/>
      <c r="J191" s="1199"/>
      <c r="K191" s="1200"/>
    </row>
    <row r="192" spans="1:11" ht="45.75" hidden="1" customHeight="1" x14ac:dyDescent="0.35">
      <c r="A192" s="1201">
        <v>30</v>
      </c>
      <c r="B192" s="1203" t="s">
        <v>777</v>
      </c>
      <c r="C192" s="317" t="s">
        <v>79</v>
      </c>
      <c r="D192" s="312">
        <v>0</v>
      </c>
      <c r="E192" s="312">
        <v>0</v>
      </c>
      <c r="F192" s="313" t="e">
        <f>E192/D192</f>
        <v>#DIV/0!</v>
      </c>
      <c r="G192" s="312">
        <v>0</v>
      </c>
      <c r="H192" s="313" t="e">
        <f>G192/D192</f>
        <v>#DIV/0!</v>
      </c>
      <c r="I192" s="313" t="e">
        <f>G192/E192</f>
        <v>#DIV/0!</v>
      </c>
      <c r="J192" s="312">
        <f>D192-G192</f>
        <v>0</v>
      </c>
      <c r="K192" s="311">
        <f>E192-G192</f>
        <v>0</v>
      </c>
    </row>
    <row r="193" spans="1:11" ht="44.25" hidden="1" customHeight="1" x14ac:dyDescent="0.35">
      <c r="A193" s="1201"/>
      <c r="B193" s="1203"/>
      <c r="C193" s="314" t="s">
        <v>78</v>
      </c>
      <c r="D193" s="312">
        <v>0</v>
      </c>
      <c r="E193" s="312">
        <v>0</v>
      </c>
      <c r="F193" s="313" t="e">
        <f>E193/D193</f>
        <v>#DIV/0!</v>
      </c>
      <c r="G193" s="312">
        <v>0</v>
      </c>
      <c r="H193" s="313" t="e">
        <f>G193/D193</f>
        <v>#DIV/0!</v>
      </c>
      <c r="I193" s="313" t="e">
        <f>G193/E193</f>
        <v>#DIV/0!</v>
      </c>
      <c r="J193" s="312">
        <f>D193-G193</f>
        <v>0</v>
      </c>
      <c r="K193" s="311">
        <f>E193-G193</f>
        <v>0</v>
      </c>
    </row>
    <row r="194" spans="1:11" ht="40.5" hidden="1" customHeight="1" x14ac:dyDescent="0.35">
      <c r="A194" s="1201"/>
      <c r="B194" s="1203"/>
      <c r="C194" s="314" t="s">
        <v>116</v>
      </c>
      <c r="D194" s="200">
        <v>3164</v>
      </c>
      <c r="E194" s="200">
        <v>0</v>
      </c>
      <c r="F194" s="316">
        <f>E194/D194</f>
        <v>0</v>
      </c>
      <c r="G194" s="200">
        <v>0</v>
      </c>
      <c r="H194" s="316">
        <f>G194/D194</f>
        <v>0</v>
      </c>
      <c r="I194" s="316">
        <v>0</v>
      </c>
      <c r="J194" s="200">
        <f>D194-G194</f>
        <v>3164</v>
      </c>
      <c r="K194" s="315">
        <f>E194-G194</f>
        <v>0</v>
      </c>
    </row>
    <row r="195" spans="1:11" ht="52.5" hidden="1" customHeight="1" x14ac:dyDescent="0.35">
      <c r="A195" s="1201"/>
      <c r="B195" s="1203"/>
      <c r="C195" s="314" t="s">
        <v>33</v>
      </c>
      <c r="D195" s="312">
        <v>0</v>
      </c>
      <c r="E195" s="312">
        <v>0</v>
      </c>
      <c r="F195" s="313" t="e">
        <f>E195/D195</f>
        <v>#DIV/0!</v>
      </c>
      <c r="G195" s="312">
        <v>0</v>
      </c>
      <c r="H195" s="313" t="e">
        <f>G195/D195</f>
        <v>#DIV/0!</v>
      </c>
      <c r="I195" s="313" t="e">
        <f>G195/E195</f>
        <v>#DIV/0!</v>
      </c>
      <c r="J195" s="312">
        <f>D195-G195</f>
        <v>0</v>
      </c>
      <c r="K195" s="311">
        <f>E195-G195</f>
        <v>0</v>
      </c>
    </row>
    <row r="196" spans="1:11" ht="78.75" customHeight="1" x14ac:dyDescent="0.35">
      <c r="A196" s="1201"/>
      <c r="B196" s="1203"/>
      <c r="C196" s="318" t="s">
        <v>34</v>
      </c>
      <c r="D196" s="200">
        <f>SUM(D192:D195)</f>
        <v>3164</v>
      </c>
      <c r="E196" s="200">
        <f>SUM(E192:E195)</f>
        <v>0</v>
      </c>
      <c r="F196" s="316">
        <f>E196/D196</f>
        <v>0</v>
      </c>
      <c r="G196" s="200">
        <f>SUM(G192:G195)</f>
        <v>0</v>
      </c>
      <c r="H196" s="316">
        <f>G196/D196</f>
        <v>0</v>
      </c>
      <c r="I196" s="316">
        <v>0</v>
      </c>
      <c r="J196" s="200">
        <f>SUM(J192:J195)</f>
        <v>3164</v>
      </c>
      <c r="K196" s="315">
        <f>SUM(K192:K195)</f>
        <v>0</v>
      </c>
    </row>
    <row r="197" spans="1:11" ht="23" hidden="1" x14ac:dyDescent="0.35">
      <c r="A197" s="1204"/>
      <c r="B197" s="1205"/>
      <c r="C197" s="1205"/>
      <c r="D197" s="1205"/>
      <c r="E197" s="1205"/>
      <c r="F197" s="1205"/>
      <c r="G197" s="1205"/>
      <c r="H197" s="1205"/>
      <c r="I197" s="1205"/>
      <c r="J197" s="1205"/>
      <c r="K197" s="1206"/>
    </row>
    <row r="198" spans="1:11" ht="33" hidden="1" customHeight="1" x14ac:dyDescent="0.35">
      <c r="A198" s="1198"/>
      <c r="B198" s="1199"/>
      <c r="C198" s="1199"/>
      <c r="D198" s="1199"/>
      <c r="E198" s="1199"/>
      <c r="F198" s="1199"/>
      <c r="G198" s="1199"/>
      <c r="H198" s="1199"/>
      <c r="I198" s="1199"/>
      <c r="J198" s="1199"/>
      <c r="K198" s="1200"/>
    </row>
    <row r="199" spans="1:11" ht="48" hidden="1" customHeight="1" x14ac:dyDescent="0.35">
      <c r="A199" s="1201">
        <v>31</v>
      </c>
      <c r="B199" s="1202" t="s">
        <v>689</v>
      </c>
      <c r="C199" s="317" t="s">
        <v>79</v>
      </c>
      <c r="D199" s="312">
        <v>0</v>
      </c>
      <c r="E199" s="312">
        <v>0</v>
      </c>
      <c r="F199" s="313" t="e">
        <f>E199/D199</f>
        <v>#DIV/0!</v>
      </c>
      <c r="G199" s="312">
        <v>0</v>
      </c>
      <c r="H199" s="313" t="e">
        <f>G199/D199</f>
        <v>#DIV/0!</v>
      </c>
      <c r="I199" s="313" t="e">
        <f>G199/E199</f>
        <v>#DIV/0!</v>
      </c>
      <c r="J199" s="312">
        <f>D199-G199</f>
        <v>0</v>
      </c>
      <c r="K199" s="311">
        <f>E199-G199</f>
        <v>0</v>
      </c>
    </row>
    <row r="200" spans="1:11" ht="45.75" hidden="1" customHeight="1" x14ac:dyDescent="0.35">
      <c r="A200" s="1201"/>
      <c r="B200" s="1203"/>
      <c r="C200" s="314" t="s">
        <v>78</v>
      </c>
      <c r="D200" s="312">
        <v>0</v>
      </c>
      <c r="E200" s="312">
        <v>0</v>
      </c>
      <c r="F200" s="313" t="e">
        <f>E200/D200</f>
        <v>#DIV/0!</v>
      </c>
      <c r="G200" s="312">
        <v>0</v>
      </c>
      <c r="H200" s="313" t="e">
        <f>G200/D200</f>
        <v>#DIV/0!</v>
      </c>
      <c r="I200" s="313" t="e">
        <f>G200/E200</f>
        <v>#DIV/0!</v>
      </c>
      <c r="J200" s="312">
        <f>D200-G200</f>
        <v>0</v>
      </c>
      <c r="K200" s="311">
        <f>E200-G200</f>
        <v>0</v>
      </c>
    </row>
    <row r="201" spans="1:11" ht="42.75" hidden="1" customHeight="1" x14ac:dyDescent="0.35">
      <c r="A201" s="1201"/>
      <c r="B201" s="1203"/>
      <c r="C201" s="314" t="s">
        <v>116</v>
      </c>
      <c r="D201" s="200">
        <v>146093.35999999999</v>
      </c>
      <c r="E201" s="200">
        <v>13169.82</v>
      </c>
      <c r="F201" s="316">
        <f>E201/D201</f>
        <v>0.09</v>
      </c>
      <c r="G201" s="200">
        <v>13169.82</v>
      </c>
      <c r="H201" s="316">
        <f>G201/D201</f>
        <v>0.09</v>
      </c>
      <c r="I201" s="316">
        <f>G201/E201</f>
        <v>1</v>
      </c>
      <c r="J201" s="200">
        <f>D201-G201</f>
        <v>132923.54</v>
      </c>
      <c r="K201" s="315">
        <f>E201-G201</f>
        <v>0</v>
      </c>
    </row>
    <row r="202" spans="1:11" ht="48" hidden="1" customHeight="1" x14ac:dyDescent="0.35">
      <c r="A202" s="1201"/>
      <c r="B202" s="1203"/>
      <c r="C202" s="314" t="s">
        <v>33</v>
      </c>
      <c r="D202" s="312">
        <v>0</v>
      </c>
      <c r="E202" s="312">
        <v>0</v>
      </c>
      <c r="F202" s="313" t="e">
        <f>E202/D202</f>
        <v>#DIV/0!</v>
      </c>
      <c r="G202" s="312">
        <v>0</v>
      </c>
      <c r="H202" s="313" t="e">
        <f>G202/D202</f>
        <v>#DIV/0!</v>
      </c>
      <c r="I202" s="313" t="e">
        <f>G202/E202</f>
        <v>#DIV/0!</v>
      </c>
      <c r="J202" s="312">
        <f>D202-G202</f>
        <v>0</v>
      </c>
      <c r="K202" s="311">
        <f>E202-G202</f>
        <v>0</v>
      </c>
    </row>
    <row r="203" spans="1:11" ht="64.5" customHeight="1" x14ac:dyDescent="0.35">
      <c r="A203" s="1201"/>
      <c r="B203" s="1203"/>
      <c r="C203" s="318" t="s">
        <v>34</v>
      </c>
      <c r="D203" s="200">
        <f>SUM(D199:D202)</f>
        <v>146093.35999999999</v>
      </c>
      <c r="E203" s="200">
        <f>SUM(E199:E202)</f>
        <v>13169.82</v>
      </c>
      <c r="F203" s="316">
        <f>E203/D203</f>
        <v>0.09</v>
      </c>
      <c r="G203" s="200">
        <f>SUM(G199:G202)</f>
        <v>13169.82</v>
      </c>
      <c r="H203" s="316">
        <f>G203/D203</f>
        <v>0.09</v>
      </c>
      <c r="I203" s="316">
        <f>G203/E203</f>
        <v>1</v>
      </c>
      <c r="J203" s="200">
        <f>SUM(J199:J202)</f>
        <v>132923.54</v>
      </c>
      <c r="K203" s="315">
        <f>SUM(K199:K202)</f>
        <v>0</v>
      </c>
    </row>
    <row r="204" spans="1:11" ht="23" hidden="1" x14ac:dyDescent="0.35">
      <c r="A204" s="1204"/>
      <c r="B204" s="1205"/>
      <c r="C204" s="1205"/>
      <c r="D204" s="1205"/>
      <c r="E204" s="1205"/>
      <c r="F204" s="1205"/>
      <c r="G204" s="1205"/>
      <c r="H204" s="1205"/>
      <c r="I204" s="1205"/>
      <c r="J204" s="1205"/>
      <c r="K204" s="1206"/>
    </row>
    <row r="205" spans="1:11" ht="33" hidden="1" customHeight="1" x14ac:dyDescent="0.35">
      <c r="A205" s="1198"/>
      <c r="B205" s="1199"/>
      <c r="C205" s="1199"/>
      <c r="D205" s="1199"/>
      <c r="E205" s="1199"/>
      <c r="F205" s="1199"/>
      <c r="G205" s="1199"/>
      <c r="H205" s="1199"/>
      <c r="I205" s="1199"/>
      <c r="J205" s="1199"/>
      <c r="K205" s="1200"/>
    </row>
    <row r="206" spans="1:11" ht="50.25" hidden="1" customHeight="1" x14ac:dyDescent="0.35">
      <c r="A206" s="1201">
        <v>32</v>
      </c>
      <c r="B206" s="1202" t="s">
        <v>690</v>
      </c>
      <c r="C206" s="317" t="s">
        <v>79</v>
      </c>
      <c r="D206" s="312">
        <v>0</v>
      </c>
      <c r="E206" s="312">
        <v>0</v>
      </c>
      <c r="F206" s="313" t="e">
        <f>E206/D206</f>
        <v>#DIV/0!</v>
      </c>
      <c r="G206" s="312">
        <v>0</v>
      </c>
      <c r="H206" s="313" t="e">
        <f>G206/D206</f>
        <v>#DIV/0!</v>
      </c>
      <c r="I206" s="313" t="e">
        <f>G206/E206</f>
        <v>#DIV/0!</v>
      </c>
      <c r="J206" s="312">
        <f>D206-G206</f>
        <v>0</v>
      </c>
      <c r="K206" s="311">
        <f>E206-G206</f>
        <v>0</v>
      </c>
    </row>
    <row r="207" spans="1:11" ht="65.25" hidden="1" customHeight="1" x14ac:dyDescent="0.35">
      <c r="A207" s="1201"/>
      <c r="B207" s="1203"/>
      <c r="C207" s="314" t="s">
        <v>78</v>
      </c>
      <c r="D207" s="200">
        <v>121848</v>
      </c>
      <c r="E207" s="200">
        <v>0</v>
      </c>
      <c r="F207" s="316">
        <f>E207/D207</f>
        <v>0</v>
      </c>
      <c r="G207" s="200">
        <v>0</v>
      </c>
      <c r="H207" s="316">
        <f>G207/D207</f>
        <v>0</v>
      </c>
      <c r="I207" s="316">
        <v>0</v>
      </c>
      <c r="J207" s="200">
        <f>D207-G207</f>
        <v>121848</v>
      </c>
      <c r="K207" s="315">
        <f>E207-G207</f>
        <v>0</v>
      </c>
    </row>
    <row r="208" spans="1:11" ht="45.75" hidden="1" customHeight="1" x14ac:dyDescent="0.35">
      <c r="A208" s="1201"/>
      <c r="B208" s="1203"/>
      <c r="C208" s="314" t="s">
        <v>116</v>
      </c>
      <c r="D208" s="200">
        <v>65093.72</v>
      </c>
      <c r="E208" s="200">
        <v>7484.97</v>
      </c>
      <c r="F208" s="316">
        <f>E208/D208</f>
        <v>0.115</v>
      </c>
      <c r="G208" s="200">
        <v>7484.97</v>
      </c>
      <c r="H208" s="316">
        <f>G208/D208</f>
        <v>0.115</v>
      </c>
      <c r="I208" s="316">
        <f>G208/E208</f>
        <v>1</v>
      </c>
      <c r="J208" s="200">
        <f>D208-G208</f>
        <v>57608.75</v>
      </c>
      <c r="K208" s="315">
        <f>E208-G208</f>
        <v>0</v>
      </c>
    </row>
    <row r="209" spans="1:11" ht="42.75" hidden="1" customHeight="1" x14ac:dyDescent="0.35">
      <c r="A209" s="1201"/>
      <c r="B209" s="1203"/>
      <c r="C209" s="314" t="s">
        <v>33</v>
      </c>
      <c r="D209" s="312">
        <v>0</v>
      </c>
      <c r="E209" s="312">
        <v>0</v>
      </c>
      <c r="F209" s="313" t="e">
        <f>E209/D209</f>
        <v>#DIV/0!</v>
      </c>
      <c r="G209" s="312">
        <v>0</v>
      </c>
      <c r="H209" s="313" t="e">
        <f>G209/D209</f>
        <v>#DIV/0!</v>
      </c>
      <c r="I209" s="313" t="e">
        <f>G209/E209</f>
        <v>#DIV/0!</v>
      </c>
      <c r="J209" s="312">
        <f>D209-G209</f>
        <v>0</v>
      </c>
      <c r="K209" s="311">
        <f>E209-G209</f>
        <v>0</v>
      </c>
    </row>
    <row r="210" spans="1:11" ht="87.75" customHeight="1" thickBot="1" x14ac:dyDescent="0.4">
      <c r="A210" s="1207"/>
      <c r="B210" s="1208"/>
      <c r="C210" s="310" t="s">
        <v>34</v>
      </c>
      <c r="D210" s="308">
        <f>SUM(D206:D209)</f>
        <v>186941.72</v>
      </c>
      <c r="E210" s="308">
        <f>SUM(E206:E209)</f>
        <v>7484.97</v>
      </c>
      <c r="F210" s="309">
        <f>E210/D210</f>
        <v>0.04</v>
      </c>
      <c r="G210" s="308">
        <v>0</v>
      </c>
      <c r="H210" s="309">
        <f>G210/D210</f>
        <v>0</v>
      </c>
      <c r="I210" s="309">
        <f>G210/E210</f>
        <v>0</v>
      </c>
      <c r="J210" s="308">
        <f>SUM(J206:J209)</f>
        <v>179456.75</v>
      </c>
      <c r="K210" s="307">
        <f>SUM(K206:K209)</f>
        <v>0</v>
      </c>
    </row>
    <row r="211" spans="1:11" ht="28.5" hidden="1" customHeight="1" x14ac:dyDescent="0.35">
      <c r="A211" s="1209"/>
      <c r="B211" s="1210"/>
      <c r="C211" s="1210"/>
      <c r="D211" s="1210"/>
      <c r="E211" s="1210"/>
      <c r="F211" s="1210"/>
      <c r="G211" s="1210"/>
      <c r="H211" s="1210"/>
      <c r="I211" s="1210"/>
      <c r="J211" s="1210"/>
      <c r="K211" s="1210"/>
    </row>
    <row r="212" spans="1:11" ht="32.5" hidden="1" x14ac:dyDescent="0.35">
      <c r="A212" s="1211"/>
      <c r="B212" s="1212"/>
      <c r="C212" s="1212"/>
      <c r="D212" s="1212"/>
      <c r="E212" s="1212"/>
      <c r="F212" s="1212"/>
      <c r="G212" s="1212"/>
      <c r="H212" s="1212"/>
      <c r="I212" s="1212"/>
      <c r="J212" s="1212"/>
      <c r="K212" s="1213"/>
    </row>
    <row r="213" spans="1:11" x14ac:dyDescent="0.35">
      <c r="B213" s="272"/>
      <c r="C213" s="226"/>
      <c r="D213" s="226"/>
      <c r="E213" s="226"/>
      <c r="F213" s="226"/>
      <c r="G213" s="226"/>
      <c r="H213" s="226"/>
      <c r="I213" s="226"/>
      <c r="J213" s="226"/>
      <c r="K213" s="226"/>
    </row>
    <row r="214" spans="1:11" x14ac:dyDescent="0.35">
      <c r="B214" s="272"/>
      <c r="C214" s="226"/>
      <c r="D214" s="226"/>
      <c r="E214" s="226"/>
      <c r="F214" s="226"/>
      <c r="G214" s="226"/>
      <c r="H214" s="226"/>
      <c r="I214" s="226"/>
      <c r="J214" s="226"/>
      <c r="K214" s="226"/>
    </row>
    <row r="215" spans="1:11" x14ac:dyDescent="0.35">
      <c r="B215" s="272"/>
      <c r="C215" s="226"/>
      <c r="D215" s="226"/>
      <c r="E215" s="226"/>
      <c r="F215" s="226"/>
      <c r="G215" s="226"/>
      <c r="H215" s="226"/>
      <c r="I215" s="226"/>
      <c r="J215" s="226"/>
      <c r="K215" s="226"/>
    </row>
    <row r="216" spans="1:11" x14ac:dyDescent="0.35">
      <c r="B216" s="272"/>
      <c r="C216" s="226"/>
      <c r="D216" s="226"/>
      <c r="E216" s="226"/>
      <c r="F216" s="226"/>
      <c r="G216" s="226"/>
      <c r="H216" s="226"/>
      <c r="I216" s="226"/>
      <c r="J216" s="226"/>
      <c r="K216" s="226"/>
    </row>
    <row r="217" spans="1:11" x14ac:dyDescent="0.35">
      <c r="B217" s="272"/>
      <c r="C217" s="226"/>
      <c r="D217" s="226"/>
      <c r="E217" s="226"/>
      <c r="F217" s="226"/>
      <c r="G217" s="226"/>
      <c r="H217" s="226"/>
      <c r="I217" s="226"/>
      <c r="J217" s="226"/>
      <c r="K217" s="226"/>
    </row>
    <row r="218" spans="1:11" x14ac:dyDescent="0.35">
      <c r="B218" s="272"/>
      <c r="C218" s="226"/>
      <c r="D218" s="226"/>
      <c r="E218" s="226"/>
      <c r="F218" s="226"/>
      <c r="G218" s="226"/>
      <c r="H218" s="226"/>
      <c r="I218" s="226"/>
      <c r="J218" s="226"/>
      <c r="K218" s="226"/>
    </row>
    <row r="219" spans="1:11" x14ac:dyDescent="0.35">
      <c r="B219" s="272"/>
      <c r="C219" s="226"/>
      <c r="D219" s="226"/>
      <c r="E219" s="226"/>
      <c r="F219" s="226"/>
      <c r="G219" s="226"/>
      <c r="H219" s="226"/>
      <c r="I219" s="226"/>
      <c r="J219" s="226"/>
      <c r="K219" s="226"/>
    </row>
    <row r="220" spans="1:11" x14ac:dyDescent="0.35">
      <c r="B220" s="272"/>
      <c r="C220" s="226"/>
      <c r="D220" s="226"/>
      <c r="E220" s="226"/>
      <c r="F220" s="226"/>
      <c r="G220" s="226"/>
      <c r="H220" s="226"/>
      <c r="I220" s="226"/>
      <c r="J220" s="226"/>
      <c r="K220" s="226"/>
    </row>
    <row r="221" spans="1:11" x14ac:dyDescent="0.35">
      <c r="B221" s="272"/>
      <c r="C221" s="226"/>
      <c r="D221" s="226"/>
      <c r="E221" s="226"/>
      <c r="F221" s="226"/>
      <c r="G221" s="226"/>
      <c r="H221" s="226"/>
      <c r="I221" s="226"/>
      <c r="J221" s="226"/>
      <c r="K221" s="226"/>
    </row>
    <row r="222" spans="1:11" x14ac:dyDescent="0.35">
      <c r="B222" s="272"/>
      <c r="C222" s="226"/>
      <c r="D222" s="226"/>
      <c r="E222" s="226"/>
      <c r="F222" s="226"/>
      <c r="G222" s="226"/>
      <c r="H222" s="226"/>
      <c r="I222" s="226"/>
      <c r="J222" s="226"/>
      <c r="K222" s="226"/>
    </row>
    <row r="223" spans="1:11" x14ac:dyDescent="0.35">
      <c r="B223" s="272"/>
      <c r="C223" s="226"/>
      <c r="D223" s="226"/>
      <c r="E223" s="226"/>
      <c r="F223" s="226"/>
      <c r="G223" s="226"/>
      <c r="H223" s="226"/>
      <c r="I223" s="226"/>
      <c r="J223" s="226"/>
      <c r="K223" s="226"/>
    </row>
    <row r="224" spans="1:11" x14ac:dyDescent="0.35">
      <c r="B224" s="272"/>
      <c r="C224" s="226"/>
      <c r="D224" s="226"/>
      <c r="E224" s="226"/>
      <c r="F224" s="226"/>
      <c r="G224" s="226"/>
      <c r="H224" s="226"/>
      <c r="I224" s="226"/>
      <c r="J224" s="226"/>
      <c r="K224" s="226"/>
    </row>
    <row r="225" spans="2:11" x14ac:dyDescent="0.35">
      <c r="B225" s="272"/>
      <c r="C225" s="226"/>
      <c r="D225" s="226"/>
      <c r="E225" s="226"/>
      <c r="F225" s="226"/>
      <c r="G225" s="226"/>
      <c r="H225" s="226"/>
      <c r="I225" s="226"/>
      <c r="J225" s="226"/>
      <c r="K225" s="226"/>
    </row>
    <row r="226" spans="2:11" x14ac:dyDescent="0.35">
      <c r="B226" s="272"/>
      <c r="C226" s="226"/>
      <c r="D226" s="226"/>
      <c r="E226" s="226"/>
      <c r="F226" s="226"/>
      <c r="G226" s="226"/>
      <c r="H226" s="226"/>
      <c r="I226" s="226"/>
      <c r="J226" s="226"/>
      <c r="K226" s="226"/>
    </row>
    <row r="227" spans="2:11" x14ac:dyDescent="0.35">
      <c r="B227" s="272"/>
      <c r="C227" s="226"/>
      <c r="D227" s="226"/>
      <c r="E227" s="226"/>
      <c r="F227" s="226"/>
      <c r="G227" s="226"/>
      <c r="H227" s="226"/>
      <c r="I227" s="226"/>
      <c r="J227" s="226"/>
      <c r="K227" s="226"/>
    </row>
    <row r="228" spans="2:11" x14ac:dyDescent="0.35">
      <c r="B228" s="272"/>
      <c r="C228" s="226"/>
      <c r="D228" s="226"/>
      <c r="E228" s="226"/>
      <c r="F228" s="226"/>
      <c r="G228" s="226"/>
      <c r="H228" s="226"/>
      <c r="I228" s="226"/>
      <c r="J228" s="226"/>
      <c r="K228" s="226"/>
    </row>
    <row r="229" spans="2:11" x14ac:dyDescent="0.35">
      <c r="B229" s="272"/>
      <c r="C229" s="226"/>
      <c r="D229" s="226"/>
      <c r="E229" s="226"/>
      <c r="F229" s="226"/>
      <c r="G229" s="226"/>
      <c r="H229" s="226"/>
      <c r="I229" s="226"/>
      <c r="J229" s="226"/>
      <c r="K229" s="226"/>
    </row>
    <row r="230" spans="2:11" x14ac:dyDescent="0.35">
      <c r="B230" s="272"/>
      <c r="C230" s="226"/>
      <c r="D230" s="226"/>
      <c r="E230" s="226"/>
      <c r="F230" s="226"/>
      <c r="G230" s="226"/>
      <c r="H230" s="226"/>
      <c r="I230" s="226"/>
      <c r="J230" s="226"/>
      <c r="K230" s="226"/>
    </row>
    <row r="231" spans="2:11" x14ac:dyDescent="0.35">
      <c r="B231" s="272"/>
      <c r="C231" s="226"/>
      <c r="D231" s="226"/>
      <c r="E231" s="226"/>
      <c r="F231" s="226"/>
      <c r="G231" s="226"/>
      <c r="H231" s="226"/>
      <c r="I231" s="226"/>
      <c r="J231" s="226"/>
      <c r="K231" s="226"/>
    </row>
    <row r="232" spans="2:11" x14ac:dyDescent="0.35">
      <c r="B232" s="272"/>
      <c r="C232" s="226"/>
      <c r="D232" s="226"/>
      <c r="E232" s="226"/>
      <c r="F232" s="226"/>
      <c r="G232" s="226"/>
      <c r="H232" s="226"/>
      <c r="I232" s="226"/>
      <c r="J232" s="226"/>
      <c r="K232" s="226"/>
    </row>
    <row r="233" spans="2:11" x14ac:dyDescent="0.35">
      <c r="B233" s="272"/>
      <c r="C233" s="226"/>
      <c r="D233" s="226"/>
      <c r="E233" s="226"/>
      <c r="F233" s="226"/>
      <c r="G233" s="226"/>
      <c r="H233" s="226"/>
      <c r="I233" s="226"/>
      <c r="J233" s="226"/>
      <c r="K233" s="226"/>
    </row>
    <row r="234" spans="2:11" x14ac:dyDescent="0.35">
      <c r="B234" s="272"/>
      <c r="C234" s="226"/>
      <c r="D234" s="226"/>
      <c r="E234" s="226"/>
      <c r="F234" s="226"/>
      <c r="G234" s="226"/>
      <c r="H234" s="226"/>
      <c r="I234" s="226"/>
      <c r="J234" s="226"/>
      <c r="K234" s="226"/>
    </row>
    <row r="235" spans="2:11" x14ac:dyDescent="0.35">
      <c r="B235" s="272"/>
      <c r="C235" s="226"/>
      <c r="D235" s="226"/>
      <c r="E235" s="226"/>
      <c r="F235" s="226"/>
      <c r="G235" s="226"/>
      <c r="H235" s="226"/>
      <c r="I235" s="226"/>
      <c r="J235" s="226"/>
      <c r="K235" s="226"/>
    </row>
    <row r="236" spans="2:11" x14ac:dyDescent="0.35">
      <c r="B236" s="272"/>
      <c r="C236" s="226"/>
      <c r="D236" s="226"/>
      <c r="E236" s="226"/>
      <c r="F236" s="226"/>
      <c r="G236" s="226"/>
      <c r="H236" s="226"/>
      <c r="I236" s="226"/>
      <c r="J236" s="226"/>
      <c r="K236" s="226"/>
    </row>
    <row r="237" spans="2:11" x14ac:dyDescent="0.35">
      <c r="B237" s="272"/>
      <c r="C237" s="226"/>
      <c r="D237" s="226"/>
      <c r="E237" s="226"/>
      <c r="F237" s="226"/>
      <c r="G237" s="226"/>
      <c r="H237" s="226"/>
      <c r="I237" s="226"/>
      <c r="J237" s="226"/>
      <c r="K237" s="226"/>
    </row>
    <row r="238" spans="2:11" x14ac:dyDescent="0.35">
      <c r="B238" s="272"/>
      <c r="C238" s="226"/>
      <c r="D238" s="226"/>
      <c r="E238" s="226"/>
      <c r="F238" s="226"/>
      <c r="G238" s="226"/>
      <c r="H238" s="226"/>
      <c r="I238" s="226"/>
      <c r="J238" s="226"/>
      <c r="K238" s="226"/>
    </row>
    <row r="239" spans="2:11" x14ac:dyDescent="0.35">
      <c r="B239" s="272"/>
      <c r="C239" s="226"/>
      <c r="D239" s="226"/>
      <c r="E239" s="226"/>
      <c r="F239" s="226"/>
      <c r="G239" s="226"/>
      <c r="H239" s="226"/>
      <c r="I239" s="226"/>
      <c r="J239" s="226"/>
      <c r="K239" s="226"/>
    </row>
    <row r="240" spans="2:11" x14ac:dyDescent="0.35">
      <c r="B240" s="272"/>
      <c r="C240" s="226"/>
      <c r="D240" s="226"/>
      <c r="E240" s="226"/>
      <c r="F240" s="226"/>
      <c r="G240" s="226"/>
      <c r="H240" s="226"/>
      <c r="I240" s="226"/>
      <c r="J240" s="226"/>
      <c r="K240" s="226"/>
    </row>
    <row r="241" spans="2:11" x14ac:dyDescent="0.35">
      <c r="B241" s="272"/>
      <c r="C241" s="226"/>
      <c r="D241" s="226"/>
      <c r="E241" s="226"/>
      <c r="F241" s="226"/>
      <c r="G241" s="226"/>
      <c r="H241" s="226"/>
      <c r="I241" s="226"/>
      <c r="J241" s="226"/>
      <c r="K241" s="226"/>
    </row>
    <row r="242" spans="2:11" x14ac:dyDescent="0.35">
      <c r="B242" s="272"/>
      <c r="C242" s="226"/>
      <c r="D242" s="226"/>
      <c r="E242" s="226"/>
      <c r="F242" s="226"/>
      <c r="G242" s="226"/>
      <c r="H242" s="226"/>
      <c r="I242" s="226"/>
      <c r="J242" s="226"/>
      <c r="K242" s="226"/>
    </row>
    <row r="243" spans="2:11" x14ac:dyDescent="0.35">
      <c r="B243" s="272"/>
      <c r="C243" s="226"/>
      <c r="D243" s="226"/>
      <c r="E243" s="226"/>
      <c r="F243" s="226"/>
      <c r="G243" s="226"/>
      <c r="H243" s="226"/>
      <c r="I243" s="226"/>
      <c r="J243" s="226"/>
      <c r="K243" s="226"/>
    </row>
    <row r="244" spans="2:11" x14ac:dyDescent="0.35">
      <c r="B244" s="272"/>
      <c r="C244" s="226"/>
      <c r="D244" s="226"/>
      <c r="E244" s="226"/>
      <c r="F244" s="226"/>
      <c r="G244" s="226"/>
      <c r="H244" s="226"/>
      <c r="I244" s="226"/>
      <c r="J244" s="226"/>
      <c r="K244" s="226"/>
    </row>
    <row r="245" spans="2:11" x14ac:dyDescent="0.35">
      <c r="B245" s="272"/>
      <c r="C245" s="226"/>
      <c r="D245" s="226"/>
      <c r="E245" s="226"/>
      <c r="F245" s="226"/>
      <c r="G245" s="226"/>
      <c r="H245" s="226"/>
      <c r="I245" s="226"/>
      <c r="J245" s="226"/>
      <c r="K245" s="226"/>
    </row>
    <row r="246" spans="2:11" x14ac:dyDescent="0.35">
      <c r="B246" s="272"/>
      <c r="C246" s="226"/>
      <c r="D246" s="226"/>
      <c r="E246" s="226"/>
      <c r="F246" s="226"/>
      <c r="G246" s="226"/>
      <c r="H246" s="226"/>
      <c r="I246" s="226"/>
      <c r="J246" s="226"/>
      <c r="K246" s="226"/>
    </row>
    <row r="247" spans="2:11" x14ac:dyDescent="0.35">
      <c r="B247" s="272"/>
      <c r="C247" s="226"/>
      <c r="D247" s="226"/>
      <c r="E247" s="226"/>
      <c r="F247" s="226"/>
      <c r="G247" s="226"/>
      <c r="H247" s="226"/>
      <c r="I247" s="226"/>
      <c r="J247" s="226"/>
      <c r="K247" s="226"/>
    </row>
    <row r="248" spans="2:11" x14ac:dyDescent="0.35">
      <c r="B248" s="272"/>
      <c r="C248" s="226"/>
      <c r="D248" s="226"/>
      <c r="E248" s="226"/>
      <c r="F248" s="226"/>
      <c r="G248" s="226"/>
      <c r="H248" s="226"/>
      <c r="I248" s="226"/>
      <c r="J248" s="226"/>
      <c r="K248" s="226"/>
    </row>
    <row r="249" spans="2:11" x14ac:dyDescent="0.35">
      <c r="B249" s="272"/>
      <c r="C249" s="226"/>
      <c r="D249" s="226"/>
      <c r="E249" s="226"/>
      <c r="F249" s="226"/>
      <c r="G249" s="226"/>
      <c r="H249" s="226"/>
      <c r="I249" s="226"/>
      <c r="J249" s="226"/>
      <c r="K249" s="226"/>
    </row>
    <row r="250" spans="2:11" x14ac:dyDescent="0.35">
      <c r="B250" s="272"/>
      <c r="C250" s="226"/>
      <c r="D250" s="226"/>
      <c r="E250" s="226"/>
      <c r="F250" s="226"/>
      <c r="G250" s="226"/>
      <c r="H250" s="226"/>
      <c r="I250" s="226"/>
      <c r="J250" s="226"/>
      <c r="K250" s="226"/>
    </row>
    <row r="251" spans="2:11" x14ac:dyDescent="0.35">
      <c r="B251" s="272"/>
      <c r="C251" s="226"/>
      <c r="D251" s="226"/>
      <c r="E251" s="226"/>
      <c r="F251" s="226"/>
      <c r="G251" s="226"/>
      <c r="H251" s="226"/>
      <c r="I251" s="226"/>
      <c r="J251" s="226"/>
      <c r="K251" s="226"/>
    </row>
    <row r="252" spans="2:11" x14ac:dyDescent="0.35">
      <c r="B252" s="272"/>
      <c r="C252" s="226"/>
      <c r="D252" s="226"/>
      <c r="E252" s="226"/>
      <c r="F252" s="226"/>
      <c r="G252" s="226"/>
      <c r="H252" s="226"/>
      <c r="I252" s="226"/>
      <c r="J252" s="226"/>
      <c r="K252" s="226"/>
    </row>
    <row r="253" spans="2:11" x14ac:dyDescent="0.35">
      <c r="B253" s="272"/>
      <c r="C253" s="226"/>
      <c r="D253" s="226"/>
      <c r="E253" s="226"/>
      <c r="F253" s="226"/>
      <c r="G253" s="226"/>
      <c r="H253" s="226"/>
      <c r="I253" s="226"/>
      <c r="J253" s="226"/>
      <c r="K253" s="226"/>
    </row>
    <row r="254" spans="2:11" x14ac:dyDescent="0.35">
      <c r="B254" s="272"/>
      <c r="C254" s="226"/>
      <c r="D254" s="226"/>
      <c r="E254" s="226"/>
      <c r="F254" s="226"/>
      <c r="G254" s="226"/>
      <c r="H254" s="226"/>
      <c r="I254" s="226"/>
      <c r="J254" s="226"/>
      <c r="K254" s="226"/>
    </row>
    <row r="255" spans="2:11" x14ac:dyDescent="0.35">
      <c r="B255" s="272"/>
      <c r="C255" s="226"/>
      <c r="D255" s="226"/>
      <c r="E255" s="226"/>
      <c r="F255" s="226"/>
      <c r="G255" s="226"/>
      <c r="H255" s="226"/>
      <c r="I255" s="226"/>
      <c r="J255" s="226"/>
      <c r="K255" s="226"/>
    </row>
    <row r="256" spans="2:11" x14ac:dyDescent="0.35">
      <c r="B256" s="272"/>
      <c r="C256" s="226"/>
      <c r="D256" s="226"/>
      <c r="E256" s="226"/>
      <c r="F256" s="226"/>
      <c r="G256" s="226"/>
      <c r="H256" s="226"/>
      <c r="I256" s="226"/>
      <c r="J256" s="226"/>
      <c r="K256" s="226"/>
    </row>
    <row r="257" spans="2:11" x14ac:dyDescent="0.35">
      <c r="B257" s="272"/>
      <c r="C257" s="226"/>
      <c r="D257" s="226"/>
      <c r="E257" s="226"/>
      <c r="F257" s="226"/>
      <c r="G257" s="226"/>
      <c r="H257" s="226"/>
      <c r="I257" s="226"/>
      <c r="J257" s="226"/>
      <c r="K257" s="226"/>
    </row>
    <row r="258" spans="2:11" x14ac:dyDescent="0.35">
      <c r="B258" s="272"/>
      <c r="C258" s="226"/>
      <c r="D258" s="226"/>
      <c r="E258" s="226"/>
      <c r="F258" s="226"/>
      <c r="G258" s="226"/>
      <c r="H258" s="226"/>
      <c r="I258" s="226"/>
      <c r="J258" s="226"/>
      <c r="K258" s="226"/>
    </row>
    <row r="259" spans="2:11" x14ac:dyDescent="0.35">
      <c r="B259" s="272"/>
      <c r="C259" s="226"/>
      <c r="D259" s="226"/>
      <c r="E259" s="226"/>
      <c r="F259" s="226"/>
      <c r="G259" s="226"/>
      <c r="H259" s="226"/>
      <c r="I259" s="226"/>
      <c r="J259" s="226"/>
      <c r="K259" s="226"/>
    </row>
    <row r="260" spans="2:11" x14ac:dyDescent="0.35">
      <c r="B260" s="272"/>
      <c r="C260" s="226"/>
      <c r="D260" s="226"/>
      <c r="E260" s="226"/>
      <c r="F260" s="226"/>
      <c r="G260" s="226"/>
      <c r="H260" s="226"/>
      <c r="I260" s="226"/>
      <c r="J260" s="226"/>
      <c r="K260" s="226"/>
    </row>
    <row r="261" spans="2:11" x14ac:dyDescent="0.35">
      <c r="B261" s="272"/>
      <c r="C261" s="226"/>
      <c r="D261" s="226"/>
      <c r="E261" s="226"/>
      <c r="F261" s="226"/>
      <c r="G261" s="226"/>
      <c r="H261" s="226"/>
      <c r="I261" s="226"/>
      <c r="J261" s="226"/>
      <c r="K261" s="226"/>
    </row>
    <row r="262" spans="2:11" x14ac:dyDescent="0.35">
      <c r="B262" s="272"/>
      <c r="C262" s="226"/>
      <c r="D262" s="226"/>
      <c r="E262" s="226"/>
      <c r="F262" s="226"/>
      <c r="G262" s="226"/>
      <c r="H262" s="226"/>
      <c r="I262" s="226"/>
      <c r="J262" s="226"/>
      <c r="K262" s="226"/>
    </row>
    <row r="263" spans="2:11" x14ac:dyDescent="0.35">
      <c r="B263" s="272"/>
      <c r="C263" s="226"/>
      <c r="D263" s="226"/>
      <c r="E263" s="226"/>
      <c r="F263" s="226"/>
      <c r="G263" s="226"/>
      <c r="H263" s="226"/>
      <c r="I263" s="226"/>
      <c r="J263" s="226"/>
      <c r="K263" s="226"/>
    </row>
    <row r="264" spans="2:11" x14ac:dyDescent="0.35">
      <c r="B264" s="272"/>
      <c r="C264" s="226"/>
      <c r="D264" s="226"/>
      <c r="E264" s="226"/>
      <c r="F264" s="226"/>
      <c r="G264" s="226"/>
      <c r="H264" s="226"/>
      <c r="I264" s="226"/>
      <c r="J264" s="226"/>
      <c r="K264" s="226"/>
    </row>
    <row r="265" spans="2:11" x14ac:dyDescent="0.35">
      <c r="B265" s="272"/>
      <c r="C265" s="226"/>
      <c r="D265" s="226"/>
      <c r="E265" s="226"/>
      <c r="F265" s="226"/>
      <c r="G265" s="226"/>
      <c r="H265" s="226"/>
      <c r="I265" s="226"/>
      <c r="J265" s="226"/>
      <c r="K265" s="226"/>
    </row>
    <row r="266" spans="2:11" x14ac:dyDescent="0.35">
      <c r="B266" s="272"/>
      <c r="C266" s="226"/>
      <c r="D266" s="226"/>
      <c r="E266" s="226"/>
      <c r="F266" s="226"/>
      <c r="G266" s="226"/>
      <c r="H266" s="226"/>
      <c r="I266" s="226"/>
      <c r="J266" s="226"/>
      <c r="K266" s="226"/>
    </row>
    <row r="267" spans="2:11" x14ac:dyDescent="0.35">
      <c r="B267" s="272"/>
      <c r="C267" s="226"/>
      <c r="D267" s="226"/>
      <c r="E267" s="226"/>
      <c r="F267" s="226"/>
      <c r="G267" s="226"/>
      <c r="H267" s="226"/>
      <c r="I267" s="226"/>
      <c r="J267" s="226"/>
      <c r="K267" s="226"/>
    </row>
    <row r="268" spans="2:11" x14ac:dyDescent="0.35">
      <c r="B268" s="272"/>
      <c r="C268" s="226"/>
      <c r="D268" s="226"/>
      <c r="E268" s="226"/>
      <c r="F268" s="226"/>
      <c r="G268" s="226"/>
      <c r="H268" s="226"/>
      <c r="I268" s="226"/>
      <c r="J268" s="226"/>
      <c r="K268" s="226"/>
    </row>
    <row r="269" spans="2:11" x14ac:dyDescent="0.35">
      <c r="B269" s="272"/>
      <c r="C269" s="226"/>
      <c r="D269" s="226"/>
      <c r="E269" s="226"/>
      <c r="F269" s="226"/>
      <c r="G269" s="226"/>
      <c r="H269" s="226"/>
      <c r="I269" s="226"/>
      <c r="J269" s="226"/>
      <c r="K269" s="226"/>
    </row>
    <row r="270" spans="2:11" x14ac:dyDescent="0.35">
      <c r="B270" s="272"/>
      <c r="C270" s="226"/>
      <c r="D270" s="226"/>
      <c r="E270" s="226"/>
      <c r="F270" s="226"/>
      <c r="G270" s="226"/>
      <c r="H270" s="226"/>
      <c r="I270" s="226"/>
      <c r="J270" s="226"/>
      <c r="K270" s="226"/>
    </row>
    <row r="271" spans="2:11" x14ac:dyDescent="0.35">
      <c r="B271" s="272"/>
      <c r="C271" s="226"/>
      <c r="D271" s="226"/>
      <c r="E271" s="226"/>
      <c r="F271" s="226"/>
      <c r="G271" s="226"/>
      <c r="H271" s="226"/>
      <c r="I271" s="226"/>
      <c r="J271" s="226"/>
      <c r="K271" s="226"/>
    </row>
    <row r="272" spans="2:11" x14ac:dyDescent="0.35">
      <c r="B272" s="272"/>
      <c r="C272" s="226"/>
      <c r="D272" s="226"/>
      <c r="E272" s="226"/>
      <c r="F272" s="226"/>
      <c r="G272" s="226"/>
      <c r="H272" s="226"/>
      <c r="I272" s="226"/>
      <c r="J272" s="226"/>
      <c r="K272" s="226"/>
    </row>
    <row r="273" spans="2:11" x14ac:dyDescent="0.35">
      <c r="B273" s="272"/>
      <c r="C273" s="226"/>
      <c r="D273" s="226"/>
      <c r="E273" s="226"/>
      <c r="F273" s="226"/>
      <c r="G273" s="226"/>
      <c r="H273" s="226"/>
      <c r="I273" s="226"/>
      <c r="J273" s="226"/>
      <c r="K273" s="226"/>
    </row>
    <row r="274" spans="2:11" x14ac:dyDescent="0.35">
      <c r="B274" s="272"/>
      <c r="C274" s="226"/>
      <c r="D274" s="226"/>
      <c r="E274" s="226"/>
      <c r="F274" s="226"/>
      <c r="G274" s="226"/>
      <c r="H274" s="226"/>
      <c r="I274" s="226"/>
      <c r="J274" s="226"/>
      <c r="K274" s="226"/>
    </row>
    <row r="275" spans="2:11" x14ac:dyDescent="0.35">
      <c r="B275" s="272"/>
      <c r="C275" s="226"/>
      <c r="D275" s="226"/>
      <c r="E275" s="226"/>
      <c r="F275" s="226"/>
      <c r="G275" s="226"/>
      <c r="H275" s="226"/>
      <c r="I275" s="226"/>
      <c r="J275" s="226"/>
      <c r="K275" s="226"/>
    </row>
    <row r="276" spans="2:11" x14ac:dyDescent="0.35">
      <c r="B276" s="272"/>
      <c r="C276" s="226"/>
      <c r="D276" s="226"/>
      <c r="E276" s="226"/>
      <c r="F276" s="226"/>
      <c r="G276" s="226"/>
      <c r="H276" s="226"/>
      <c r="I276" s="226"/>
      <c r="J276" s="226"/>
      <c r="K276" s="226"/>
    </row>
    <row r="277" spans="2:11" x14ac:dyDescent="0.35">
      <c r="B277" s="272"/>
      <c r="C277" s="226"/>
      <c r="D277" s="226"/>
      <c r="E277" s="226"/>
      <c r="F277" s="226"/>
      <c r="G277" s="226"/>
      <c r="H277" s="226"/>
      <c r="I277" s="226"/>
      <c r="J277" s="226"/>
      <c r="K277" s="226"/>
    </row>
    <row r="278" spans="2:11" x14ac:dyDescent="0.35">
      <c r="B278" s="272"/>
      <c r="C278" s="226"/>
      <c r="D278" s="226"/>
      <c r="E278" s="226"/>
      <c r="F278" s="226"/>
      <c r="G278" s="226"/>
      <c r="H278" s="226"/>
      <c r="I278" s="226"/>
      <c r="J278" s="226"/>
      <c r="K278" s="226"/>
    </row>
    <row r="279" spans="2:11" x14ac:dyDescent="0.35">
      <c r="B279" s="272"/>
      <c r="C279" s="226"/>
      <c r="D279" s="226"/>
      <c r="E279" s="226"/>
      <c r="F279" s="226"/>
      <c r="G279" s="226"/>
      <c r="H279" s="226"/>
      <c r="I279" s="226"/>
      <c r="J279" s="226"/>
      <c r="K279" s="226"/>
    </row>
    <row r="280" spans="2:11" x14ac:dyDescent="0.35">
      <c r="B280" s="272"/>
      <c r="C280" s="226"/>
      <c r="D280" s="226"/>
      <c r="E280" s="226"/>
      <c r="F280" s="226"/>
      <c r="G280" s="226"/>
      <c r="H280" s="226"/>
      <c r="I280" s="226"/>
      <c r="J280" s="226"/>
      <c r="K280" s="226"/>
    </row>
    <row r="281" spans="2:11" x14ac:dyDescent="0.35">
      <c r="B281" s="272"/>
      <c r="C281" s="226"/>
      <c r="D281" s="226"/>
      <c r="E281" s="226"/>
      <c r="F281" s="226"/>
      <c r="G281" s="226"/>
      <c r="H281" s="226"/>
      <c r="I281" s="226"/>
      <c r="J281" s="226"/>
      <c r="K281" s="226"/>
    </row>
    <row r="282" spans="2:11" x14ac:dyDescent="0.35">
      <c r="B282" s="272"/>
      <c r="C282" s="226"/>
      <c r="D282" s="226"/>
      <c r="E282" s="226"/>
      <c r="F282" s="226"/>
      <c r="G282" s="226"/>
      <c r="H282" s="226"/>
      <c r="I282" s="226"/>
      <c r="J282" s="226"/>
      <c r="K282" s="226"/>
    </row>
    <row r="283" spans="2:11" x14ac:dyDescent="0.35">
      <c r="B283" s="272"/>
      <c r="C283" s="226"/>
      <c r="D283" s="226"/>
      <c r="E283" s="226"/>
      <c r="F283" s="226"/>
      <c r="G283" s="226"/>
      <c r="H283" s="226"/>
      <c r="I283" s="226"/>
      <c r="J283" s="226"/>
      <c r="K283" s="226"/>
    </row>
    <row r="284" spans="2:11" x14ac:dyDescent="0.35">
      <c r="B284" s="272"/>
      <c r="C284" s="226"/>
      <c r="D284" s="226"/>
      <c r="E284" s="226"/>
      <c r="F284" s="226"/>
      <c r="G284" s="226"/>
      <c r="H284" s="226"/>
      <c r="I284" s="226"/>
      <c r="J284" s="226"/>
      <c r="K284" s="226"/>
    </row>
    <row r="285" spans="2:11" x14ac:dyDescent="0.35">
      <c r="B285" s="272"/>
      <c r="C285" s="226"/>
      <c r="D285" s="226"/>
      <c r="E285" s="226"/>
      <c r="F285" s="226"/>
      <c r="G285" s="226"/>
      <c r="H285" s="226"/>
      <c r="I285" s="226"/>
      <c r="J285" s="226"/>
      <c r="K285" s="226"/>
    </row>
    <row r="286" spans="2:11" x14ac:dyDescent="0.35">
      <c r="B286" s="272"/>
      <c r="C286" s="226"/>
      <c r="D286" s="226"/>
      <c r="E286" s="226"/>
      <c r="F286" s="226"/>
      <c r="G286" s="226"/>
      <c r="H286" s="226"/>
      <c r="I286" s="226"/>
      <c r="J286" s="226"/>
      <c r="K286" s="226"/>
    </row>
    <row r="287" spans="2:11" x14ac:dyDescent="0.35">
      <c r="B287" s="272"/>
      <c r="C287" s="226"/>
      <c r="D287" s="226"/>
      <c r="E287" s="226"/>
      <c r="F287" s="226"/>
      <c r="G287" s="226"/>
      <c r="H287" s="226"/>
      <c r="I287" s="226"/>
      <c r="J287" s="226"/>
      <c r="K287" s="226"/>
    </row>
    <row r="288" spans="2:11" x14ac:dyDescent="0.35">
      <c r="B288" s="272"/>
      <c r="C288" s="226"/>
      <c r="D288" s="226"/>
      <c r="E288" s="226"/>
      <c r="F288" s="226"/>
      <c r="G288" s="226"/>
      <c r="H288" s="226"/>
      <c r="I288" s="226"/>
      <c r="J288" s="226"/>
      <c r="K288" s="226"/>
    </row>
    <row r="289" spans="2:11" x14ac:dyDescent="0.35">
      <c r="B289" s="272"/>
      <c r="C289" s="226"/>
      <c r="D289" s="226"/>
      <c r="E289" s="226"/>
      <c r="F289" s="226"/>
      <c r="G289" s="226"/>
      <c r="H289" s="226"/>
      <c r="I289" s="226"/>
      <c r="J289" s="226"/>
      <c r="K289" s="226"/>
    </row>
    <row r="290" spans="2:11" x14ac:dyDescent="0.35">
      <c r="B290" s="272"/>
      <c r="C290" s="226"/>
      <c r="D290" s="226"/>
      <c r="E290" s="226"/>
      <c r="F290" s="226"/>
      <c r="G290" s="226"/>
      <c r="H290" s="226"/>
      <c r="I290" s="226"/>
      <c r="J290" s="226"/>
      <c r="K290" s="226"/>
    </row>
    <row r="291" spans="2:11" x14ac:dyDescent="0.35">
      <c r="B291" s="272"/>
      <c r="C291" s="226"/>
      <c r="D291" s="226"/>
      <c r="E291" s="226"/>
      <c r="F291" s="226"/>
      <c r="G291" s="226"/>
      <c r="H291" s="226"/>
      <c r="I291" s="226"/>
      <c r="J291" s="226"/>
      <c r="K291" s="226"/>
    </row>
    <row r="292" spans="2:11" x14ac:dyDescent="0.35">
      <c r="B292" s="272"/>
      <c r="C292" s="226"/>
      <c r="D292" s="226"/>
      <c r="E292" s="226"/>
      <c r="F292" s="226"/>
      <c r="G292" s="226"/>
      <c r="H292" s="226"/>
      <c r="I292" s="226"/>
      <c r="J292" s="226"/>
      <c r="K292" s="226"/>
    </row>
    <row r="293" spans="2:11" x14ac:dyDescent="0.35">
      <c r="B293" s="272"/>
      <c r="C293" s="226"/>
      <c r="D293" s="226"/>
      <c r="E293" s="226"/>
      <c r="F293" s="226"/>
      <c r="G293" s="226"/>
      <c r="H293" s="226"/>
      <c r="I293" s="226"/>
      <c r="J293" s="226"/>
      <c r="K293" s="226"/>
    </row>
    <row r="294" spans="2:11" x14ac:dyDescent="0.35">
      <c r="B294" s="272"/>
      <c r="C294" s="226"/>
      <c r="D294" s="226"/>
      <c r="E294" s="226"/>
      <c r="F294" s="226"/>
      <c r="G294" s="226"/>
      <c r="H294" s="226"/>
      <c r="I294" s="226"/>
      <c r="J294" s="226"/>
      <c r="K294" s="226"/>
    </row>
    <row r="295" spans="2:11" x14ac:dyDescent="0.35">
      <c r="B295" s="272"/>
      <c r="C295" s="226"/>
      <c r="D295" s="226"/>
      <c r="E295" s="226"/>
      <c r="F295" s="226"/>
      <c r="G295" s="226"/>
      <c r="H295" s="226"/>
      <c r="I295" s="226"/>
      <c r="J295" s="226"/>
      <c r="K295" s="226"/>
    </row>
    <row r="296" spans="2:11" x14ac:dyDescent="0.35">
      <c r="B296" s="272"/>
      <c r="C296" s="226"/>
      <c r="D296" s="226"/>
      <c r="E296" s="226"/>
      <c r="F296" s="226"/>
      <c r="G296" s="226"/>
      <c r="H296" s="226"/>
      <c r="I296" s="226"/>
      <c r="J296" s="226"/>
      <c r="K296" s="226"/>
    </row>
    <row r="297" spans="2:11" x14ac:dyDescent="0.35">
      <c r="B297" s="272"/>
      <c r="C297" s="226"/>
      <c r="D297" s="226"/>
      <c r="E297" s="226"/>
      <c r="F297" s="226"/>
      <c r="G297" s="226"/>
      <c r="H297" s="226"/>
      <c r="I297" s="226"/>
      <c r="J297" s="226"/>
      <c r="K297" s="226"/>
    </row>
    <row r="298" spans="2:11" x14ac:dyDescent="0.35">
      <c r="B298" s="272"/>
      <c r="C298" s="226"/>
      <c r="D298" s="226"/>
      <c r="E298" s="226"/>
      <c r="F298" s="226"/>
      <c r="G298" s="226"/>
      <c r="H298" s="226"/>
      <c r="I298" s="226"/>
      <c r="J298" s="226"/>
      <c r="K298" s="226"/>
    </row>
    <row r="299" spans="2:11" x14ac:dyDescent="0.35">
      <c r="B299" s="272"/>
      <c r="C299" s="226"/>
      <c r="D299" s="226"/>
      <c r="E299" s="226"/>
      <c r="F299" s="226"/>
      <c r="G299" s="226"/>
      <c r="H299" s="226"/>
      <c r="I299" s="226"/>
      <c r="J299" s="226"/>
      <c r="K299" s="226"/>
    </row>
    <row r="300" spans="2:11" x14ac:dyDescent="0.35">
      <c r="B300" s="272"/>
      <c r="C300" s="226"/>
      <c r="D300" s="226"/>
      <c r="E300" s="226"/>
      <c r="F300" s="226"/>
      <c r="G300" s="226"/>
      <c r="H300" s="226"/>
      <c r="I300" s="226"/>
      <c r="J300" s="226"/>
      <c r="K300" s="226"/>
    </row>
    <row r="301" spans="2:11" x14ac:dyDescent="0.35">
      <c r="B301" s="272"/>
      <c r="C301" s="226"/>
      <c r="D301" s="226"/>
      <c r="E301" s="226"/>
      <c r="F301" s="226"/>
      <c r="G301" s="226"/>
      <c r="H301" s="226"/>
      <c r="I301" s="226"/>
      <c r="J301" s="226"/>
      <c r="K301" s="226"/>
    </row>
    <row r="302" spans="2:11" x14ac:dyDescent="0.35">
      <c r="B302" s="272"/>
      <c r="C302" s="226"/>
      <c r="D302" s="226"/>
      <c r="E302" s="226"/>
      <c r="F302" s="226"/>
      <c r="G302" s="226"/>
      <c r="H302" s="226"/>
      <c r="I302" s="226"/>
      <c r="J302" s="226"/>
      <c r="K302" s="226"/>
    </row>
    <row r="303" spans="2:11" x14ac:dyDescent="0.35">
      <c r="B303" s="272"/>
      <c r="C303" s="226"/>
      <c r="D303" s="226"/>
      <c r="E303" s="226"/>
      <c r="F303" s="226"/>
      <c r="G303" s="226"/>
      <c r="H303" s="226"/>
      <c r="I303" s="226"/>
      <c r="J303" s="226"/>
      <c r="K303" s="226"/>
    </row>
    <row r="304" spans="2:11" x14ac:dyDescent="0.35">
      <c r="B304" s="272"/>
      <c r="C304" s="226"/>
      <c r="D304" s="226"/>
      <c r="E304" s="226"/>
      <c r="F304" s="226"/>
      <c r="G304" s="226"/>
      <c r="H304" s="226"/>
      <c r="I304" s="226"/>
      <c r="J304" s="226"/>
      <c r="K304" s="226"/>
    </row>
    <row r="305" spans="2:11" x14ac:dyDescent="0.35">
      <c r="B305" s="272"/>
      <c r="C305" s="226"/>
      <c r="D305" s="226"/>
      <c r="E305" s="226"/>
      <c r="F305" s="226"/>
      <c r="G305" s="226"/>
      <c r="H305" s="226"/>
      <c r="I305" s="226"/>
      <c r="J305" s="226"/>
      <c r="K305" s="226"/>
    </row>
    <row r="306" spans="2:11" x14ac:dyDescent="0.35">
      <c r="B306" s="272"/>
      <c r="C306" s="226"/>
      <c r="D306" s="226"/>
      <c r="E306" s="226"/>
      <c r="F306" s="226"/>
      <c r="G306" s="226"/>
      <c r="H306" s="226"/>
      <c r="I306" s="226"/>
      <c r="J306" s="226"/>
      <c r="K306" s="226"/>
    </row>
    <row r="307" spans="2:11" x14ac:dyDescent="0.35">
      <c r="B307" s="272"/>
      <c r="C307" s="226"/>
      <c r="D307" s="226"/>
      <c r="E307" s="226"/>
      <c r="F307" s="226"/>
      <c r="G307" s="226"/>
      <c r="H307" s="226"/>
      <c r="I307" s="226"/>
      <c r="J307" s="226"/>
      <c r="K307" s="226"/>
    </row>
    <row r="308" spans="2:11" x14ac:dyDescent="0.35">
      <c r="B308" s="272"/>
      <c r="C308" s="226"/>
      <c r="D308" s="226"/>
      <c r="E308" s="226"/>
      <c r="F308" s="226"/>
      <c r="G308" s="226"/>
      <c r="H308" s="226"/>
      <c r="I308" s="226"/>
      <c r="J308" s="226"/>
      <c r="K308" s="226"/>
    </row>
    <row r="309" spans="2:11" x14ac:dyDescent="0.35">
      <c r="B309" s="272"/>
      <c r="C309" s="226"/>
      <c r="D309" s="226"/>
      <c r="E309" s="226"/>
      <c r="F309" s="226"/>
      <c r="G309" s="226"/>
      <c r="H309" s="226"/>
      <c r="I309" s="226"/>
      <c r="J309" s="226"/>
      <c r="K309" s="226"/>
    </row>
    <row r="310" spans="2:11" x14ac:dyDescent="0.35">
      <c r="B310" s="272"/>
      <c r="C310" s="226"/>
      <c r="D310" s="226"/>
      <c r="E310" s="226"/>
      <c r="F310" s="226"/>
      <c r="G310" s="226"/>
      <c r="H310" s="226"/>
      <c r="I310" s="226"/>
      <c r="J310" s="226"/>
      <c r="K310" s="226"/>
    </row>
    <row r="311" spans="2:11" x14ac:dyDescent="0.35">
      <c r="B311" s="272"/>
      <c r="C311" s="226"/>
      <c r="D311" s="226"/>
      <c r="E311" s="226"/>
      <c r="F311" s="226"/>
      <c r="G311" s="226"/>
      <c r="H311" s="226"/>
      <c r="I311" s="226"/>
      <c r="J311" s="226"/>
      <c r="K311" s="226"/>
    </row>
    <row r="312" spans="2:11" x14ac:dyDescent="0.35">
      <c r="B312" s="272"/>
      <c r="C312" s="226"/>
      <c r="D312" s="226"/>
      <c r="E312" s="226"/>
      <c r="F312" s="226"/>
      <c r="G312" s="226"/>
      <c r="H312" s="226"/>
      <c r="I312" s="226"/>
      <c r="J312" s="226"/>
      <c r="K312" s="226"/>
    </row>
    <row r="313" spans="2:11" x14ac:dyDescent="0.35">
      <c r="B313" s="272"/>
      <c r="C313" s="226"/>
      <c r="D313" s="226"/>
      <c r="E313" s="226"/>
      <c r="F313" s="226"/>
      <c r="G313" s="226"/>
      <c r="H313" s="226"/>
      <c r="I313" s="226"/>
      <c r="J313" s="226"/>
      <c r="K313" s="226"/>
    </row>
    <row r="314" spans="2:11" x14ac:dyDescent="0.35">
      <c r="B314" s="272"/>
      <c r="C314" s="226"/>
      <c r="D314" s="226"/>
      <c r="E314" s="226"/>
      <c r="F314" s="226"/>
      <c r="G314" s="226"/>
      <c r="H314" s="226"/>
      <c r="I314" s="226"/>
      <c r="J314" s="226"/>
      <c r="K314" s="226"/>
    </row>
    <row r="315" spans="2:11" x14ac:dyDescent="0.35">
      <c r="B315" s="272"/>
      <c r="C315" s="226"/>
      <c r="D315" s="226"/>
      <c r="E315" s="226"/>
      <c r="F315" s="226"/>
      <c r="G315" s="226"/>
      <c r="H315" s="226"/>
      <c r="I315" s="226"/>
      <c r="J315" s="226"/>
      <c r="K315" s="226"/>
    </row>
    <row r="316" spans="2:11" x14ac:dyDescent="0.35">
      <c r="B316" s="272"/>
      <c r="C316" s="226"/>
      <c r="D316" s="226"/>
      <c r="E316" s="226"/>
      <c r="F316" s="226"/>
      <c r="G316" s="226"/>
      <c r="H316" s="226"/>
      <c r="I316" s="226"/>
      <c r="J316" s="226"/>
      <c r="K316" s="226"/>
    </row>
    <row r="317" spans="2:11" x14ac:dyDescent="0.35">
      <c r="B317" s="272"/>
      <c r="C317" s="226"/>
      <c r="D317" s="226"/>
      <c r="E317" s="226"/>
      <c r="F317" s="226"/>
      <c r="G317" s="226"/>
      <c r="H317" s="226"/>
      <c r="I317" s="226"/>
      <c r="J317" s="226"/>
      <c r="K317" s="226"/>
    </row>
    <row r="318" spans="2:11" x14ac:dyDescent="0.35">
      <c r="B318" s="272"/>
      <c r="C318" s="226"/>
      <c r="D318" s="226"/>
      <c r="E318" s="226"/>
      <c r="F318" s="226"/>
      <c r="G318" s="226"/>
      <c r="H318" s="226"/>
      <c r="I318" s="226"/>
      <c r="J318" s="226"/>
      <c r="K318" s="226"/>
    </row>
    <row r="319" spans="2:11" x14ac:dyDescent="0.35">
      <c r="B319" s="272"/>
      <c r="C319" s="226"/>
      <c r="D319" s="226"/>
      <c r="E319" s="226"/>
      <c r="F319" s="226"/>
      <c r="G319" s="226"/>
      <c r="H319" s="226"/>
      <c r="I319" s="226"/>
      <c r="J319" s="226"/>
      <c r="K319" s="226"/>
    </row>
    <row r="320" spans="2:11" x14ac:dyDescent="0.35">
      <c r="B320" s="272"/>
      <c r="C320" s="226"/>
      <c r="D320" s="226"/>
      <c r="E320" s="226"/>
      <c r="F320" s="226"/>
      <c r="G320" s="226"/>
      <c r="H320" s="226"/>
      <c r="I320" s="226"/>
      <c r="J320" s="226"/>
      <c r="K320" s="226"/>
    </row>
    <row r="321" spans="2:11" x14ac:dyDescent="0.35">
      <c r="B321" s="272"/>
      <c r="C321" s="226"/>
      <c r="D321" s="226"/>
      <c r="E321" s="226"/>
      <c r="F321" s="226"/>
      <c r="G321" s="226"/>
      <c r="H321" s="226"/>
      <c r="I321" s="226"/>
      <c r="J321" s="226"/>
      <c r="K321" s="226"/>
    </row>
    <row r="322" spans="2:11" x14ac:dyDescent="0.35">
      <c r="B322" s="272"/>
      <c r="C322" s="226"/>
      <c r="D322" s="226"/>
      <c r="E322" s="226"/>
      <c r="F322" s="226"/>
      <c r="G322" s="226"/>
      <c r="H322" s="226"/>
      <c r="I322" s="226"/>
      <c r="J322" s="226"/>
      <c r="K322" s="226"/>
    </row>
    <row r="323" spans="2:11" x14ac:dyDescent="0.35">
      <c r="B323" s="272"/>
      <c r="C323" s="226"/>
      <c r="D323" s="226"/>
      <c r="E323" s="226"/>
      <c r="F323" s="226"/>
      <c r="G323" s="226"/>
      <c r="H323" s="226"/>
      <c r="I323" s="226"/>
      <c r="J323" s="226"/>
      <c r="K323" s="226"/>
    </row>
    <row r="324" spans="2:11" x14ac:dyDescent="0.35">
      <c r="B324" s="272"/>
      <c r="C324" s="226"/>
      <c r="D324" s="226"/>
      <c r="E324" s="226"/>
      <c r="F324" s="226"/>
      <c r="G324" s="226"/>
      <c r="H324" s="226"/>
      <c r="I324" s="226"/>
      <c r="J324" s="226"/>
      <c r="K324" s="226"/>
    </row>
    <row r="325" spans="2:11" x14ac:dyDescent="0.35">
      <c r="B325" s="272"/>
      <c r="C325" s="226"/>
      <c r="D325" s="226"/>
      <c r="E325" s="226"/>
      <c r="F325" s="226"/>
      <c r="G325" s="226"/>
      <c r="H325" s="226"/>
      <c r="I325" s="226"/>
      <c r="J325" s="226"/>
      <c r="K325" s="226"/>
    </row>
    <row r="326" spans="2:11" x14ac:dyDescent="0.35">
      <c r="B326" s="272"/>
      <c r="C326" s="226"/>
      <c r="D326" s="226"/>
      <c r="E326" s="226"/>
      <c r="F326" s="226"/>
      <c r="G326" s="226"/>
      <c r="H326" s="226"/>
      <c r="I326" s="226"/>
      <c r="J326" s="226"/>
      <c r="K326" s="226"/>
    </row>
    <row r="327" spans="2:11" x14ac:dyDescent="0.35">
      <c r="B327" s="272"/>
      <c r="C327" s="226"/>
      <c r="D327" s="226"/>
      <c r="E327" s="226"/>
      <c r="F327" s="226"/>
      <c r="G327" s="226"/>
      <c r="H327" s="226"/>
      <c r="I327" s="226"/>
      <c r="J327" s="226"/>
      <c r="K327" s="226"/>
    </row>
    <row r="328" spans="2:11" x14ac:dyDescent="0.35">
      <c r="B328" s="272"/>
      <c r="C328" s="226"/>
      <c r="D328" s="226"/>
      <c r="E328" s="226"/>
      <c r="F328" s="226"/>
      <c r="G328" s="226"/>
      <c r="H328" s="226"/>
      <c r="I328" s="226"/>
      <c r="J328" s="226"/>
      <c r="K328" s="226"/>
    </row>
    <row r="329" spans="2:11" x14ac:dyDescent="0.35">
      <c r="B329" s="272"/>
      <c r="C329" s="226"/>
      <c r="D329" s="226"/>
      <c r="E329" s="226"/>
      <c r="F329" s="226"/>
      <c r="G329" s="226"/>
      <c r="H329" s="226"/>
      <c r="I329" s="226"/>
      <c r="J329" s="226"/>
      <c r="K329" s="226"/>
    </row>
    <row r="330" spans="2:11" x14ac:dyDescent="0.35">
      <c r="B330" s="272"/>
      <c r="C330" s="226"/>
      <c r="D330" s="226"/>
      <c r="E330" s="226"/>
      <c r="F330" s="226"/>
      <c r="G330" s="226"/>
      <c r="H330" s="226"/>
      <c r="I330" s="226"/>
      <c r="J330" s="226"/>
      <c r="K330" s="226"/>
    </row>
    <row r="331" spans="2:11" x14ac:dyDescent="0.35">
      <c r="B331" s="272"/>
      <c r="C331" s="226"/>
      <c r="D331" s="226"/>
      <c r="E331" s="226"/>
      <c r="F331" s="226"/>
      <c r="G331" s="226"/>
      <c r="H331" s="226"/>
      <c r="I331" s="226"/>
      <c r="J331" s="226"/>
      <c r="K331" s="226"/>
    </row>
    <row r="332" spans="2:11" x14ac:dyDescent="0.35">
      <c r="B332" s="272"/>
      <c r="C332" s="226"/>
      <c r="D332" s="226"/>
      <c r="E332" s="226"/>
      <c r="F332" s="226"/>
      <c r="G332" s="226"/>
      <c r="H332" s="226"/>
      <c r="I332" s="226"/>
      <c r="J332" s="226"/>
      <c r="K332" s="226"/>
    </row>
    <row r="333" spans="2:11" x14ac:dyDescent="0.35">
      <c r="B333" s="272"/>
      <c r="C333" s="226"/>
      <c r="D333" s="226"/>
      <c r="E333" s="226"/>
      <c r="F333" s="226"/>
      <c r="G333" s="226"/>
      <c r="H333" s="226"/>
      <c r="I333" s="226"/>
      <c r="J333" s="226"/>
      <c r="K333" s="226"/>
    </row>
    <row r="334" spans="2:11" x14ac:dyDescent="0.35">
      <c r="B334" s="272"/>
      <c r="C334" s="226"/>
      <c r="D334" s="226"/>
      <c r="E334" s="226"/>
      <c r="F334" s="226"/>
      <c r="G334" s="226"/>
      <c r="H334" s="226"/>
      <c r="I334" s="226"/>
      <c r="J334" s="226"/>
      <c r="K334" s="226"/>
    </row>
    <row r="335" spans="2:11" x14ac:dyDescent="0.35">
      <c r="B335" s="272"/>
      <c r="C335" s="226"/>
      <c r="D335" s="226"/>
      <c r="E335" s="226"/>
      <c r="F335" s="226"/>
      <c r="G335" s="226"/>
      <c r="H335" s="226"/>
      <c r="I335" s="226"/>
      <c r="J335" s="226"/>
      <c r="K335" s="226"/>
    </row>
    <row r="336" spans="2:11" x14ac:dyDescent="0.35">
      <c r="B336" s="272"/>
      <c r="C336" s="226"/>
      <c r="D336" s="226"/>
      <c r="E336" s="226"/>
      <c r="F336" s="226"/>
      <c r="G336" s="226"/>
      <c r="H336" s="226"/>
      <c r="I336" s="226"/>
      <c r="J336" s="226"/>
      <c r="K336" s="226"/>
    </row>
    <row r="337" spans="2:11" x14ac:dyDescent="0.35">
      <c r="B337" s="272"/>
      <c r="C337" s="226"/>
      <c r="D337" s="226"/>
      <c r="E337" s="226"/>
      <c r="F337" s="226"/>
      <c r="G337" s="226"/>
      <c r="H337" s="226"/>
      <c r="I337" s="226"/>
      <c r="J337" s="226"/>
      <c r="K337" s="226"/>
    </row>
    <row r="338" spans="2:11" x14ac:dyDescent="0.35">
      <c r="B338" s="272"/>
      <c r="C338" s="226"/>
      <c r="D338" s="226"/>
      <c r="E338" s="226"/>
      <c r="F338" s="226"/>
      <c r="G338" s="226"/>
      <c r="H338" s="226"/>
      <c r="I338" s="226"/>
      <c r="J338" s="226"/>
      <c r="K338" s="226"/>
    </row>
    <row r="339" spans="2:11" x14ac:dyDescent="0.35">
      <c r="B339" s="272"/>
      <c r="C339" s="226"/>
      <c r="D339" s="226"/>
      <c r="E339" s="226"/>
      <c r="F339" s="226"/>
      <c r="G339" s="226"/>
      <c r="H339" s="226"/>
      <c r="I339" s="226"/>
      <c r="J339" s="226"/>
      <c r="K339" s="226"/>
    </row>
    <row r="340" spans="2:11" x14ac:dyDescent="0.35">
      <c r="B340" s="272"/>
      <c r="C340" s="226"/>
      <c r="D340" s="226"/>
      <c r="E340" s="226"/>
      <c r="F340" s="226"/>
      <c r="G340" s="226"/>
      <c r="H340" s="226"/>
      <c r="I340" s="226"/>
      <c r="J340" s="226"/>
      <c r="K340" s="226"/>
    </row>
    <row r="341" spans="2:11" x14ac:dyDescent="0.35">
      <c r="B341" s="272"/>
      <c r="C341" s="226"/>
      <c r="D341" s="226"/>
      <c r="E341" s="226"/>
      <c r="F341" s="226"/>
      <c r="G341" s="226"/>
      <c r="H341" s="226"/>
      <c r="I341" s="226"/>
      <c r="J341" s="226"/>
      <c r="K341" s="226"/>
    </row>
    <row r="342" spans="2:11" x14ac:dyDescent="0.35">
      <c r="B342" s="272"/>
      <c r="C342" s="226"/>
      <c r="D342" s="226"/>
      <c r="E342" s="226"/>
      <c r="F342" s="226"/>
      <c r="G342" s="226"/>
      <c r="H342" s="226"/>
      <c r="I342" s="226"/>
      <c r="J342" s="226"/>
      <c r="K342" s="226"/>
    </row>
    <row r="343" spans="2:11" x14ac:dyDescent="0.35">
      <c r="B343" s="272"/>
      <c r="C343" s="226"/>
      <c r="D343" s="226"/>
      <c r="E343" s="226"/>
      <c r="F343" s="226"/>
      <c r="G343" s="226"/>
      <c r="H343" s="226"/>
      <c r="I343" s="226"/>
      <c r="J343" s="226"/>
      <c r="K343" s="226"/>
    </row>
    <row r="344" spans="2:11" x14ac:dyDescent="0.35">
      <c r="B344" s="272"/>
      <c r="C344" s="226"/>
      <c r="D344" s="226"/>
      <c r="E344" s="226"/>
      <c r="F344" s="226"/>
      <c r="G344" s="226"/>
      <c r="H344" s="226"/>
      <c r="I344" s="226"/>
      <c r="J344" s="226"/>
      <c r="K344" s="226"/>
    </row>
    <row r="345" spans="2:11" x14ac:dyDescent="0.35">
      <c r="B345" s="272"/>
      <c r="C345" s="226"/>
      <c r="D345" s="226"/>
      <c r="E345" s="226"/>
      <c r="F345" s="226"/>
      <c r="G345" s="226"/>
      <c r="H345" s="226"/>
      <c r="I345" s="226"/>
      <c r="J345" s="226"/>
      <c r="K345" s="226"/>
    </row>
    <row r="346" spans="2:11" x14ac:dyDescent="0.35">
      <c r="B346" s="272"/>
      <c r="C346" s="226"/>
      <c r="D346" s="226"/>
      <c r="E346" s="226"/>
      <c r="F346" s="226"/>
      <c r="G346" s="226"/>
      <c r="H346" s="226"/>
      <c r="I346" s="226"/>
      <c r="J346" s="226"/>
      <c r="K346" s="226"/>
    </row>
    <row r="347" spans="2:11" x14ac:dyDescent="0.35">
      <c r="B347" s="272"/>
      <c r="C347" s="226"/>
      <c r="D347" s="226"/>
      <c r="E347" s="226"/>
      <c r="F347" s="226"/>
      <c r="G347" s="226"/>
      <c r="H347" s="226"/>
      <c r="I347" s="226"/>
      <c r="J347" s="226"/>
      <c r="K347" s="226"/>
    </row>
    <row r="348" spans="2:11" x14ac:dyDescent="0.35">
      <c r="B348" s="272"/>
      <c r="C348" s="226"/>
      <c r="D348" s="226"/>
      <c r="E348" s="226"/>
      <c r="F348" s="226"/>
      <c r="G348" s="226"/>
      <c r="H348" s="226"/>
      <c r="I348" s="226"/>
      <c r="J348" s="226"/>
      <c r="K348" s="226"/>
    </row>
    <row r="349" spans="2:11" x14ac:dyDescent="0.35">
      <c r="B349" s="272"/>
      <c r="C349" s="226"/>
      <c r="D349" s="226"/>
      <c r="E349" s="226"/>
      <c r="F349" s="226"/>
      <c r="G349" s="226"/>
      <c r="H349" s="226"/>
      <c r="I349" s="226"/>
      <c r="J349" s="226"/>
      <c r="K349" s="226"/>
    </row>
    <row r="350" spans="2:11" x14ac:dyDescent="0.35">
      <c r="B350" s="272"/>
      <c r="C350" s="226"/>
      <c r="D350" s="226"/>
      <c r="E350" s="226"/>
      <c r="F350" s="226"/>
      <c r="G350" s="226"/>
      <c r="H350" s="226"/>
      <c r="I350" s="226"/>
      <c r="J350" s="226"/>
      <c r="K350" s="226"/>
    </row>
    <row r="351" spans="2:11" x14ac:dyDescent="0.35">
      <c r="B351" s="272"/>
      <c r="C351" s="226"/>
      <c r="D351" s="226"/>
      <c r="E351" s="226"/>
      <c r="F351" s="226"/>
      <c r="G351" s="226"/>
      <c r="H351" s="226"/>
      <c r="I351" s="226"/>
      <c r="J351" s="226"/>
      <c r="K351" s="226"/>
    </row>
    <row r="352" spans="2:11" x14ac:dyDescent="0.35">
      <c r="B352" s="272"/>
      <c r="C352" s="226"/>
      <c r="D352" s="226"/>
      <c r="E352" s="226"/>
      <c r="F352" s="226"/>
      <c r="G352" s="226"/>
      <c r="H352" s="226"/>
      <c r="I352" s="226"/>
      <c r="J352" s="226"/>
      <c r="K352" s="226"/>
    </row>
    <row r="353" spans="2:11" x14ac:dyDescent="0.35">
      <c r="B353" s="272"/>
      <c r="C353" s="226"/>
      <c r="D353" s="226"/>
      <c r="E353" s="226"/>
      <c r="F353" s="226"/>
      <c r="G353" s="226"/>
      <c r="H353" s="226"/>
      <c r="I353" s="226"/>
      <c r="J353" s="226"/>
      <c r="K353" s="226"/>
    </row>
    <row r="354" spans="2:11" x14ac:dyDescent="0.35">
      <c r="B354" s="272"/>
      <c r="C354" s="226"/>
      <c r="D354" s="226"/>
      <c r="E354" s="226"/>
      <c r="F354" s="226"/>
      <c r="G354" s="226"/>
      <c r="H354" s="226"/>
      <c r="I354" s="226"/>
      <c r="J354" s="226"/>
      <c r="K354" s="226"/>
    </row>
    <row r="355" spans="2:11" x14ac:dyDescent="0.35">
      <c r="B355" s="272"/>
      <c r="C355" s="226"/>
      <c r="D355" s="226"/>
      <c r="E355" s="226"/>
      <c r="F355" s="226"/>
      <c r="G355" s="226"/>
      <c r="H355" s="226"/>
      <c r="I355" s="226"/>
      <c r="J355" s="226"/>
      <c r="K355" s="226"/>
    </row>
    <row r="356" spans="2:11" x14ac:dyDescent="0.35">
      <c r="B356" s="272"/>
      <c r="C356" s="226"/>
      <c r="D356" s="226"/>
      <c r="E356" s="226"/>
      <c r="F356" s="226"/>
      <c r="G356" s="226"/>
      <c r="H356" s="226"/>
      <c r="I356" s="226"/>
      <c r="J356" s="226"/>
      <c r="K356" s="226"/>
    </row>
    <row r="357" spans="2:11" x14ac:dyDescent="0.35">
      <c r="B357" s="272"/>
      <c r="C357" s="226"/>
      <c r="D357" s="226"/>
      <c r="E357" s="226"/>
      <c r="F357" s="226"/>
      <c r="G357" s="226"/>
      <c r="H357" s="226"/>
      <c r="I357" s="226"/>
      <c r="J357" s="226"/>
      <c r="K357" s="226"/>
    </row>
    <row r="358" spans="2:11" x14ac:dyDescent="0.35">
      <c r="B358" s="272"/>
      <c r="C358" s="226"/>
      <c r="D358" s="226"/>
      <c r="E358" s="226"/>
      <c r="F358" s="226"/>
      <c r="G358" s="226"/>
      <c r="H358" s="226"/>
      <c r="I358" s="226"/>
      <c r="J358" s="226"/>
      <c r="K358" s="226"/>
    </row>
    <row r="359" spans="2:11" x14ac:dyDescent="0.35">
      <c r="B359" s="272"/>
      <c r="C359" s="226"/>
      <c r="D359" s="226"/>
      <c r="E359" s="226"/>
      <c r="F359" s="226"/>
      <c r="G359" s="226"/>
      <c r="H359" s="226"/>
      <c r="I359" s="226"/>
      <c r="J359" s="226"/>
      <c r="K359" s="226"/>
    </row>
    <row r="360" spans="2:11" x14ac:dyDescent="0.35">
      <c r="B360" s="272"/>
      <c r="C360" s="226"/>
      <c r="D360" s="226"/>
      <c r="E360" s="226"/>
      <c r="F360" s="226"/>
      <c r="G360" s="226"/>
      <c r="H360" s="226"/>
      <c r="I360" s="226"/>
      <c r="J360" s="226"/>
      <c r="K360" s="226"/>
    </row>
    <row r="361" spans="2:11" x14ac:dyDescent="0.35">
      <c r="B361" s="272"/>
      <c r="C361" s="226"/>
      <c r="D361" s="226"/>
      <c r="E361" s="226"/>
      <c r="F361" s="226"/>
      <c r="G361" s="226"/>
      <c r="H361" s="226"/>
      <c r="I361" s="226"/>
      <c r="J361" s="226"/>
      <c r="K361" s="226"/>
    </row>
    <row r="362" spans="2:11" x14ac:dyDescent="0.35">
      <c r="B362" s="272"/>
      <c r="C362" s="226"/>
      <c r="D362" s="226"/>
      <c r="E362" s="226"/>
      <c r="F362" s="226"/>
      <c r="G362" s="226"/>
      <c r="H362" s="226"/>
      <c r="I362" s="226"/>
      <c r="J362" s="226"/>
      <c r="K362" s="226"/>
    </row>
    <row r="363" spans="2:11" x14ac:dyDescent="0.35">
      <c r="B363" s="272"/>
      <c r="C363" s="226"/>
      <c r="D363" s="226"/>
      <c r="E363" s="226"/>
      <c r="F363" s="226"/>
      <c r="G363" s="226"/>
      <c r="H363" s="226"/>
      <c r="I363" s="226"/>
      <c r="J363" s="226"/>
      <c r="K363" s="226"/>
    </row>
    <row r="364" spans="2:11" x14ac:dyDescent="0.35">
      <c r="B364" s="272"/>
      <c r="C364" s="226"/>
      <c r="D364" s="226"/>
      <c r="E364" s="226"/>
      <c r="F364" s="226"/>
      <c r="G364" s="226"/>
      <c r="H364" s="226"/>
      <c r="I364" s="226"/>
      <c r="J364" s="226"/>
      <c r="K364" s="226"/>
    </row>
    <row r="365" spans="2:11" x14ac:dyDescent="0.35">
      <c r="B365" s="272"/>
      <c r="C365" s="226"/>
      <c r="D365" s="226"/>
      <c r="E365" s="226"/>
      <c r="F365" s="226"/>
      <c r="G365" s="226"/>
      <c r="H365" s="226"/>
      <c r="I365" s="226"/>
      <c r="J365" s="226"/>
      <c r="K365" s="226"/>
    </row>
    <row r="366" spans="2:11" x14ac:dyDescent="0.35">
      <c r="B366" s="272"/>
      <c r="C366" s="226"/>
      <c r="D366" s="226"/>
      <c r="E366" s="226"/>
      <c r="F366" s="226"/>
      <c r="G366" s="226"/>
      <c r="H366" s="226"/>
      <c r="I366" s="226"/>
      <c r="J366" s="226"/>
      <c r="K366" s="226"/>
    </row>
    <row r="367" spans="2:11" x14ac:dyDescent="0.35">
      <c r="B367" s="272"/>
      <c r="C367" s="226"/>
      <c r="D367" s="226"/>
      <c r="E367" s="226"/>
      <c r="F367" s="226"/>
      <c r="G367" s="226"/>
      <c r="H367" s="226"/>
      <c r="I367" s="226"/>
      <c r="J367" s="226"/>
      <c r="K367" s="226"/>
    </row>
    <row r="368" spans="2:11" x14ac:dyDescent="0.35">
      <c r="B368" s="272"/>
      <c r="C368" s="226"/>
      <c r="D368" s="226"/>
      <c r="E368" s="226"/>
      <c r="F368" s="226"/>
      <c r="G368" s="226"/>
      <c r="H368" s="226"/>
      <c r="I368" s="226"/>
      <c r="J368" s="226"/>
      <c r="K368" s="226"/>
    </row>
    <row r="369" spans="2:11" x14ac:dyDescent="0.35">
      <c r="B369" s="272"/>
      <c r="C369" s="226"/>
      <c r="D369" s="226"/>
      <c r="E369" s="226"/>
      <c r="F369" s="226"/>
      <c r="G369" s="226"/>
      <c r="H369" s="226"/>
      <c r="I369" s="226"/>
      <c r="J369" s="226"/>
      <c r="K369" s="226"/>
    </row>
    <row r="370" spans="2:11" x14ac:dyDescent="0.35">
      <c r="B370" s="272"/>
      <c r="C370" s="226"/>
      <c r="D370" s="226"/>
      <c r="E370" s="226"/>
      <c r="F370" s="226"/>
      <c r="G370" s="226"/>
      <c r="H370" s="226"/>
      <c r="I370" s="226"/>
      <c r="J370" s="226"/>
      <c r="K370" s="226"/>
    </row>
    <row r="371" spans="2:11" x14ac:dyDescent="0.35">
      <c r="B371" s="272"/>
      <c r="C371" s="226"/>
      <c r="D371" s="226"/>
      <c r="E371" s="226"/>
      <c r="F371" s="226"/>
      <c r="G371" s="226"/>
      <c r="H371" s="226"/>
      <c r="I371" s="226"/>
      <c r="J371" s="226"/>
      <c r="K371" s="226"/>
    </row>
    <row r="372" spans="2:11" x14ac:dyDescent="0.35">
      <c r="B372" s="272"/>
      <c r="C372" s="226"/>
      <c r="D372" s="226"/>
      <c r="E372" s="226"/>
      <c r="F372" s="226"/>
      <c r="G372" s="226"/>
      <c r="H372" s="226"/>
      <c r="I372" s="226"/>
      <c r="J372" s="226"/>
      <c r="K372" s="226"/>
    </row>
    <row r="373" spans="2:11" x14ac:dyDescent="0.35">
      <c r="B373" s="272"/>
      <c r="C373" s="226"/>
      <c r="D373" s="226"/>
      <c r="E373" s="226"/>
      <c r="F373" s="226"/>
      <c r="G373" s="226"/>
      <c r="H373" s="226"/>
      <c r="I373" s="226"/>
      <c r="J373" s="226"/>
      <c r="K373" s="226"/>
    </row>
    <row r="374" spans="2:11" x14ac:dyDescent="0.35">
      <c r="B374" s="272"/>
      <c r="C374" s="226"/>
      <c r="D374" s="226"/>
      <c r="E374" s="226"/>
      <c r="F374" s="226"/>
      <c r="G374" s="226"/>
      <c r="H374" s="226"/>
      <c r="I374" s="226"/>
      <c r="J374" s="226"/>
      <c r="K374" s="226"/>
    </row>
    <row r="375" spans="2:11" x14ac:dyDescent="0.35">
      <c r="B375" s="272"/>
      <c r="C375" s="226"/>
      <c r="D375" s="226"/>
      <c r="E375" s="226"/>
      <c r="F375" s="226"/>
      <c r="G375" s="226"/>
      <c r="H375" s="226"/>
      <c r="I375" s="226"/>
      <c r="J375" s="226"/>
      <c r="K375" s="226"/>
    </row>
    <row r="376" spans="2:11" x14ac:dyDescent="0.35">
      <c r="B376" s="272"/>
      <c r="C376" s="226"/>
      <c r="D376" s="226"/>
      <c r="E376" s="226"/>
      <c r="F376" s="226"/>
      <c r="G376" s="226"/>
      <c r="H376" s="226"/>
      <c r="I376" s="226"/>
      <c r="J376" s="226"/>
      <c r="K376" s="226"/>
    </row>
    <row r="377" spans="2:11" x14ac:dyDescent="0.35">
      <c r="B377" s="272"/>
      <c r="C377" s="226"/>
      <c r="D377" s="226"/>
      <c r="E377" s="226"/>
      <c r="F377" s="226"/>
      <c r="G377" s="226"/>
      <c r="H377" s="226"/>
      <c r="I377" s="226"/>
      <c r="J377" s="226"/>
      <c r="K377" s="226"/>
    </row>
    <row r="378" spans="2:11" x14ac:dyDescent="0.35">
      <c r="B378" s="272"/>
      <c r="C378" s="226"/>
      <c r="D378" s="226"/>
      <c r="E378" s="226"/>
      <c r="F378" s="226"/>
      <c r="G378" s="226"/>
      <c r="H378" s="226"/>
      <c r="I378" s="226"/>
      <c r="J378" s="226"/>
      <c r="K378" s="226"/>
    </row>
    <row r="379" spans="2:11" x14ac:dyDescent="0.35">
      <c r="B379" s="272"/>
      <c r="C379" s="226"/>
      <c r="D379" s="226"/>
      <c r="E379" s="226"/>
      <c r="F379" s="226"/>
      <c r="G379" s="226"/>
      <c r="H379" s="226"/>
      <c r="I379" s="226"/>
      <c r="J379" s="226"/>
      <c r="K379" s="226"/>
    </row>
    <row r="380" spans="2:11" x14ac:dyDescent="0.35">
      <c r="B380" s="272"/>
      <c r="C380" s="226"/>
      <c r="D380" s="226"/>
      <c r="E380" s="226"/>
      <c r="F380" s="226"/>
      <c r="G380" s="226"/>
      <c r="H380" s="226"/>
      <c r="I380" s="226"/>
      <c r="J380" s="226"/>
      <c r="K380" s="226"/>
    </row>
    <row r="381" spans="2:11" x14ac:dyDescent="0.35">
      <c r="B381" s="272"/>
      <c r="C381" s="226"/>
      <c r="D381" s="226"/>
      <c r="E381" s="226"/>
      <c r="F381" s="226"/>
      <c r="G381" s="226"/>
      <c r="H381" s="226"/>
      <c r="I381" s="226"/>
      <c r="J381" s="226"/>
      <c r="K381" s="226"/>
    </row>
    <row r="382" spans="2:11" x14ac:dyDescent="0.35">
      <c r="B382" s="272"/>
      <c r="C382" s="226"/>
      <c r="D382" s="226"/>
      <c r="E382" s="226"/>
      <c r="F382" s="226"/>
      <c r="G382" s="226"/>
      <c r="H382" s="226"/>
      <c r="I382" s="226"/>
      <c r="J382" s="226"/>
      <c r="K382" s="226"/>
    </row>
    <row r="383" spans="2:11" x14ac:dyDescent="0.35">
      <c r="B383" s="272"/>
      <c r="C383" s="226"/>
      <c r="D383" s="226"/>
      <c r="E383" s="226"/>
      <c r="F383" s="226"/>
      <c r="G383" s="226"/>
      <c r="H383" s="226"/>
      <c r="I383" s="226"/>
      <c r="J383" s="226"/>
      <c r="K383" s="226"/>
    </row>
    <row r="384" spans="2:11" x14ac:dyDescent="0.35">
      <c r="B384" s="272"/>
      <c r="C384" s="226"/>
      <c r="D384" s="226"/>
      <c r="E384" s="226"/>
      <c r="F384" s="226"/>
      <c r="G384" s="226"/>
      <c r="H384" s="226"/>
      <c r="I384" s="226"/>
      <c r="J384" s="226"/>
      <c r="K384" s="226"/>
    </row>
    <row r="385" spans="2:11" x14ac:dyDescent="0.35">
      <c r="B385" s="272"/>
      <c r="C385" s="226"/>
      <c r="D385" s="226"/>
      <c r="E385" s="226"/>
      <c r="F385" s="226"/>
      <c r="G385" s="226"/>
      <c r="H385" s="226"/>
      <c r="I385" s="226"/>
      <c r="J385" s="226"/>
      <c r="K385" s="226"/>
    </row>
    <row r="386" spans="2:11" x14ac:dyDescent="0.35">
      <c r="B386" s="272"/>
      <c r="C386" s="226"/>
      <c r="D386" s="226"/>
      <c r="E386" s="226"/>
      <c r="F386" s="226"/>
      <c r="G386" s="226"/>
      <c r="H386" s="226"/>
      <c r="I386" s="226"/>
      <c r="J386" s="226"/>
      <c r="K386" s="226"/>
    </row>
    <row r="387" spans="2:11" x14ac:dyDescent="0.35">
      <c r="B387" s="272"/>
      <c r="C387" s="226"/>
      <c r="D387" s="226"/>
      <c r="E387" s="226"/>
      <c r="F387" s="226"/>
      <c r="G387" s="226"/>
      <c r="H387" s="226"/>
      <c r="I387" s="226"/>
      <c r="J387" s="226"/>
      <c r="K387" s="226"/>
    </row>
    <row r="388" spans="2:11" x14ac:dyDescent="0.35">
      <c r="B388" s="272"/>
      <c r="C388" s="226"/>
      <c r="D388" s="226"/>
      <c r="E388" s="226"/>
      <c r="F388" s="226"/>
      <c r="G388" s="226"/>
      <c r="H388" s="226"/>
      <c r="I388" s="226"/>
      <c r="J388" s="226"/>
      <c r="K388" s="226"/>
    </row>
    <row r="389" spans="2:11" x14ac:dyDescent="0.35">
      <c r="B389" s="272"/>
      <c r="C389" s="226"/>
      <c r="D389" s="226"/>
      <c r="E389" s="226"/>
      <c r="F389" s="226"/>
      <c r="G389" s="226"/>
      <c r="H389" s="226"/>
      <c r="I389" s="226"/>
      <c r="J389" s="226"/>
      <c r="K389" s="226"/>
    </row>
    <row r="390" spans="2:11" x14ac:dyDescent="0.35">
      <c r="B390" s="272"/>
      <c r="C390" s="226"/>
      <c r="D390" s="226"/>
      <c r="E390" s="226"/>
      <c r="F390" s="226"/>
      <c r="G390" s="226"/>
      <c r="H390" s="226"/>
      <c r="I390" s="226"/>
      <c r="J390" s="226"/>
      <c r="K390" s="226"/>
    </row>
    <row r="391" spans="2:11" x14ac:dyDescent="0.35">
      <c r="B391" s="272"/>
      <c r="C391" s="226"/>
      <c r="D391" s="226"/>
      <c r="E391" s="226"/>
      <c r="F391" s="226"/>
      <c r="G391" s="226"/>
      <c r="H391" s="226"/>
      <c r="I391" s="226"/>
      <c r="J391" s="226"/>
      <c r="K391" s="226"/>
    </row>
    <row r="392" spans="2:11" x14ac:dyDescent="0.35">
      <c r="B392" s="272"/>
      <c r="C392" s="226"/>
      <c r="D392" s="226"/>
      <c r="E392" s="226"/>
      <c r="F392" s="226"/>
      <c r="G392" s="226"/>
      <c r="H392" s="226"/>
      <c r="I392" s="226"/>
      <c r="J392" s="226"/>
      <c r="K392" s="226"/>
    </row>
    <row r="393" spans="2:11" x14ac:dyDescent="0.35">
      <c r="B393" s="272"/>
      <c r="C393" s="226"/>
      <c r="D393" s="226"/>
      <c r="E393" s="226"/>
      <c r="F393" s="226"/>
      <c r="G393" s="226"/>
      <c r="H393" s="226"/>
      <c r="I393" s="226"/>
      <c r="J393" s="226"/>
      <c r="K393" s="226"/>
    </row>
    <row r="394" spans="2:11" x14ac:dyDescent="0.35">
      <c r="B394" s="272"/>
      <c r="C394" s="226"/>
      <c r="D394" s="226"/>
      <c r="E394" s="226"/>
      <c r="F394" s="226"/>
      <c r="G394" s="226"/>
      <c r="H394" s="226"/>
      <c r="I394" s="226"/>
      <c r="J394" s="226"/>
      <c r="K394" s="226"/>
    </row>
    <row r="395" spans="2:11" x14ac:dyDescent="0.35">
      <c r="B395" s="272"/>
      <c r="C395" s="226"/>
      <c r="D395" s="226"/>
      <c r="E395" s="226"/>
      <c r="F395" s="226"/>
      <c r="G395" s="226"/>
      <c r="H395" s="226"/>
      <c r="I395" s="226"/>
      <c r="J395" s="226"/>
      <c r="K395" s="226"/>
    </row>
    <row r="396" spans="2:11" x14ac:dyDescent="0.35">
      <c r="B396" s="272"/>
      <c r="C396" s="226"/>
      <c r="D396" s="226"/>
      <c r="E396" s="226"/>
      <c r="F396" s="226"/>
      <c r="G396" s="226"/>
      <c r="H396" s="226"/>
      <c r="I396" s="226"/>
      <c r="J396" s="226"/>
      <c r="K396" s="226"/>
    </row>
    <row r="397" spans="2:11" x14ac:dyDescent="0.35">
      <c r="B397" s="272"/>
      <c r="C397" s="226"/>
      <c r="D397" s="226"/>
      <c r="E397" s="226"/>
      <c r="F397" s="226"/>
      <c r="G397" s="226"/>
      <c r="H397" s="226"/>
      <c r="I397" s="226"/>
      <c r="J397" s="226"/>
      <c r="K397" s="226"/>
    </row>
    <row r="398" spans="2:11" x14ac:dyDescent="0.35">
      <c r="B398" s="272"/>
      <c r="C398" s="226"/>
      <c r="D398" s="226"/>
      <c r="E398" s="226"/>
      <c r="F398" s="226"/>
      <c r="G398" s="226"/>
      <c r="H398" s="226"/>
      <c r="I398" s="226"/>
      <c r="J398" s="226"/>
      <c r="K398" s="226"/>
    </row>
    <row r="399" spans="2:11" x14ac:dyDescent="0.35">
      <c r="B399" s="272"/>
      <c r="C399" s="226"/>
      <c r="D399" s="226"/>
      <c r="E399" s="226"/>
      <c r="F399" s="226"/>
      <c r="G399" s="226"/>
      <c r="H399" s="226"/>
      <c r="I399" s="226"/>
      <c r="J399" s="226"/>
      <c r="K399" s="226"/>
    </row>
    <row r="400" spans="2:11" x14ac:dyDescent="0.35">
      <c r="B400" s="272"/>
      <c r="C400" s="226"/>
      <c r="D400" s="226"/>
      <c r="E400" s="226"/>
      <c r="F400" s="226"/>
      <c r="G400" s="226"/>
      <c r="H400" s="226"/>
      <c r="I400" s="226"/>
      <c r="J400" s="226"/>
      <c r="K400" s="226"/>
    </row>
    <row r="401" spans="2:11" x14ac:dyDescent="0.35">
      <c r="B401" s="272"/>
      <c r="C401" s="226"/>
      <c r="D401" s="226"/>
      <c r="E401" s="226"/>
      <c r="F401" s="226"/>
      <c r="G401" s="226"/>
      <c r="H401" s="226"/>
      <c r="I401" s="226"/>
      <c r="J401" s="226"/>
      <c r="K401" s="226"/>
    </row>
    <row r="402" spans="2:11" x14ac:dyDescent="0.35">
      <c r="B402" s="272"/>
      <c r="C402" s="226"/>
      <c r="D402" s="226"/>
      <c r="E402" s="226"/>
      <c r="F402" s="226"/>
      <c r="G402" s="226"/>
      <c r="H402" s="226"/>
      <c r="I402" s="226"/>
      <c r="J402" s="226"/>
      <c r="K402" s="226"/>
    </row>
    <row r="403" spans="2:11" x14ac:dyDescent="0.35">
      <c r="B403" s="272"/>
      <c r="C403" s="226"/>
      <c r="D403" s="226"/>
      <c r="E403" s="226"/>
      <c r="F403" s="226"/>
      <c r="G403" s="226"/>
      <c r="H403" s="226"/>
      <c r="I403" s="226"/>
      <c r="J403" s="226"/>
      <c r="K403" s="226"/>
    </row>
    <row r="404" spans="2:11" x14ac:dyDescent="0.35">
      <c r="B404" s="272"/>
      <c r="C404" s="226"/>
      <c r="D404" s="226"/>
      <c r="E404" s="226"/>
      <c r="F404" s="226"/>
      <c r="G404" s="226"/>
      <c r="H404" s="226"/>
      <c r="I404" s="226"/>
      <c r="J404" s="226"/>
      <c r="K404" s="226"/>
    </row>
    <row r="405" spans="2:11" x14ac:dyDescent="0.35">
      <c r="B405" s="272"/>
      <c r="C405" s="226"/>
      <c r="D405" s="226"/>
      <c r="E405" s="226"/>
      <c r="F405" s="226"/>
      <c r="G405" s="226"/>
      <c r="H405" s="226"/>
      <c r="I405" s="226"/>
      <c r="J405" s="226"/>
      <c r="K405" s="226"/>
    </row>
    <row r="406" spans="2:11" x14ac:dyDescent="0.35">
      <c r="B406" s="272"/>
      <c r="C406" s="226"/>
      <c r="D406" s="226"/>
      <c r="E406" s="226"/>
      <c r="F406" s="226"/>
      <c r="G406" s="226"/>
      <c r="H406" s="226"/>
      <c r="I406" s="226"/>
      <c r="J406" s="226"/>
      <c r="K406" s="226"/>
    </row>
    <row r="407" spans="2:11" x14ac:dyDescent="0.35">
      <c r="B407" s="272"/>
      <c r="C407" s="226"/>
      <c r="D407" s="226"/>
      <c r="E407" s="226"/>
      <c r="F407" s="226"/>
      <c r="G407" s="226"/>
      <c r="H407" s="226"/>
      <c r="I407" s="226"/>
      <c r="J407" s="226"/>
      <c r="K407" s="226"/>
    </row>
    <row r="408" spans="2:11" x14ac:dyDescent="0.35">
      <c r="B408" s="272"/>
      <c r="C408" s="226"/>
      <c r="D408" s="226"/>
      <c r="E408" s="226"/>
      <c r="F408" s="226"/>
      <c r="G408" s="226"/>
      <c r="H408" s="226"/>
      <c r="I408" s="226"/>
      <c r="J408" s="226"/>
      <c r="K408" s="226"/>
    </row>
    <row r="409" spans="2:11" x14ac:dyDescent="0.35">
      <c r="B409" s="272"/>
      <c r="C409" s="226"/>
      <c r="D409" s="226"/>
      <c r="E409" s="226"/>
      <c r="F409" s="226"/>
      <c r="G409" s="226"/>
      <c r="H409" s="226"/>
      <c r="I409" s="226"/>
      <c r="J409" s="226"/>
      <c r="K409" s="226"/>
    </row>
    <row r="410" spans="2:11" x14ac:dyDescent="0.35">
      <c r="B410" s="272"/>
      <c r="C410" s="226"/>
      <c r="D410" s="226"/>
      <c r="E410" s="226"/>
      <c r="F410" s="226"/>
      <c r="G410" s="226"/>
      <c r="H410" s="226"/>
      <c r="I410" s="226"/>
      <c r="J410" s="226"/>
      <c r="K410" s="226"/>
    </row>
    <row r="411" spans="2:11" x14ac:dyDescent="0.35">
      <c r="B411" s="272"/>
      <c r="C411" s="226"/>
      <c r="D411" s="226"/>
      <c r="E411" s="226"/>
      <c r="F411" s="226"/>
      <c r="G411" s="226"/>
      <c r="H411" s="226"/>
      <c r="I411" s="226"/>
      <c r="J411" s="226"/>
      <c r="K411" s="226"/>
    </row>
    <row r="412" spans="2:11" x14ac:dyDescent="0.35">
      <c r="B412" s="272"/>
      <c r="C412" s="226"/>
      <c r="D412" s="226"/>
      <c r="E412" s="226"/>
      <c r="F412" s="226"/>
      <c r="G412" s="226"/>
      <c r="H412" s="226"/>
      <c r="I412" s="226"/>
      <c r="J412" s="226"/>
      <c r="K412" s="226"/>
    </row>
    <row r="413" spans="2:11" x14ac:dyDescent="0.35">
      <c r="B413" s="272"/>
      <c r="C413" s="226"/>
      <c r="D413" s="226"/>
      <c r="E413" s="226"/>
      <c r="F413" s="226"/>
      <c r="G413" s="226"/>
      <c r="H413" s="226"/>
      <c r="I413" s="226"/>
      <c r="J413" s="226"/>
      <c r="K413" s="226"/>
    </row>
    <row r="414" spans="2:11" x14ac:dyDescent="0.35">
      <c r="B414" s="272"/>
      <c r="C414" s="226"/>
      <c r="D414" s="226"/>
      <c r="E414" s="226"/>
      <c r="F414" s="226"/>
      <c r="G414" s="226"/>
      <c r="H414" s="226"/>
      <c r="I414" s="226"/>
      <c r="J414" s="226"/>
      <c r="K414" s="226"/>
    </row>
    <row r="415" spans="2:11" x14ac:dyDescent="0.35">
      <c r="B415" s="272"/>
      <c r="C415" s="226"/>
      <c r="D415" s="226"/>
      <c r="E415" s="226"/>
      <c r="F415" s="226"/>
      <c r="G415" s="226"/>
      <c r="H415" s="226"/>
      <c r="I415" s="226"/>
      <c r="J415" s="226"/>
      <c r="K415" s="226"/>
    </row>
    <row r="416" spans="2:11" x14ac:dyDescent="0.35">
      <c r="B416" s="272"/>
      <c r="C416" s="226"/>
      <c r="D416" s="226"/>
      <c r="E416" s="226"/>
      <c r="F416" s="226"/>
      <c r="G416" s="226"/>
      <c r="H416" s="226"/>
      <c r="I416" s="226"/>
      <c r="J416" s="226"/>
      <c r="K416" s="226"/>
    </row>
    <row r="417" spans="2:11" x14ac:dyDescent="0.35">
      <c r="B417" s="272"/>
      <c r="C417" s="226"/>
      <c r="D417" s="226"/>
      <c r="E417" s="226"/>
      <c r="F417" s="226"/>
      <c r="G417" s="226"/>
      <c r="H417" s="226"/>
      <c r="I417" s="226"/>
      <c r="J417" s="226"/>
      <c r="K417" s="226"/>
    </row>
    <row r="418" spans="2:11" x14ac:dyDescent="0.35">
      <c r="B418" s="272"/>
      <c r="C418" s="226"/>
      <c r="D418" s="226"/>
      <c r="E418" s="226"/>
      <c r="F418" s="226"/>
      <c r="G418" s="226"/>
      <c r="H418" s="226"/>
      <c r="I418" s="226"/>
      <c r="J418" s="226"/>
      <c r="K418" s="226"/>
    </row>
    <row r="419" spans="2:11" x14ac:dyDescent="0.35">
      <c r="B419" s="272"/>
      <c r="C419" s="226"/>
      <c r="D419" s="226"/>
      <c r="E419" s="226"/>
      <c r="F419" s="226"/>
      <c r="G419" s="226"/>
      <c r="H419" s="226"/>
      <c r="I419" s="226"/>
      <c r="J419" s="226"/>
      <c r="K419" s="226"/>
    </row>
    <row r="420" spans="2:11" x14ac:dyDescent="0.35">
      <c r="B420" s="272"/>
      <c r="C420" s="226"/>
      <c r="D420" s="226"/>
      <c r="E420" s="226"/>
      <c r="F420" s="226"/>
      <c r="G420" s="226"/>
      <c r="H420" s="226"/>
      <c r="I420" s="226"/>
      <c r="J420" s="226"/>
      <c r="K420" s="226"/>
    </row>
    <row r="421" spans="2:11" x14ac:dyDescent="0.35">
      <c r="B421" s="272"/>
      <c r="C421" s="226"/>
      <c r="D421" s="226"/>
      <c r="E421" s="226"/>
      <c r="F421" s="226"/>
      <c r="G421" s="226"/>
      <c r="H421" s="226"/>
      <c r="I421" s="226"/>
      <c r="J421" s="226"/>
      <c r="K421" s="226"/>
    </row>
    <row r="422" spans="2:11" x14ac:dyDescent="0.35">
      <c r="B422" s="272"/>
      <c r="C422" s="226"/>
      <c r="D422" s="226"/>
      <c r="E422" s="226"/>
      <c r="F422" s="226"/>
      <c r="G422" s="226"/>
      <c r="H422" s="226"/>
      <c r="I422" s="226"/>
      <c r="J422" s="226"/>
      <c r="K422" s="226"/>
    </row>
    <row r="423" spans="2:11" x14ac:dyDescent="0.35">
      <c r="B423" s="272"/>
      <c r="C423" s="226"/>
      <c r="D423" s="226"/>
      <c r="E423" s="226"/>
      <c r="F423" s="226"/>
      <c r="G423" s="226"/>
      <c r="H423" s="226"/>
      <c r="I423" s="226"/>
      <c r="J423" s="226"/>
      <c r="K423" s="226"/>
    </row>
    <row r="424" spans="2:11" x14ac:dyDescent="0.35">
      <c r="B424" s="272"/>
      <c r="C424" s="226"/>
      <c r="D424" s="226"/>
      <c r="E424" s="226"/>
      <c r="F424" s="226"/>
      <c r="G424" s="226"/>
      <c r="H424" s="226"/>
      <c r="I424" s="226"/>
      <c r="J424" s="226"/>
      <c r="K424" s="226"/>
    </row>
    <row r="425" spans="2:11" x14ac:dyDescent="0.35">
      <c r="B425" s="272"/>
      <c r="C425" s="226"/>
      <c r="D425" s="226"/>
      <c r="E425" s="226"/>
      <c r="F425" s="226"/>
      <c r="G425" s="226"/>
      <c r="H425" s="226"/>
      <c r="I425" s="226"/>
      <c r="J425" s="226"/>
      <c r="K425" s="226"/>
    </row>
    <row r="426" spans="2:11" x14ac:dyDescent="0.35">
      <c r="B426" s="272"/>
      <c r="C426" s="226"/>
      <c r="D426" s="226"/>
      <c r="E426" s="226"/>
      <c r="F426" s="226"/>
      <c r="G426" s="226"/>
      <c r="H426" s="226"/>
      <c r="I426" s="226"/>
      <c r="J426" s="226"/>
      <c r="K426" s="226"/>
    </row>
    <row r="427" spans="2:11" x14ac:dyDescent="0.35">
      <c r="B427" s="272"/>
      <c r="C427" s="226"/>
      <c r="D427" s="226"/>
      <c r="E427" s="226"/>
      <c r="F427" s="226"/>
      <c r="G427" s="226"/>
      <c r="H427" s="226"/>
      <c r="I427" s="226"/>
      <c r="J427" s="226"/>
      <c r="K427" s="226"/>
    </row>
    <row r="428" spans="2:11" x14ac:dyDescent="0.35">
      <c r="B428" s="272"/>
      <c r="C428" s="226"/>
      <c r="D428" s="226"/>
      <c r="E428" s="226"/>
      <c r="F428" s="226"/>
      <c r="G428" s="226"/>
      <c r="H428" s="226"/>
      <c r="I428" s="226"/>
      <c r="J428" s="226"/>
      <c r="K428" s="226"/>
    </row>
    <row r="429" spans="2:11" x14ac:dyDescent="0.35">
      <c r="B429" s="272"/>
      <c r="C429" s="226"/>
      <c r="D429" s="226"/>
      <c r="E429" s="226"/>
      <c r="F429" s="226"/>
      <c r="G429" s="226"/>
      <c r="H429" s="226"/>
      <c r="I429" s="226"/>
      <c r="J429" s="226"/>
      <c r="K429" s="226"/>
    </row>
    <row r="430" spans="2:11" x14ac:dyDescent="0.35">
      <c r="B430" s="272"/>
      <c r="C430" s="226"/>
      <c r="D430" s="226"/>
      <c r="E430" s="226"/>
      <c r="F430" s="226"/>
      <c r="G430" s="226"/>
      <c r="H430" s="226"/>
      <c r="I430" s="226"/>
      <c r="J430" s="226"/>
      <c r="K430" s="226"/>
    </row>
    <row r="431" spans="2:11" x14ac:dyDescent="0.35">
      <c r="B431" s="272"/>
      <c r="C431" s="226"/>
      <c r="D431" s="226"/>
      <c r="E431" s="226"/>
      <c r="F431" s="226"/>
      <c r="G431" s="226"/>
      <c r="H431" s="226"/>
      <c r="I431" s="226"/>
      <c r="J431" s="226"/>
      <c r="K431" s="226"/>
    </row>
    <row r="432" spans="2:11" x14ac:dyDescent="0.35">
      <c r="B432" s="272"/>
      <c r="C432" s="226"/>
      <c r="D432" s="226"/>
      <c r="E432" s="226"/>
      <c r="F432" s="226"/>
      <c r="G432" s="226"/>
      <c r="H432" s="226"/>
      <c r="I432" s="226"/>
      <c r="J432" s="226"/>
      <c r="K432" s="226"/>
    </row>
    <row r="433" spans="2:11" x14ac:dyDescent="0.35">
      <c r="B433" s="272"/>
      <c r="C433" s="226"/>
      <c r="D433" s="226"/>
      <c r="E433" s="226"/>
      <c r="F433" s="226"/>
      <c r="G433" s="226"/>
      <c r="H433" s="226"/>
      <c r="I433" s="226"/>
      <c r="J433" s="226"/>
      <c r="K433" s="226"/>
    </row>
    <row r="434" spans="2:11" x14ac:dyDescent="0.35">
      <c r="B434" s="272"/>
      <c r="C434" s="226"/>
      <c r="D434" s="226"/>
      <c r="E434" s="226"/>
      <c r="F434" s="226"/>
      <c r="G434" s="226"/>
      <c r="H434" s="226"/>
      <c r="I434" s="226"/>
      <c r="J434" s="226"/>
      <c r="K434" s="226"/>
    </row>
    <row r="435" spans="2:11" x14ac:dyDescent="0.35">
      <c r="B435" s="272"/>
      <c r="C435" s="226"/>
      <c r="D435" s="226"/>
      <c r="E435" s="226"/>
      <c r="F435" s="226"/>
      <c r="G435" s="226"/>
      <c r="H435" s="226"/>
      <c r="I435" s="226"/>
      <c r="J435" s="226"/>
      <c r="K435" s="226"/>
    </row>
    <row r="436" spans="2:11" x14ac:dyDescent="0.35">
      <c r="B436" s="272"/>
      <c r="C436" s="226"/>
      <c r="D436" s="226"/>
      <c r="E436" s="226"/>
      <c r="F436" s="226"/>
      <c r="G436" s="226"/>
      <c r="H436" s="226"/>
      <c r="I436" s="226"/>
      <c r="J436" s="226"/>
      <c r="K436" s="226"/>
    </row>
    <row r="437" spans="2:11" x14ac:dyDescent="0.35">
      <c r="B437" s="272"/>
      <c r="C437" s="226"/>
      <c r="D437" s="226"/>
      <c r="E437" s="226"/>
      <c r="F437" s="226"/>
      <c r="G437" s="226"/>
      <c r="H437" s="226"/>
      <c r="I437" s="226"/>
      <c r="J437" s="226"/>
      <c r="K437" s="226"/>
    </row>
    <row r="438" spans="2:11" x14ac:dyDescent="0.35">
      <c r="B438" s="272"/>
      <c r="C438" s="226"/>
      <c r="D438" s="226"/>
      <c r="E438" s="226"/>
      <c r="F438" s="226"/>
      <c r="G438" s="226"/>
      <c r="H438" s="226"/>
      <c r="I438" s="226"/>
      <c r="J438" s="226"/>
      <c r="K438" s="226"/>
    </row>
    <row r="439" spans="2:11" x14ac:dyDescent="0.35">
      <c r="B439" s="272"/>
      <c r="C439" s="226"/>
      <c r="D439" s="226"/>
      <c r="E439" s="226"/>
      <c r="F439" s="226"/>
      <c r="G439" s="226"/>
      <c r="H439" s="226"/>
      <c r="I439" s="226"/>
      <c r="J439" s="226"/>
      <c r="K439" s="226"/>
    </row>
    <row r="440" spans="2:11" x14ac:dyDescent="0.35">
      <c r="B440" s="272"/>
      <c r="C440" s="226"/>
      <c r="D440" s="226"/>
      <c r="E440" s="226"/>
      <c r="F440" s="226"/>
      <c r="G440" s="226"/>
      <c r="H440" s="226"/>
      <c r="I440" s="226"/>
      <c r="J440" s="226"/>
      <c r="K440" s="226"/>
    </row>
    <row r="441" spans="2:11" x14ac:dyDescent="0.35">
      <c r="B441" s="272"/>
      <c r="C441" s="226"/>
      <c r="D441" s="226"/>
      <c r="E441" s="226"/>
      <c r="F441" s="226"/>
      <c r="G441" s="226"/>
      <c r="H441" s="226"/>
      <c r="I441" s="226"/>
      <c r="J441" s="226"/>
      <c r="K441" s="226"/>
    </row>
    <row r="442" spans="2:11" x14ac:dyDescent="0.35">
      <c r="B442" s="272"/>
      <c r="C442" s="226"/>
      <c r="D442" s="226"/>
      <c r="E442" s="226"/>
      <c r="F442" s="226"/>
      <c r="G442" s="226"/>
      <c r="H442" s="226"/>
      <c r="I442" s="226"/>
      <c r="J442" s="226"/>
      <c r="K442" s="226"/>
    </row>
    <row r="443" spans="2:11" x14ac:dyDescent="0.35">
      <c r="B443" s="272"/>
      <c r="C443" s="226"/>
      <c r="D443" s="226"/>
      <c r="E443" s="226"/>
      <c r="F443" s="226"/>
      <c r="G443" s="226"/>
      <c r="H443" s="226"/>
      <c r="I443" s="226"/>
      <c r="J443" s="226"/>
      <c r="K443" s="226"/>
    </row>
    <row r="444" spans="2:11" x14ac:dyDescent="0.35">
      <c r="B444" s="272"/>
      <c r="C444" s="226"/>
      <c r="D444" s="226"/>
      <c r="E444" s="226"/>
      <c r="F444" s="226"/>
      <c r="G444" s="226"/>
      <c r="H444" s="226"/>
      <c r="I444" s="226"/>
      <c r="J444" s="226"/>
      <c r="K444" s="226"/>
    </row>
    <row r="445" spans="2:11" x14ac:dyDescent="0.35">
      <c r="B445" s="272"/>
      <c r="C445" s="226"/>
      <c r="D445" s="226"/>
      <c r="E445" s="226"/>
      <c r="F445" s="226"/>
      <c r="G445" s="226"/>
      <c r="H445" s="226"/>
      <c r="I445" s="226"/>
      <c r="J445" s="226"/>
      <c r="K445" s="226"/>
    </row>
    <row r="446" spans="2:11" x14ac:dyDescent="0.35">
      <c r="B446" s="272"/>
      <c r="C446" s="226"/>
      <c r="D446" s="226"/>
      <c r="E446" s="226"/>
      <c r="F446" s="226"/>
      <c r="G446" s="226"/>
      <c r="H446" s="226"/>
      <c r="I446" s="226"/>
      <c r="J446" s="226"/>
      <c r="K446" s="226"/>
    </row>
    <row r="447" spans="2:11" x14ac:dyDescent="0.35">
      <c r="B447" s="272"/>
      <c r="C447" s="226"/>
      <c r="D447" s="226"/>
      <c r="E447" s="226"/>
      <c r="F447" s="226"/>
      <c r="G447" s="226"/>
      <c r="H447" s="226"/>
      <c r="I447" s="226"/>
      <c r="J447" s="226"/>
      <c r="K447" s="226"/>
    </row>
    <row r="448" spans="2:11" x14ac:dyDescent="0.35">
      <c r="B448" s="272"/>
      <c r="C448" s="226"/>
      <c r="D448" s="226"/>
      <c r="E448" s="226"/>
      <c r="F448" s="226"/>
      <c r="G448" s="226"/>
      <c r="H448" s="226"/>
      <c r="I448" s="226"/>
      <c r="J448" s="226"/>
      <c r="K448" s="226"/>
    </row>
    <row r="449" spans="2:11" x14ac:dyDescent="0.35">
      <c r="B449" s="272"/>
      <c r="C449" s="226"/>
      <c r="D449" s="226"/>
      <c r="E449" s="226"/>
      <c r="F449" s="226"/>
      <c r="G449" s="226"/>
      <c r="H449" s="226"/>
      <c r="I449" s="226"/>
      <c r="J449" s="226"/>
      <c r="K449" s="226"/>
    </row>
    <row r="450" spans="2:11" x14ac:dyDescent="0.35">
      <c r="B450" s="272"/>
      <c r="C450" s="226"/>
      <c r="D450" s="226"/>
      <c r="E450" s="226"/>
      <c r="F450" s="226"/>
      <c r="G450" s="226"/>
      <c r="H450" s="226"/>
      <c r="I450" s="226"/>
      <c r="J450" s="226"/>
      <c r="K450" s="226"/>
    </row>
    <row r="451" spans="2:11" x14ac:dyDescent="0.35">
      <c r="B451" s="272"/>
      <c r="C451" s="226"/>
      <c r="D451" s="226"/>
      <c r="E451" s="226"/>
      <c r="F451" s="226"/>
      <c r="G451" s="226"/>
      <c r="H451" s="226"/>
      <c r="I451" s="226"/>
      <c r="J451" s="226"/>
      <c r="K451" s="226"/>
    </row>
    <row r="452" spans="2:11" x14ac:dyDescent="0.35">
      <c r="B452" s="272"/>
      <c r="C452" s="226"/>
      <c r="D452" s="226"/>
      <c r="E452" s="226"/>
      <c r="F452" s="226"/>
      <c r="G452" s="226"/>
      <c r="H452" s="226"/>
      <c r="I452" s="226"/>
      <c r="J452" s="226"/>
      <c r="K452" s="226"/>
    </row>
    <row r="453" spans="2:11" x14ac:dyDescent="0.35">
      <c r="B453" s="272"/>
      <c r="C453" s="226"/>
      <c r="D453" s="226"/>
      <c r="E453" s="226"/>
      <c r="F453" s="226"/>
      <c r="G453" s="226"/>
      <c r="H453" s="226"/>
      <c r="I453" s="226"/>
      <c r="J453" s="226"/>
      <c r="K453" s="226"/>
    </row>
    <row r="454" spans="2:11" x14ac:dyDescent="0.35">
      <c r="B454" s="272"/>
      <c r="C454" s="226"/>
      <c r="D454" s="226"/>
      <c r="E454" s="226"/>
      <c r="F454" s="226"/>
      <c r="G454" s="226"/>
      <c r="H454" s="226"/>
      <c r="I454" s="226"/>
      <c r="J454" s="226"/>
      <c r="K454" s="226"/>
    </row>
    <row r="455" spans="2:11" x14ac:dyDescent="0.35">
      <c r="B455" s="272"/>
      <c r="C455" s="226"/>
      <c r="D455" s="226"/>
      <c r="E455" s="226"/>
      <c r="F455" s="226"/>
      <c r="G455" s="226"/>
      <c r="H455" s="226"/>
      <c r="I455" s="226"/>
      <c r="J455" s="226"/>
      <c r="K455" s="226"/>
    </row>
    <row r="456" spans="2:11" x14ac:dyDescent="0.35">
      <c r="B456" s="272"/>
      <c r="C456" s="226"/>
      <c r="D456" s="226"/>
      <c r="E456" s="226"/>
      <c r="F456" s="226"/>
      <c r="G456" s="226"/>
      <c r="H456" s="226"/>
      <c r="I456" s="226"/>
      <c r="J456" s="226"/>
      <c r="K456" s="226"/>
    </row>
    <row r="457" spans="2:11" x14ac:dyDescent="0.35">
      <c r="B457" s="272"/>
      <c r="C457" s="226"/>
      <c r="D457" s="226"/>
      <c r="E457" s="226"/>
      <c r="F457" s="226"/>
      <c r="G457" s="226"/>
      <c r="H457" s="226"/>
      <c r="I457" s="226"/>
      <c r="J457" s="226"/>
      <c r="K457" s="226"/>
    </row>
    <row r="458" spans="2:11" x14ac:dyDescent="0.35">
      <c r="B458" s="272"/>
      <c r="C458" s="226"/>
      <c r="D458" s="226"/>
      <c r="E458" s="226"/>
      <c r="F458" s="226"/>
      <c r="G458" s="226"/>
      <c r="H458" s="226"/>
      <c r="I458" s="226"/>
      <c r="J458" s="226"/>
      <c r="K458" s="226"/>
    </row>
    <row r="459" spans="2:11" x14ac:dyDescent="0.35">
      <c r="B459" s="272"/>
      <c r="C459" s="226"/>
      <c r="D459" s="226"/>
      <c r="E459" s="226"/>
      <c r="F459" s="226"/>
      <c r="G459" s="226"/>
      <c r="H459" s="226"/>
      <c r="I459" s="226"/>
      <c r="J459" s="226"/>
      <c r="K459" s="226"/>
    </row>
    <row r="460" spans="2:11" x14ac:dyDescent="0.35">
      <c r="B460" s="272"/>
      <c r="C460" s="226"/>
      <c r="D460" s="226"/>
      <c r="E460" s="226"/>
      <c r="F460" s="226"/>
      <c r="G460" s="226"/>
      <c r="H460" s="226"/>
      <c r="I460" s="226"/>
      <c r="J460" s="226"/>
      <c r="K460" s="226"/>
    </row>
    <row r="461" spans="2:11" x14ac:dyDescent="0.35">
      <c r="B461" s="272"/>
      <c r="C461" s="226"/>
      <c r="D461" s="226"/>
      <c r="E461" s="226"/>
      <c r="F461" s="226"/>
      <c r="G461" s="226"/>
      <c r="H461" s="226"/>
      <c r="I461" s="226"/>
      <c r="J461" s="226"/>
      <c r="K461" s="226"/>
    </row>
    <row r="462" spans="2:11" x14ac:dyDescent="0.35">
      <c r="B462" s="272"/>
      <c r="C462" s="226"/>
      <c r="D462" s="226"/>
      <c r="E462" s="226"/>
      <c r="F462" s="226"/>
      <c r="G462" s="226"/>
      <c r="H462" s="226"/>
      <c r="I462" s="226"/>
      <c r="J462" s="226"/>
      <c r="K462" s="226"/>
    </row>
    <row r="463" spans="2:11" x14ac:dyDescent="0.35">
      <c r="B463" s="272"/>
      <c r="C463" s="226"/>
      <c r="D463" s="226"/>
      <c r="E463" s="226"/>
      <c r="F463" s="226"/>
      <c r="G463" s="226"/>
      <c r="H463" s="226"/>
      <c r="I463" s="226"/>
      <c r="J463" s="226"/>
      <c r="K463" s="226"/>
    </row>
    <row r="464" spans="2:11" x14ac:dyDescent="0.35">
      <c r="B464" s="272"/>
      <c r="C464" s="226"/>
      <c r="D464" s="226"/>
      <c r="E464" s="226"/>
      <c r="F464" s="226"/>
      <c r="G464" s="226"/>
      <c r="H464" s="226"/>
      <c r="I464" s="226"/>
      <c r="J464" s="226"/>
      <c r="K464" s="226"/>
    </row>
    <row r="465" spans="2:11" x14ac:dyDescent="0.35">
      <c r="B465" s="272"/>
      <c r="C465" s="226"/>
      <c r="D465" s="226"/>
      <c r="E465" s="226"/>
      <c r="F465" s="226"/>
      <c r="G465" s="226"/>
      <c r="H465" s="226"/>
      <c r="I465" s="226"/>
      <c r="J465" s="226"/>
      <c r="K465" s="226"/>
    </row>
    <row r="466" spans="2:11" x14ac:dyDescent="0.35">
      <c r="B466" s="272"/>
      <c r="C466" s="226"/>
      <c r="D466" s="226"/>
      <c r="E466" s="226"/>
      <c r="F466" s="226"/>
      <c r="G466" s="226"/>
      <c r="H466" s="226"/>
      <c r="I466" s="226"/>
      <c r="J466" s="226"/>
      <c r="K466" s="226"/>
    </row>
    <row r="467" spans="2:11" x14ac:dyDescent="0.35">
      <c r="B467" s="272"/>
      <c r="C467" s="226"/>
      <c r="D467" s="226"/>
      <c r="E467" s="226"/>
      <c r="F467" s="226"/>
      <c r="G467" s="226"/>
      <c r="H467" s="226"/>
      <c r="I467" s="226"/>
      <c r="J467" s="226"/>
      <c r="K467" s="226"/>
    </row>
    <row r="468" spans="2:11" x14ac:dyDescent="0.35">
      <c r="B468" s="272"/>
      <c r="C468" s="226"/>
      <c r="D468" s="226"/>
      <c r="E468" s="226"/>
      <c r="F468" s="226"/>
      <c r="G468" s="226"/>
      <c r="H468" s="226"/>
      <c r="I468" s="226"/>
      <c r="J468" s="226"/>
      <c r="K468" s="226"/>
    </row>
    <row r="469" spans="2:11" x14ac:dyDescent="0.35">
      <c r="B469" s="272"/>
      <c r="C469" s="226"/>
      <c r="D469" s="226"/>
      <c r="E469" s="226"/>
      <c r="F469" s="226"/>
      <c r="G469" s="226"/>
      <c r="H469" s="226"/>
      <c r="I469" s="226"/>
      <c r="J469" s="226"/>
      <c r="K469" s="226"/>
    </row>
    <row r="470" spans="2:11" x14ac:dyDescent="0.35">
      <c r="B470" s="272"/>
      <c r="C470" s="226"/>
      <c r="D470" s="226"/>
      <c r="E470" s="226"/>
      <c r="F470" s="226"/>
      <c r="G470" s="226"/>
      <c r="H470" s="226"/>
      <c r="I470" s="226"/>
      <c r="J470" s="226"/>
      <c r="K470" s="226"/>
    </row>
    <row r="471" spans="2:11" x14ac:dyDescent="0.35">
      <c r="B471" s="272"/>
      <c r="C471" s="226"/>
      <c r="D471" s="226"/>
      <c r="E471" s="226"/>
      <c r="F471" s="226"/>
      <c r="G471" s="226"/>
      <c r="H471" s="226"/>
      <c r="I471" s="226"/>
      <c r="J471" s="226"/>
      <c r="K471" s="226"/>
    </row>
    <row r="472" spans="2:11" x14ac:dyDescent="0.35">
      <c r="B472" s="272"/>
      <c r="C472" s="226"/>
      <c r="D472" s="226"/>
      <c r="E472" s="226"/>
      <c r="F472" s="226"/>
      <c r="G472" s="226"/>
      <c r="H472" s="226"/>
      <c r="I472" s="226"/>
      <c r="J472" s="226"/>
      <c r="K472" s="226"/>
    </row>
    <row r="473" spans="2:11" x14ac:dyDescent="0.35">
      <c r="B473" s="272"/>
      <c r="C473" s="226"/>
      <c r="D473" s="226"/>
      <c r="E473" s="226"/>
      <c r="F473" s="226"/>
      <c r="G473" s="226"/>
      <c r="H473" s="226"/>
      <c r="I473" s="226"/>
      <c r="J473" s="226"/>
      <c r="K473" s="226"/>
    </row>
    <row r="474" spans="2:11" x14ac:dyDescent="0.35">
      <c r="B474" s="272"/>
      <c r="C474" s="226"/>
      <c r="D474" s="226"/>
      <c r="E474" s="226"/>
      <c r="F474" s="226"/>
      <c r="G474" s="226"/>
      <c r="H474" s="226"/>
      <c r="I474" s="226"/>
      <c r="J474" s="226"/>
      <c r="K474" s="226"/>
    </row>
    <row r="475" spans="2:11" x14ac:dyDescent="0.35">
      <c r="B475" s="272"/>
      <c r="C475" s="226"/>
      <c r="D475" s="226"/>
      <c r="E475" s="226"/>
      <c r="F475" s="226"/>
      <c r="G475" s="226"/>
      <c r="H475" s="226"/>
      <c r="I475" s="226"/>
      <c r="J475" s="226"/>
      <c r="K475" s="226"/>
    </row>
    <row r="476" spans="2:11" x14ac:dyDescent="0.35">
      <c r="B476" s="272"/>
      <c r="C476" s="226"/>
      <c r="D476" s="226"/>
      <c r="E476" s="226"/>
      <c r="F476" s="226"/>
      <c r="G476" s="226"/>
      <c r="H476" s="226"/>
      <c r="I476" s="226"/>
      <c r="J476" s="226"/>
      <c r="K476" s="226"/>
    </row>
    <row r="477" spans="2:11" x14ac:dyDescent="0.35">
      <c r="B477" s="272"/>
      <c r="C477" s="226"/>
      <c r="D477" s="226"/>
      <c r="E477" s="226"/>
      <c r="F477" s="226"/>
      <c r="G477" s="226"/>
      <c r="H477" s="226"/>
      <c r="I477" s="226"/>
      <c r="J477" s="226"/>
      <c r="K477" s="226"/>
    </row>
    <row r="478" spans="2:11" x14ac:dyDescent="0.35">
      <c r="B478" s="272"/>
      <c r="C478" s="226"/>
      <c r="D478" s="226"/>
      <c r="E478" s="226"/>
      <c r="F478" s="226"/>
      <c r="G478" s="226"/>
      <c r="H478" s="226"/>
      <c r="I478" s="226"/>
      <c r="J478" s="226"/>
      <c r="K478" s="226"/>
    </row>
    <row r="479" spans="2:11" x14ac:dyDescent="0.35">
      <c r="B479" s="272"/>
      <c r="C479" s="226"/>
      <c r="D479" s="226"/>
      <c r="E479" s="226"/>
      <c r="F479" s="226"/>
      <c r="G479" s="226"/>
      <c r="H479" s="226"/>
      <c r="I479" s="226"/>
      <c r="J479" s="226"/>
      <c r="K479" s="226"/>
    </row>
    <row r="480" spans="2:11" x14ac:dyDescent="0.35">
      <c r="B480" s="272"/>
      <c r="C480" s="226"/>
      <c r="D480" s="226"/>
      <c r="E480" s="226"/>
      <c r="F480" s="226"/>
      <c r="G480" s="226"/>
      <c r="H480" s="226"/>
      <c r="I480" s="226"/>
      <c r="J480" s="226"/>
      <c r="K480" s="226"/>
    </row>
    <row r="481" spans="2:11" x14ac:dyDescent="0.35">
      <c r="B481" s="272"/>
      <c r="C481" s="226"/>
      <c r="D481" s="226"/>
      <c r="E481" s="226"/>
      <c r="F481" s="226"/>
      <c r="G481" s="226"/>
      <c r="H481" s="226"/>
      <c r="I481" s="226"/>
      <c r="J481" s="226"/>
      <c r="K481" s="226"/>
    </row>
    <row r="482" spans="2:11" x14ac:dyDescent="0.35">
      <c r="B482" s="272"/>
      <c r="C482" s="226"/>
      <c r="D482" s="226"/>
      <c r="E482" s="226"/>
      <c r="F482" s="226"/>
      <c r="G482" s="226"/>
      <c r="H482" s="226"/>
      <c r="I482" s="226"/>
      <c r="J482" s="226"/>
      <c r="K482" s="226"/>
    </row>
    <row r="483" spans="2:11" x14ac:dyDescent="0.35">
      <c r="B483" s="272"/>
      <c r="C483" s="226"/>
      <c r="D483" s="226"/>
      <c r="E483" s="226"/>
      <c r="F483" s="226"/>
      <c r="G483" s="226"/>
      <c r="H483" s="226"/>
      <c r="I483" s="226"/>
      <c r="J483" s="226"/>
      <c r="K483" s="226"/>
    </row>
    <row r="484" spans="2:11" x14ac:dyDescent="0.35">
      <c r="B484" s="272"/>
      <c r="C484" s="226"/>
      <c r="D484" s="226"/>
      <c r="E484" s="226"/>
      <c r="F484" s="226"/>
      <c r="G484" s="226"/>
      <c r="H484" s="226"/>
      <c r="I484" s="226"/>
      <c r="J484" s="226"/>
      <c r="K484" s="226"/>
    </row>
    <row r="485" spans="2:11" x14ac:dyDescent="0.35">
      <c r="B485" s="272"/>
      <c r="C485" s="226"/>
      <c r="D485" s="226"/>
      <c r="E485" s="226"/>
      <c r="F485" s="226"/>
      <c r="G485" s="226"/>
      <c r="H485" s="226"/>
      <c r="I485" s="226"/>
      <c r="J485" s="226"/>
      <c r="K485" s="226"/>
    </row>
    <row r="486" spans="2:11" x14ac:dyDescent="0.35">
      <c r="B486" s="272"/>
      <c r="C486" s="226"/>
      <c r="D486" s="226"/>
      <c r="E486" s="226"/>
      <c r="F486" s="226"/>
      <c r="G486" s="226"/>
      <c r="H486" s="226"/>
      <c r="I486" s="226"/>
      <c r="J486" s="226"/>
      <c r="K486" s="226"/>
    </row>
    <row r="487" spans="2:11" x14ac:dyDescent="0.35">
      <c r="B487" s="272"/>
      <c r="C487" s="226"/>
      <c r="D487" s="226"/>
      <c r="E487" s="226"/>
      <c r="F487" s="226"/>
      <c r="G487" s="226"/>
      <c r="H487" s="226"/>
      <c r="I487" s="226"/>
      <c r="J487" s="226"/>
      <c r="K487" s="226"/>
    </row>
    <row r="488" spans="2:11" x14ac:dyDescent="0.35">
      <c r="B488" s="272"/>
      <c r="C488" s="226"/>
      <c r="D488" s="226"/>
      <c r="E488" s="226"/>
      <c r="F488" s="226"/>
      <c r="G488" s="226"/>
      <c r="H488" s="226"/>
      <c r="I488" s="226"/>
      <c r="J488" s="226"/>
      <c r="K488" s="226"/>
    </row>
    <row r="489" spans="2:11" x14ac:dyDescent="0.35">
      <c r="B489" s="272"/>
      <c r="C489" s="226"/>
      <c r="D489" s="226"/>
      <c r="E489" s="226"/>
      <c r="F489" s="226"/>
      <c r="G489" s="226"/>
      <c r="H489" s="226"/>
      <c r="I489" s="226"/>
      <c r="J489" s="226"/>
      <c r="K489" s="226"/>
    </row>
    <row r="490" spans="2:11" x14ac:dyDescent="0.35">
      <c r="B490" s="272"/>
      <c r="C490" s="226"/>
      <c r="D490" s="226"/>
      <c r="E490" s="226"/>
      <c r="F490" s="226"/>
      <c r="G490" s="226"/>
      <c r="H490" s="226"/>
      <c r="I490" s="226"/>
      <c r="J490" s="226"/>
      <c r="K490" s="226"/>
    </row>
    <row r="491" spans="2:11" x14ac:dyDescent="0.35">
      <c r="B491" s="272"/>
      <c r="C491" s="226"/>
      <c r="D491" s="226"/>
      <c r="E491" s="226"/>
      <c r="F491" s="226"/>
      <c r="G491" s="226"/>
      <c r="H491" s="226"/>
      <c r="I491" s="226"/>
      <c r="J491" s="226"/>
      <c r="K491" s="226"/>
    </row>
    <row r="492" spans="2:11" x14ac:dyDescent="0.35">
      <c r="B492" s="272"/>
      <c r="C492" s="226"/>
      <c r="D492" s="226"/>
      <c r="E492" s="226"/>
      <c r="F492" s="226"/>
      <c r="G492" s="226"/>
      <c r="H492" s="226"/>
      <c r="I492" s="226"/>
      <c r="J492" s="226"/>
      <c r="K492" s="226"/>
    </row>
    <row r="493" spans="2:11" x14ac:dyDescent="0.35">
      <c r="B493" s="272"/>
      <c r="C493" s="226"/>
      <c r="D493" s="226"/>
      <c r="E493" s="226"/>
      <c r="F493" s="226"/>
      <c r="G493" s="226"/>
      <c r="H493" s="226"/>
      <c r="I493" s="226"/>
      <c r="J493" s="226"/>
      <c r="K493" s="226"/>
    </row>
    <row r="494" spans="2:11" x14ac:dyDescent="0.35">
      <c r="B494" s="272"/>
      <c r="C494" s="226"/>
      <c r="D494" s="226"/>
      <c r="E494" s="226"/>
      <c r="F494" s="226"/>
      <c r="G494" s="226"/>
      <c r="H494" s="226"/>
      <c r="I494" s="226"/>
      <c r="J494" s="226"/>
      <c r="K494" s="226"/>
    </row>
    <row r="495" spans="2:11" x14ac:dyDescent="0.35">
      <c r="B495" s="272"/>
      <c r="C495" s="226"/>
      <c r="D495" s="226"/>
      <c r="E495" s="226"/>
      <c r="F495" s="226"/>
      <c r="G495" s="226"/>
      <c r="H495" s="226"/>
      <c r="I495" s="226"/>
      <c r="J495" s="226"/>
      <c r="K495" s="226"/>
    </row>
    <row r="496" spans="2:11" x14ac:dyDescent="0.35">
      <c r="B496" s="272"/>
      <c r="C496" s="226"/>
      <c r="D496" s="226"/>
      <c r="E496" s="226"/>
      <c r="F496" s="226"/>
      <c r="G496" s="226"/>
      <c r="H496" s="226"/>
      <c r="I496" s="226"/>
      <c r="J496" s="226"/>
      <c r="K496" s="226"/>
    </row>
    <row r="497" spans="2:11" x14ac:dyDescent="0.35">
      <c r="B497" s="272"/>
      <c r="C497" s="226"/>
      <c r="D497" s="226"/>
      <c r="E497" s="226"/>
      <c r="F497" s="226"/>
      <c r="G497" s="226"/>
      <c r="H497" s="226"/>
      <c r="I497" s="226"/>
      <c r="J497" s="226"/>
      <c r="K497" s="226"/>
    </row>
    <row r="498" spans="2:11" x14ac:dyDescent="0.35">
      <c r="B498" s="272"/>
      <c r="C498" s="226"/>
      <c r="D498" s="226"/>
      <c r="E498" s="226"/>
      <c r="F498" s="226"/>
      <c r="G498" s="226"/>
      <c r="H498" s="226"/>
      <c r="I498" s="226"/>
      <c r="J498" s="226"/>
      <c r="K498" s="226"/>
    </row>
    <row r="499" spans="2:11" x14ac:dyDescent="0.35">
      <c r="B499" s="272"/>
      <c r="C499" s="226"/>
      <c r="D499" s="226"/>
      <c r="E499" s="226"/>
      <c r="F499" s="226"/>
      <c r="G499" s="226"/>
      <c r="H499" s="226"/>
      <c r="I499" s="226"/>
      <c r="J499" s="226"/>
      <c r="K499" s="226"/>
    </row>
    <row r="500" spans="2:11" x14ac:dyDescent="0.35">
      <c r="B500" s="272"/>
      <c r="C500" s="226"/>
      <c r="D500" s="226"/>
      <c r="E500" s="226"/>
      <c r="F500" s="226"/>
      <c r="G500" s="226"/>
      <c r="H500" s="226"/>
      <c r="I500" s="226"/>
      <c r="J500" s="226"/>
      <c r="K500" s="226"/>
    </row>
    <row r="501" spans="2:11" x14ac:dyDescent="0.35">
      <c r="B501" s="272"/>
      <c r="C501" s="226"/>
      <c r="D501" s="226"/>
      <c r="E501" s="226"/>
      <c r="F501" s="226"/>
      <c r="G501" s="226"/>
      <c r="H501" s="226"/>
      <c r="I501" s="226"/>
      <c r="J501" s="226"/>
      <c r="K501" s="226"/>
    </row>
    <row r="502" spans="2:11" x14ac:dyDescent="0.35">
      <c r="B502" s="272"/>
      <c r="C502" s="226"/>
      <c r="D502" s="226"/>
      <c r="E502" s="226"/>
      <c r="F502" s="226"/>
      <c r="G502" s="226"/>
      <c r="H502" s="226"/>
      <c r="I502" s="226"/>
      <c r="J502" s="226"/>
      <c r="K502" s="226"/>
    </row>
    <row r="503" spans="2:11" x14ac:dyDescent="0.35">
      <c r="B503" s="272"/>
      <c r="C503" s="226"/>
      <c r="D503" s="226"/>
      <c r="E503" s="226"/>
      <c r="F503" s="226"/>
      <c r="G503" s="226"/>
      <c r="H503" s="226"/>
      <c r="I503" s="226"/>
      <c r="J503" s="226"/>
      <c r="K503" s="226"/>
    </row>
    <row r="504" spans="2:11" x14ac:dyDescent="0.35">
      <c r="B504" s="272"/>
      <c r="C504" s="226"/>
      <c r="D504" s="226"/>
      <c r="E504" s="226"/>
      <c r="F504" s="226"/>
      <c r="G504" s="226"/>
      <c r="H504" s="226"/>
      <c r="I504" s="226"/>
      <c r="J504" s="226"/>
      <c r="K504" s="226"/>
    </row>
    <row r="505" spans="2:11" x14ac:dyDescent="0.35">
      <c r="B505" s="272"/>
      <c r="C505" s="226"/>
      <c r="D505" s="226"/>
      <c r="E505" s="226"/>
      <c r="F505" s="226"/>
      <c r="G505" s="226"/>
      <c r="H505" s="226"/>
      <c r="I505" s="226"/>
      <c r="J505" s="226"/>
      <c r="K505" s="226"/>
    </row>
    <row r="506" spans="2:11" x14ac:dyDescent="0.35">
      <c r="B506" s="272"/>
      <c r="C506" s="226"/>
      <c r="D506" s="226"/>
      <c r="E506" s="226"/>
      <c r="F506" s="226"/>
      <c r="G506" s="226"/>
      <c r="H506" s="226"/>
      <c r="I506" s="226"/>
      <c r="J506" s="226"/>
      <c r="K506" s="226"/>
    </row>
    <row r="507" spans="2:11" x14ac:dyDescent="0.35">
      <c r="B507" s="272"/>
      <c r="C507" s="226"/>
      <c r="D507" s="226"/>
      <c r="E507" s="226"/>
      <c r="F507" s="226"/>
      <c r="G507" s="226"/>
      <c r="H507" s="226"/>
      <c r="I507" s="226"/>
      <c r="J507" s="226"/>
      <c r="K507" s="226"/>
    </row>
    <row r="508" spans="2:11" x14ac:dyDescent="0.35">
      <c r="B508" s="272"/>
      <c r="C508" s="226"/>
      <c r="D508" s="226"/>
      <c r="E508" s="226"/>
      <c r="F508" s="226"/>
      <c r="G508" s="226"/>
      <c r="H508" s="226"/>
      <c r="I508" s="226"/>
      <c r="J508" s="226"/>
      <c r="K508" s="226"/>
    </row>
    <row r="509" spans="2:11" x14ac:dyDescent="0.35">
      <c r="B509" s="272"/>
      <c r="C509" s="226"/>
      <c r="D509" s="226"/>
      <c r="E509" s="226"/>
      <c r="F509" s="226"/>
      <c r="G509" s="226"/>
      <c r="H509" s="226"/>
      <c r="I509" s="226"/>
      <c r="J509" s="226"/>
      <c r="K509" s="226"/>
    </row>
    <row r="510" spans="2:11" x14ac:dyDescent="0.35">
      <c r="B510" s="272"/>
      <c r="C510" s="226"/>
      <c r="D510" s="226"/>
      <c r="E510" s="226"/>
      <c r="F510" s="226"/>
      <c r="G510" s="226"/>
      <c r="H510" s="226"/>
      <c r="I510" s="226"/>
      <c r="J510" s="226"/>
      <c r="K510" s="226"/>
    </row>
    <row r="511" spans="2:11" x14ac:dyDescent="0.35">
      <c r="B511" s="272"/>
      <c r="C511" s="226"/>
      <c r="D511" s="226"/>
      <c r="E511" s="226"/>
      <c r="F511" s="226"/>
      <c r="G511" s="226"/>
      <c r="H511" s="226"/>
      <c r="I511" s="226"/>
      <c r="J511" s="226"/>
      <c r="K511" s="226"/>
    </row>
    <row r="512" spans="2:11" x14ac:dyDescent="0.35">
      <c r="B512" s="272"/>
      <c r="C512" s="226"/>
      <c r="D512" s="226"/>
      <c r="E512" s="226"/>
      <c r="F512" s="226"/>
      <c r="G512" s="226"/>
      <c r="H512" s="226"/>
      <c r="I512" s="226"/>
      <c r="J512" s="226"/>
      <c r="K512" s="226"/>
    </row>
    <row r="513" spans="2:11" x14ac:dyDescent="0.35">
      <c r="B513" s="272"/>
      <c r="C513" s="226"/>
      <c r="D513" s="226"/>
      <c r="E513" s="226"/>
      <c r="F513" s="226"/>
      <c r="G513" s="226"/>
      <c r="H513" s="226"/>
      <c r="I513" s="226"/>
      <c r="J513" s="226"/>
      <c r="K513" s="226"/>
    </row>
    <row r="514" spans="2:11" x14ac:dyDescent="0.35">
      <c r="B514" s="272"/>
      <c r="C514" s="226"/>
      <c r="D514" s="226"/>
      <c r="E514" s="226"/>
      <c r="F514" s="226"/>
      <c r="G514" s="226"/>
      <c r="H514" s="226"/>
      <c r="I514" s="226"/>
      <c r="J514" s="226"/>
      <c r="K514" s="226"/>
    </row>
    <row r="515" spans="2:11" x14ac:dyDescent="0.35">
      <c r="B515" s="272"/>
      <c r="C515" s="226"/>
      <c r="D515" s="226"/>
      <c r="E515" s="226"/>
      <c r="F515" s="226"/>
      <c r="G515" s="226"/>
      <c r="H515" s="226"/>
      <c r="I515" s="226"/>
      <c r="J515" s="226"/>
      <c r="K515" s="226"/>
    </row>
    <row r="516" spans="2:11" x14ac:dyDescent="0.35">
      <c r="B516" s="272"/>
      <c r="C516" s="226"/>
      <c r="D516" s="226"/>
      <c r="E516" s="226"/>
      <c r="F516" s="226"/>
      <c r="G516" s="226"/>
      <c r="H516" s="226"/>
      <c r="I516" s="226"/>
      <c r="J516" s="226"/>
      <c r="K516" s="226"/>
    </row>
    <row r="517" spans="2:11" x14ac:dyDescent="0.35">
      <c r="B517" s="272"/>
      <c r="C517" s="226"/>
      <c r="D517" s="226"/>
      <c r="E517" s="226"/>
      <c r="F517" s="226"/>
      <c r="G517" s="226"/>
      <c r="H517" s="226"/>
      <c r="I517" s="226"/>
      <c r="J517" s="226"/>
      <c r="K517" s="226"/>
    </row>
    <row r="518" spans="2:11" x14ac:dyDescent="0.35">
      <c r="B518" s="272"/>
      <c r="C518" s="226"/>
      <c r="D518" s="226"/>
      <c r="E518" s="226"/>
      <c r="F518" s="226"/>
      <c r="G518" s="226"/>
      <c r="H518" s="226"/>
      <c r="I518" s="226"/>
      <c r="J518" s="226"/>
      <c r="K518" s="226"/>
    </row>
    <row r="519" spans="2:11" x14ac:dyDescent="0.35">
      <c r="B519" s="272"/>
      <c r="C519" s="226"/>
      <c r="D519" s="226"/>
      <c r="E519" s="226"/>
      <c r="F519" s="226"/>
      <c r="G519" s="226"/>
      <c r="H519" s="226"/>
      <c r="I519" s="226"/>
      <c r="J519" s="226"/>
      <c r="K519" s="226"/>
    </row>
    <row r="520" spans="2:11" x14ac:dyDescent="0.35">
      <c r="B520" s="272"/>
      <c r="C520" s="226"/>
      <c r="D520" s="226"/>
      <c r="E520" s="226"/>
      <c r="F520" s="226"/>
      <c r="G520" s="226"/>
      <c r="H520" s="226"/>
      <c r="I520" s="226"/>
      <c r="J520" s="226"/>
      <c r="K520" s="226"/>
    </row>
    <row r="521" spans="2:11" x14ac:dyDescent="0.35">
      <c r="B521" s="272"/>
      <c r="C521" s="226"/>
      <c r="D521" s="226"/>
      <c r="E521" s="226"/>
      <c r="F521" s="226"/>
      <c r="G521" s="226"/>
      <c r="H521" s="226"/>
      <c r="I521" s="226"/>
      <c r="J521" s="226"/>
      <c r="K521" s="226"/>
    </row>
    <row r="522" spans="2:11" x14ac:dyDescent="0.35">
      <c r="B522" s="272"/>
      <c r="C522" s="226"/>
      <c r="D522" s="226"/>
      <c r="E522" s="226"/>
      <c r="F522" s="226"/>
      <c r="G522" s="226"/>
      <c r="H522" s="226"/>
      <c r="I522" s="226"/>
      <c r="J522" s="226"/>
      <c r="K522" s="226"/>
    </row>
    <row r="523" spans="2:11" x14ac:dyDescent="0.35">
      <c r="B523" s="272"/>
      <c r="C523" s="226"/>
      <c r="D523" s="226"/>
      <c r="E523" s="226"/>
      <c r="F523" s="226"/>
      <c r="G523" s="226"/>
      <c r="H523" s="226"/>
      <c r="I523" s="226"/>
      <c r="J523" s="226"/>
      <c r="K523" s="226"/>
    </row>
    <row r="524" spans="2:11" x14ac:dyDescent="0.35">
      <c r="B524" s="272"/>
      <c r="C524" s="226"/>
      <c r="D524" s="226"/>
      <c r="E524" s="226"/>
      <c r="F524" s="226"/>
      <c r="G524" s="226"/>
      <c r="H524" s="226"/>
      <c r="I524" s="226"/>
      <c r="J524" s="226"/>
      <c r="K524" s="226"/>
    </row>
    <row r="525" spans="2:11" x14ac:dyDescent="0.35">
      <c r="B525" s="272"/>
      <c r="C525" s="226"/>
      <c r="D525" s="226"/>
      <c r="E525" s="226"/>
      <c r="F525" s="226"/>
      <c r="G525" s="226"/>
      <c r="H525" s="226"/>
      <c r="I525" s="226"/>
      <c r="J525" s="226"/>
      <c r="K525" s="226"/>
    </row>
    <row r="526" spans="2:11" x14ac:dyDescent="0.35">
      <c r="B526" s="272"/>
      <c r="C526" s="226"/>
      <c r="D526" s="226"/>
      <c r="E526" s="226"/>
      <c r="F526" s="226"/>
      <c r="G526" s="226"/>
      <c r="H526" s="226"/>
      <c r="I526" s="226"/>
      <c r="J526" s="226"/>
      <c r="K526" s="226"/>
    </row>
    <row r="527" spans="2:11" x14ac:dyDescent="0.35">
      <c r="B527" s="272"/>
      <c r="C527" s="226"/>
      <c r="D527" s="226"/>
      <c r="E527" s="226"/>
      <c r="F527" s="226"/>
      <c r="G527" s="226"/>
      <c r="H527" s="226"/>
      <c r="I527" s="226"/>
      <c r="J527" s="226"/>
      <c r="K527" s="226"/>
    </row>
    <row r="528" spans="2:11" x14ac:dyDescent="0.35">
      <c r="B528" s="272"/>
      <c r="C528" s="226"/>
      <c r="D528" s="226"/>
      <c r="E528" s="226"/>
      <c r="F528" s="226"/>
      <c r="G528" s="226"/>
      <c r="H528" s="226"/>
      <c r="I528" s="226"/>
      <c r="J528" s="226"/>
      <c r="K528" s="226"/>
    </row>
    <row r="529" spans="2:11" x14ac:dyDescent="0.35">
      <c r="B529" s="272"/>
      <c r="C529" s="226"/>
      <c r="D529" s="226"/>
      <c r="E529" s="226"/>
      <c r="F529" s="226"/>
      <c r="G529" s="226"/>
      <c r="H529" s="226"/>
      <c r="I529" s="226"/>
      <c r="J529" s="226"/>
      <c r="K529" s="226"/>
    </row>
    <row r="530" spans="2:11" x14ac:dyDescent="0.35">
      <c r="B530" s="272"/>
      <c r="C530" s="226"/>
      <c r="D530" s="226"/>
      <c r="E530" s="226"/>
      <c r="F530" s="226"/>
      <c r="G530" s="226"/>
      <c r="H530" s="226"/>
      <c r="I530" s="226"/>
      <c r="J530" s="226"/>
      <c r="K530" s="226"/>
    </row>
    <row r="531" spans="2:11" x14ac:dyDescent="0.35">
      <c r="B531" s="272"/>
      <c r="C531" s="226"/>
      <c r="D531" s="226"/>
      <c r="E531" s="226"/>
      <c r="F531" s="226"/>
      <c r="G531" s="226"/>
      <c r="H531" s="226"/>
      <c r="I531" s="226"/>
      <c r="J531" s="226"/>
      <c r="K531" s="226"/>
    </row>
    <row r="532" spans="2:11" x14ac:dyDescent="0.35">
      <c r="B532" s="272"/>
      <c r="C532" s="226"/>
      <c r="D532" s="226"/>
      <c r="E532" s="226"/>
      <c r="F532" s="226"/>
      <c r="G532" s="226"/>
      <c r="H532" s="226"/>
      <c r="I532" s="226"/>
      <c r="J532" s="226"/>
      <c r="K532" s="226"/>
    </row>
    <row r="533" spans="2:11" x14ac:dyDescent="0.35">
      <c r="B533" s="272"/>
      <c r="C533" s="226"/>
      <c r="D533" s="226"/>
      <c r="E533" s="226"/>
      <c r="F533" s="226"/>
      <c r="G533" s="226"/>
      <c r="H533" s="226"/>
      <c r="I533" s="226"/>
      <c r="J533" s="226"/>
      <c r="K533" s="226"/>
    </row>
    <row r="534" spans="2:11" x14ac:dyDescent="0.35">
      <c r="B534" s="272"/>
      <c r="C534" s="226"/>
      <c r="D534" s="226"/>
      <c r="E534" s="226"/>
      <c r="F534" s="226"/>
      <c r="G534" s="226"/>
      <c r="H534" s="226"/>
      <c r="I534" s="226"/>
      <c r="J534" s="226"/>
      <c r="K534" s="226"/>
    </row>
    <row r="535" spans="2:11" x14ac:dyDescent="0.35">
      <c r="B535" s="272"/>
      <c r="C535" s="226"/>
      <c r="D535" s="226"/>
      <c r="E535" s="226"/>
      <c r="F535" s="226"/>
      <c r="G535" s="226"/>
      <c r="H535" s="226"/>
      <c r="I535" s="226"/>
      <c r="J535" s="226"/>
      <c r="K535" s="226"/>
    </row>
    <row r="536" spans="2:11" x14ac:dyDescent="0.35">
      <c r="B536" s="272"/>
      <c r="C536" s="226"/>
      <c r="D536" s="226"/>
      <c r="E536" s="226"/>
      <c r="F536" s="226"/>
      <c r="G536" s="226"/>
      <c r="H536" s="226"/>
      <c r="I536" s="226"/>
      <c r="J536" s="226"/>
      <c r="K536" s="226"/>
    </row>
    <row r="537" spans="2:11" x14ac:dyDescent="0.35">
      <c r="B537" s="272"/>
      <c r="C537" s="226"/>
      <c r="D537" s="226"/>
      <c r="E537" s="226"/>
      <c r="F537" s="226"/>
      <c r="G537" s="226"/>
      <c r="H537" s="226"/>
      <c r="I537" s="226"/>
      <c r="J537" s="226"/>
      <c r="K537" s="226"/>
    </row>
    <row r="538" spans="2:11" x14ac:dyDescent="0.35">
      <c r="B538" s="272"/>
      <c r="C538" s="226"/>
      <c r="D538" s="226"/>
      <c r="E538" s="226"/>
      <c r="F538" s="226"/>
      <c r="G538" s="226"/>
      <c r="H538" s="226"/>
      <c r="I538" s="226"/>
      <c r="J538" s="226"/>
      <c r="K538" s="226"/>
    </row>
    <row r="539" spans="2:11" x14ac:dyDescent="0.35">
      <c r="B539" s="272"/>
      <c r="C539" s="226"/>
      <c r="D539" s="226"/>
      <c r="E539" s="226"/>
      <c r="F539" s="226"/>
      <c r="G539" s="226"/>
      <c r="H539" s="226"/>
      <c r="I539" s="226"/>
      <c r="J539" s="226"/>
      <c r="K539" s="226"/>
    </row>
    <row r="540" spans="2:11" x14ac:dyDescent="0.35">
      <c r="B540" s="272"/>
      <c r="C540" s="226"/>
      <c r="D540" s="226"/>
      <c r="E540" s="226"/>
      <c r="F540" s="226"/>
      <c r="G540" s="226"/>
      <c r="H540" s="226"/>
      <c r="I540" s="226"/>
      <c r="J540" s="226"/>
      <c r="K540" s="226"/>
    </row>
    <row r="541" spans="2:11" x14ac:dyDescent="0.35">
      <c r="B541" s="272"/>
      <c r="C541" s="226"/>
      <c r="D541" s="226"/>
      <c r="E541" s="226"/>
      <c r="F541" s="226"/>
      <c r="G541" s="226"/>
      <c r="H541" s="226"/>
      <c r="I541" s="226"/>
      <c r="J541" s="226"/>
      <c r="K541" s="226"/>
    </row>
    <row r="542" spans="2:11" x14ac:dyDescent="0.35">
      <c r="B542" s="272"/>
      <c r="C542" s="226"/>
      <c r="D542" s="226"/>
      <c r="E542" s="226"/>
      <c r="F542" s="226"/>
      <c r="G542" s="226"/>
      <c r="H542" s="226"/>
      <c r="I542" s="226"/>
      <c r="J542" s="226"/>
      <c r="K542" s="226"/>
    </row>
    <row r="543" spans="2:11" x14ac:dyDescent="0.35">
      <c r="B543" s="272"/>
      <c r="C543" s="226"/>
      <c r="D543" s="226"/>
      <c r="E543" s="226"/>
      <c r="F543" s="226"/>
      <c r="G543" s="226"/>
      <c r="H543" s="226"/>
      <c r="I543" s="226"/>
      <c r="J543" s="226"/>
      <c r="K543" s="226"/>
    </row>
    <row r="544" spans="2:11" x14ac:dyDescent="0.35">
      <c r="B544" s="272"/>
      <c r="C544" s="226"/>
      <c r="D544" s="226"/>
      <c r="E544" s="226"/>
      <c r="F544" s="226"/>
      <c r="G544" s="226"/>
      <c r="H544" s="226"/>
      <c r="I544" s="226"/>
      <c r="J544" s="226"/>
      <c r="K544" s="226"/>
    </row>
    <row r="545" spans="2:11" x14ac:dyDescent="0.35">
      <c r="B545" s="272"/>
      <c r="C545" s="226"/>
      <c r="D545" s="226"/>
      <c r="E545" s="226"/>
      <c r="F545" s="226"/>
      <c r="G545" s="226"/>
      <c r="H545" s="226"/>
      <c r="I545" s="226"/>
      <c r="J545" s="226"/>
      <c r="K545" s="226"/>
    </row>
    <row r="546" spans="2:11" x14ac:dyDescent="0.35">
      <c r="B546" s="272"/>
      <c r="C546" s="226"/>
      <c r="D546" s="226"/>
      <c r="E546" s="226"/>
      <c r="F546" s="226"/>
      <c r="G546" s="226"/>
      <c r="H546" s="226"/>
      <c r="I546" s="226"/>
      <c r="J546" s="226"/>
      <c r="K546" s="226"/>
    </row>
    <row r="547" spans="2:11" x14ac:dyDescent="0.35">
      <c r="B547" s="272"/>
      <c r="C547" s="226"/>
      <c r="D547" s="226"/>
      <c r="E547" s="226"/>
      <c r="F547" s="226"/>
      <c r="G547" s="226"/>
      <c r="H547" s="226"/>
      <c r="I547" s="226"/>
      <c r="J547" s="226"/>
      <c r="K547" s="226"/>
    </row>
    <row r="548" spans="2:11" x14ac:dyDescent="0.35">
      <c r="B548" s="272"/>
      <c r="C548" s="226"/>
      <c r="D548" s="226"/>
      <c r="E548" s="226"/>
      <c r="F548" s="226"/>
      <c r="G548" s="226"/>
      <c r="H548" s="226"/>
      <c r="I548" s="226"/>
      <c r="J548" s="226"/>
      <c r="K548" s="226"/>
    </row>
    <row r="549" spans="2:11" x14ac:dyDescent="0.35">
      <c r="B549" s="272"/>
      <c r="C549" s="226"/>
      <c r="D549" s="226"/>
      <c r="E549" s="226"/>
      <c r="F549" s="226"/>
      <c r="G549" s="226"/>
      <c r="H549" s="226"/>
      <c r="I549" s="226"/>
      <c r="J549" s="226"/>
      <c r="K549" s="226"/>
    </row>
    <row r="550" spans="2:11" x14ac:dyDescent="0.35">
      <c r="B550" s="272"/>
      <c r="C550" s="226"/>
      <c r="D550" s="226"/>
      <c r="E550" s="226"/>
      <c r="F550" s="226"/>
      <c r="G550" s="226"/>
      <c r="H550" s="226"/>
      <c r="I550" s="226"/>
      <c r="J550" s="226"/>
      <c r="K550" s="226"/>
    </row>
    <row r="551" spans="2:11" x14ac:dyDescent="0.35">
      <c r="B551" s="272"/>
      <c r="C551" s="226"/>
      <c r="D551" s="226"/>
      <c r="E551" s="226"/>
      <c r="F551" s="226"/>
      <c r="G551" s="226"/>
      <c r="H551" s="226"/>
      <c r="I551" s="226"/>
      <c r="J551" s="226"/>
      <c r="K551" s="226"/>
    </row>
    <row r="552" spans="2:11" x14ac:dyDescent="0.35">
      <c r="B552" s="272"/>
      <c r="C552" s="226"/>
      <c r="D552" s="226"/>
      <c r="E552" s="226"/>
      <c r="F552" s="226"/>
      <c r="G552" s="226"/>
      <c r="H552" s="226"/>
      <c r="I552" s="226"/>
      <c r="J552" s="226"/>
      <c r="K552" s="226"/>
    </row>
    <row r="553" spans="2:11" x14ac:dyDescent="0.35">
      <c r="B553" s="272"/>
      <c r="C553" s="226"/>
      <c r="D553" s="226"/>
      <c r="E553" s="226"/>
      <c r="F553" s="226"/>
      <c r="G553" s="226"/>
      <c r="H553" s="226"/>
      <c r="I553" s="226"/>
      <c r="J553" s="226"/>
      <c r="K553" s="226"/>
    </row>
    <row r="554" spans="2:11" x14ac:dyDescent="0.35">
      <c r="B554" s="272"/>
      <c r="C554" s="226"/>
      <c r="D554" s="226"/>
      <c r="E554" s="226"/>
      <c r="F554" s="226"/>
      <c r="G554" s="226"/>
      <c r="H554" s="226"/>
      <c r="I554" s="226"/>
      <c r="J554" s="226"/>
      <c r="K554" s="226"/>
    </row>
    <row r="555" spans="2:11" x14ac:dyDescent="0.35">
      <c r="B555" s="272"/>
      <c r="C555" s="226"/>
      <c r="D555" s="226"/>
      <c r="E555" s="226"/>
      <c r="F555" s="226"/>
      <c r="G555" s="226"/>
      <c r="H555" s="226"/>
      <c r="I555" s="226"/>
      <c r="J555" s="226"/>
      <c r="K555" s="226"/>
    </row>
    <row r="556" spans="2:11" x14ac:dyDescent="0.35">
      <c r="B556" s="272"/>
      <c r="C556" s="226"/>
      <c r="D556" s="226"/>
      <c r="E556" s="226"/>
      <c r="F556" s="226"/>
      <c r="G556" s="226"/>
      <c r="H556" s="226"/>
      <c r="I556" s="226"/>
      <c r="J556" s="226"/>
      <c r="K556" s="226"/>
    </row>
    <row r="557" spans="2:11" x14ac:dyDescent="0.35">
      <c r="B557" s="272"/>
      <c r="C557" s="226"/>
      <c r="D557" s="226"/>
      <c r="E557" s="226"/>
      <c r="F557" s="226"/>
      <c r="G557" s="226"/>
      <c r="H557" s="226"/>
      <c r="I557" s="226"/>
      <c r="J557" s="226"/>
      <c r="K557" s="226"/>
    </row>
    <row r="558" spans="2:11" x14ac:dyDescent="0.35">
      <c r="B558" s="272"/>
      <c r="C558" s="226"/>
      <c r="D558" s="226"/>
      <c r="E558" s="226"/>
      <c r="F558" s="226"/>
      <c r="G558" s="226"/>
      <c r="H558" s="226"/>
      <c r="I558" s="226"/>
      <c r="J558" s="226"/>
      <c r="K558" s="226"/>
    </row>
    <row r="559" spans="2:11" x14ac:dyDescent="0.35">
      <c r="B559" s="272"/>
      <c r="C559" s="226"/>
      <c r="D559" s="226"/>
      <c r="E559" s="226"/>
      <c r="F559" s="226"/>
      <c r="G559" s="226"/>
      <c r="H559" s="226"/>
      <c r="I559" s="226"/>
      <c r="J559" s="226"/>
      <c r="K559" s="226"/>
    </row>
    <row r="560" spans="2:11" x14ac:dyDescent="0.35">
      <c r="B560" s="272"/>
      <c r="C560" s="226"/>
      <c r="D560" s="226"/>
      <c r="E560" s="226"/>
      <c r="F560" s="226"/>
      <c r="G560" s="226"/>
      <c r="H560" s="226"/>
      <c r="I560" s="226"/>
      <c r="J560" s="226"/>
      <c r="K560" s="226"/>
    </row>
    <row r="561" spans="2:11" x14ac:dyDescent="0.35">
      <c r="B561" s="272"/>
      <c r="C561" s="226"/>
      <c r="D561" s="226"/>
      <c r="E561" s="226"/>
      <c r="F561" s="226"/>
      <c r="G561" s="226"/>
      <c r="H561" s="226"/>
      <c r="I561" s="226"/>
      <c r="J561" s="226"/>
      <c r="K561" s="226"/>
    </row>
    <row r="562" spans="2:11" x14ac:dyDescent="0.35">
      <c r="B562" s="272"/>
      <c r="C562" s="226"/>
      <c r="D562" s="226"/>
      <c r="E562" s="226"/>
      <c r="F562" s="226"/>
      <c r="G562" s="226"/>
      <c r="H562" s="226"/>
      <c r="I562" s="226"/>
      <c r="J562" s="226"/>
      <c r="K562" s="226"/>
    </row>
    <row r="563" spans="2:11" x14ac:dyDescent="0.35">
      <c r="B563" s="272"/>
      <c r="C563" s="226"/>
      <c r="D563" s="226"/>
      <c r="E563" s="226"/>
      <c r="F563" s="226"/>
      <c r="G563" s="226"/>
      <c r="H563" s="226"/>
      <c r="I563" s="226"/>
      <c r="J563" s="226"/>
      <c r="K563" s="226"/>
    </row>
    <row r="564" spans="2:11" x14ac:dyDescent="0.35">
      <c r="B564" s="272"/>
      <c r="C564" s="226"/>
      <c r="D564" s="226"/>
      <c r="E564" s="226"/>
      <c r="F564" s="226"/>
      <c r="G564" s="226"/>
      <c r="H564" s="226"/>
      <c r="I564" s="226"/>
      <c r="J564" s="226"/>
      <c r="K564" s="226"/>
    </row>
    <row r="565" spans="2:11" x14ac:dyDescent="0.35">
      <c r="B565" s="272"/>
      <c r="C565" s="226"/>
      <c r="D565" s="226"/>
      <c r="E565" s="226"/>
      <c r="F565" s="226"/>
      <c r="G565" s="226"/>
      <c r="H565" s="226"/>
      <c r="I565" s="226"/>
      <c r="J565" s="226"/>
      <c r="K565" s="226"/>
    </row>
    <row r="566" spans="2:11" x14ac:dyDescent="0.35">
      <c r="B566" s="272"/>
      <c r="C566" s="226"/>
      <c r="D566" s="226"/>
      <c r="E566" s="226"/>
      <c r="F566" s="226"/>
      <c r="G566" s="226"/>
      <c r="H566" s="226"/>
      <c r="I566" s="226"/>
      <c r="J566" s="226"/>
      <c r="K566" s="226"/>
    </row>
    <row r="567" spans="2:11" x14ac:dyDescent="0.35">
      <c r="B567" s="272"/>
      <c r="C567" s="226"/>
      <c r="D567" s="226"/>
      <c r="E567" s="226"/>
      <c r="F567" s="226"/>
      <c r="G567" s="226"/>
      <c r="H567" s="226"/>
      <c r="I567" s="226"/>
      <c r="J567" s="226"/>
      <c r="K567" s="226"/>
    </row>
    <row r="568" spans="2:11" x14ac:dyDescent="0.35">
      <c r="B568" s="272"/>
      <c r="C568" s="226"/>
      <c r="D568" s="226"/>
      <c r="E568" s="226"/>
      <c r="F568" s="226"/>
      <c r="G568" s="226"/>
      <c r="H568" s="226"/>
      <c r="I568" s="226"/>
      <c r="J568" s="226"/>
      <c r="K568" s="226"/>
    </row>
    <row r="569" spans="2:11" x14ac:dyDescent="0.35">
      <c r="B569" s="272"/>
      <c r="C569" s="226"/>
      <c r="D569" s="226"/>
      <c r="E569" s="226"/>
      <c r="F569" s="226"/>
      <c r="G569" s="226"/>
      <c r="H569" s="226"/>
      <c r="I569" s="226"/>
      <c r="J569" s="226"/>
      <c r="K569" s="226"/>
    </row>
    <row r="570" spans="2:11" x14ac:dyDescent="0.35">
      <c r="B570" s="272"/>
      <c r="C570" s="226"/>
      <c r="D570" s="226"/>
      <c r="E570" s="226"/>
      <c r="F570" s="226"/>
      <c r="G570" s="226"/>
      <c r="H570" s="226"/>
      <c r="I570" s="226"/>
      <c r="J570" s="226"/>
      <c r="K570" s="226"/>
    </row>
    <row r="571" spans="2:11" x14ac:dyDescent="0.35">
      <c r="B571" s="272"/>
      <c r="C571" s="226"/>
      <c r="D571" s="226"/>
      <c r="E571" s="226"/>
      <c r="F571" s="226"/>
      <c r="G571" s="226"/>
      <c r="H571" s="226"/>
      <c r="I571" s="226"/>
      <c r="J571" s="226"/>
      <c r="K571" s="226"/>
    </row>
    <row r="572" spans="2:11" x14ac:dyDescent="0.35">
      <c r="B572" s="272"/>
      <c r="C572" s="226"/>
      <c r="D572" s="226"/>
      <c r="E572" s="226"/>
      <c r="F572" s="226"/>
      <c r="G572" s="226"/>
      <c r="H572" s="226"/>
      <c r="I572" s="226"/>
      <c r="J572" s="226"/>
      <c r="K572" s="226"/>
    </row>
    <row r="573" spans="2:11" x14ac:dyDescent="0.35">
      <c r="B573" s="272"/>
      <c r="C573" s="226"/>
      <c r="D573" s="226"/>
      <c r="E573" s="226"/>
      <c r="F573" s="226"/>
      <c r="G573" s="226"/>
      <c r="H573" s="226"/>
      <c r="I573" s="226"/>
      <c r="J573" s="226"/>
      <c r="K573" s="226"/>
    </row>
    <row r="574" spans="2:11" x14ac:dyDescent="0.35">
      <c r="B574" s="272"/>
      <c r="C574" s="226"/>
      <c r="D574" s="226"/>
      <c r="E574" s="226"/>
      <c r="F574" s="226"/>
      <c r="G574" s="226"/>
      <c r="H574" s="226"/>
      <c r="I574" s="226"/>
      <c r="J574" s="226"/>
      <c r="K574" s="226"/>
    </row>
    <row r="575" spans="2:11" x14ac:dyDescent="0.35">
      <c r="B575" s="272"/>
      <c r="C575" s="226"/>
      <c r="D575" s="226"/>
      <c r="E575" s="226"/>
      <c r="F575" s="226"/>
      <c r="G575" s="226"/>
      <c r="H575" s="226"/>
      <c r="I575" s="226"/>
      <c r="J575" s="226"/>
      <c r="K575" s="226"/>
    </row>
    <row r="576" spans="2:11" x14ac:dyDescent="0.35">
      <c r="B576" s="272"/>
      <c r="C576" s="226"/>
      <c r="D576" s="226"/>
      <c r="E576" s="226"/>
      <c r="F576" s="226"/>
      <c r="G576" s="226"/>
      <c r="H576" s="226"/>
      <c r="I576" s="226"/>
      <c r="J576" s="226"/>
      <c r="K576" s="226"/>
    </row>
    <row r="577" spans="2:11" x14ac:dyDescent="0.35">
      <c r="B577" s="272"/>
      <c r="C577" s="226"/>
      <c r="D577" s="226"/>
      <c r="E577" s="226"/>
      <c r="F577" s="226"/>
      <c r="G577" s="226"/>
      <c r="H577" s="226"/>
      <c r="I577" s="226"/>
      <c r="J577" s="226"/>
      <c r="K577" s="226"/>
    </row>
    <row r="578" spans="2:11" x14ac:dyDescent="0.35">
      <c r="B578" s="272"/>
      <c r="C578" s="226"/>
      <c r="D578" s="226"/>
      <c r="E578" s="226"/>
      <c r="F578" s="226"/>
      <c r="G578" s="226"/>
      <c r="H578" s="226"/>
      <c r="I578" s="226"/>
      <c r="J578" s="226"/>
      <c r="K578" s="226"/>
    </row>
    <row r="579" spans="2:11" x14ac:dyDescent="0.35">
      <c r="B579" s="272"/>
      <c r="C579" s="226"/>
      <c r="D579" s="226"/>
      <c r="E579" s="226"/>
      <c r="F579" s="226"/>
      <c r="G579" s="226"/>
      <c r="H579" s="226"/>
      <c r="I579" s="226"/>
      <c r="J579" s="226"/>
      <c r="K579" s="226"/>
    </row>
    <row r="580" spans="2:11" x14ac:dyDescent="0.35">
      <c r="B580" s="272"/>
      <c r="C580" s="226"/>
      <c r="D580" s="226"/>
      <c r="E580" s="226"/>
      <c r="F580" s="226"/>
      <c r="G580" s="226"/>
      <c r="H580" s="226"/>
      <c r="I580" s="226"/>
      <c r="J580" s="226"/>
      <c r="K580" s="226"/>
    </row>
    <row r="581" spans="2:11" x14ac:dyDescent="0.35">
      <c r="B581" s="272"/>
      <c r="C581" s="226"/>
      <c r="D581" s="226"/>
      <c r="E581" s="226"/>
      <c r="F581" s="226"/>
      <c r="G581" s="226"/>
      <c r="H581" s="226"/>
      <c r="I581" s="226"/>
      <c r="J581" s="226"/>
      <c r="K581" s="226"/>
    </row>
    <row r="582" spans="2:11" x14ac:dyDescent="0.35">
      <c r="B582" s="272"/>
      <c r="C582" s="226"/>
      <c r="D582" s="226"/>
      <c r="E582" s="226"/>
      <c r="F582" s="226"/>
      <c r="G582" s="226"/>
      <c r="H582" s="226"/>
      <c r="I582" s="226"/>
      <c r="J582" s="226"/>
      <c r="K582" s="226"/>
    </row>
    <row r="583" spans="2:11" x14ac:dyDescent="0.35">
      <c r="B583" s="272"/>
      <c r="C583" s="226"/>
      <c r="D583" s="226"/>
      <c r="E583" s="226"/>
      <c r="F583" s="226"/>
      <c r="G583" s="226"/>
      <c r="H583" s="226"/>
      <c r="I583" s="226"/>
      <c r="J583" s="226"/>
      <c r="K583" s="226"/>
    </row>
    <row r="584" spans="2:11" x14ac:dyDescent="0.35">
      <c r="B584" s="272"/>
      <c r="C584" s="226"/>
      <c r="D584" s="226"/>
      <c r="E584" s="226"/>
      <c r="F584" s="226"/>
      <c r="G584" s="226"/>
      <c r="H584" s="226"/>
      <c r="I584" s="226"/>
      <c r="J584" s="226"/>
      <c r="K584" s="226"/>
    </row>
    <row r="585" spans="2:11" x14ac:dyDescent="0.35">
      <c r="B585" s="272"/>
      <c r="C585" s="226"/>
      <c r="D585" s="226"/>
      <c r="E585" s="226"/>
      <c r="F585" s="226"/>
      <c r="G585" s="226"/>
      <c r="H585" s="226"/>
      <c r="I585" s="226"/>
      <c r="J585" s="226"/>
      <c r="K585" s="226"/>
    </row>
    <row r="586" spans="2:11" x14ac:dyDescent="0.35">
      <c r="B586" s="272"/>
      <c r="C586" s="226"/>
      <c r="D586" s="226"/>
      <c r="E586" s="226"/>
      <c r="F586" s="226"/>
      <c r="G586" s="226"/>
      <c r="H586" s="226"/>
      <c r="I586" s="226"/>
      <c r="J586" s="226"/>
      <c r="K586" s="226"/>
    </row>
    <row r="587" spans="2:11" x14ac:dyDescent="0.35">
      <c r="B587" s="272"/>
      <c r="C587" s="226"/>
      <c r="D587" s="226"/>
      <c r="E587" s="226"/>
      <c r="F587" s="226"/>
      <c r="G587" s="226"/>
      <c r="H587" s="226"/>
      <c r="I587" s="226"/>
      <c r="J587" s="226"/>
      <c r="K587" s="226"/>
    </row>
    <row r="588" spans="2:11" x14ac:dyDescent="0.35">
      <c r="B588" s="272"/>
      <c r="C588" s="226"/>
      <c r="D588" s="226"/>
      <c r="E588" s="226"/>
      <c r="F588" s="226"/>
      <c r="G588" s="226"/>
      <c r="H588" s="226"/>
      <c r="I588" s="226"/>
      <c r="J588" s="226"/>
      <c r="K588" s="226"/>
    </row>
    <row r="589" spans="2:11" x14ac:dyDescent="0.35">
      <c r="B589" s="272"/>
      <c r="C589" s="226"/>
      <c r="D589" s="226"/>
      <c r="E589" s="226"/>
      <c r="F589" s="226"/>
      <c r="G589" s="226"/>
      <c r="H589" s="226"/>
      <c r="I589" s="226"/>
      <c r="J589" s="226"/>
      <c r="K589" s="226"/>
    </row>
    <row r="590" spans="2:11" x14ac:dyDescent="0.35">
      <c r="B590" s="272"/>
      <c r="C590" s="226"/>
      <c r="D590" s="226"/>
      <c r="E590" s="226"/>
      <c r="F590" s="226"/>
      <c r="G590" s="226"/>
      <c r="H590" s="226"/>
      <c r="I590" s="226"/>
      <c r="J590" s="226"/>
      <c r="K590" s="226"/>
    </row>
    <row r="591" spans="2:11" x14ac:dyDescent="0.35">
      <c r="B591" s="272"/>
      <c r="C591" s="226"/>
      <c r="D591" s="226"/>
      <c r="E591" s="226"/>
      <c r="F591" s="226"/>
      <c r="G591" s="226"/>
      <c r="H591" s="226"/>
      <c r="I591" s="226"/>
      <c r="J591" s="226"/>
      <c r="K591" s="226"/>
    </row>
    <row r="592" spans="2:11" x14ac:dyDescent="0.35">
      <c r="B592" s="272"/>
      <c r="C592" s="226"/>
      <c r="D592" s="226"/>
      <c r="E592" s="226"/>
      <c r="F592" s="226"/>
      <c r="G592" s="226"/>
      <c r="H592" s="226"/>
      <c r="I592" s="226"/>
      <c r="J592" s="226"/>
      <c r="K592" s="226"/>
    </row>
    <row r="593" spans="2:11" x14ac:dyDescent="0.35">
      <c r="B593" s="272"/>
      <c r="C593" s="226"/>
      <c r="D593" s="226"/>
      <c r="E593" s="226"/>
      <c r="F593" s="226"/>
      <c r="G593" s="226"/>
      <c r="H593" s="226"/>
      <c r="I593" s="226"/>
      <c r="J593" s="226"/>
      <c r="K593" s="226"/>
    </row>
    <row r="594" spans="2:11" x14ac:dyDescent="0.35">
      <c r="B594" s="272"/>
      <c r="C594" s="226"/>
      <c r="D594" s="226"/>
      <c r="E594" s="226"/>
      <c r="F594" s="226"/>
      <c r="G594" s="226"/>
      <c r="H594" s="226"/>
      <c r="I594" s="226"/>
      <c r="J594" s="226"/>
      <c r="K594" s="226"/>
    </row>
    <row r="595" spans="2:11" x14ac:dyDescent="0.35">
      <c r="B595" s="272"/>
      <c r="C595" s="226"/>
      <c r="D595" s="226"/>
      <c r="E595" s="226"/>
      <c r="F595" s="226"/>
      <c r="G595" s="226"/>
      <c r="H595" s="226"/>
      <c r="I595" s="226"/>
      <c r="J595" s="226"/>
      <c r="K595" s="226"/>
    </row>
    <row r="596" spans="2:11" x14ac:dyDescent="0.35">
      <c r="B596" s="272"/>
      <c r="C596" s="226"/>
      <c r="D596" s="226"/>
      <c r="E596" s="226"/>
      <c r="F596" s="226"/>
      <c r="G596" s="226"/>
      <c r="H596" s="226"/>
      <c r="I596" s="226"/>
      <c r="J596" s="226"/>
      <c r="K596" s="226"/>
    </row>
    <row r="597" spans="2:11" x14ac:dyDescent="0.35">
      <c r="B597" s="272"/>
      <c r="C597" s="226"/>
      <c r="D597" s="226"/>
      <c r="E597" s="226"/>
      <c r="F597" s="226"/>
      <c r="G597" s="226"/>
      <c r="H597" s="226"/>
      <c r="I597" s="226"/>
      <c r="J597" s="226"/>
      <c r="K597" s="226"/>
    </row>
    <row r="598" spans="2:11" x14ac:dyDescent="0.35">
      <c r="B598" s="272"/>
      <c r="C598" s="226"/>
      <c r="D598" s="226"/>
      <c r="E598" s="226"/>
      <c r="F598" s="226"/>
      <c r="G598" s="226"/>
      <c r="H598" s="226"/>
      <c r="I598" s="226"/>
      <c r="J598" s="226"/>
      <c r="K598" s="226"/>
    </row>
    <row r="599" spans="2:11" x14ac:dyDescent="0.35">
      <c r="B599" s="272"/>
      <c r="C599" s="226"/>
      <c r="D599" s="226"/>
      <c r="E599" s="226"/>
      <c r="F599" s="226"/>
      <c r="G599" s="226"/>
      <c r="H599" s="226"/>
      <c r="I599" s="226"/>
      <c r="J599" s="226"/>
      <c r="K599" s="226"/>
    </row>
    <row r="600" spans="2:11" x14ac:dyDescent="0.35">
      <c r="B600" s="272"/>
      <c r="C600" s="226"/>
      <c r="D600" s="226"/>
      <c r="E600" s="226"/>
      <c r="F600" s="226"/>
      <c r="G600" s="226"/>
      <c r="H600" s="226"/>
      <c r="I600" s="226"/>
      <c r="J600" s="226"/>
      <c r="K600" s="226"/>
    </row>
    <row r="601" spans="2:11" x14ac:dyDescent="0.35">
      <c r="B601" s="272"/>
      <c r="C601" s="226"/>
      <c r="D601" s="226"/>
      <c r="E601" s="226"/>
      <c r="F601" s="226"/>
      <c r="G601" s="226"/>
      <c r="H601" s="226"/>
      <c r="I601" s="226"/>
      <c r="J601" s="226"/>
      <c r="K601" s="226"/>
    </row>
    <row r="602" spans="2:11" x14ac:dyDescent="0.35">
      <c r="B602" s="272"/>
      <c r="C602" s="226"/>
      <c r="D602" s="226"/>
      <c r="E602" s="226"/>
      <c r="F602" s="226"/>
      <c r="G602" s="226"/>
      <c r="H602" s="226"/>
      <c r="I602" s="226"/>
      <c r="J602" s="226"/>
      <c r="K602" s="226"/>
    </row>
    <row r="603" spans="2:11" x14ac:dyDescent="0.35">
      <c r="B603" s="272"/>
      <c r="C603" s="226"/>
      <c r="D603" s="226"/>
      <c r="E603" s="226"/>
      <c r="F603" s="226"/>
      <c r="G603" s="226"/>
      <c r="H603" s="226"/>
      <c r="I603" s="226"/>
      <c r="J603" s="226"/>
      <c r="K603" s="226"/>
    </row>
    <row r="604" spans="2:11" x14ac:dyDescent="0.35">
      <c r="B604" s="272"/>
      <c r="C604" s="226"/>
      <c r="D604" s="226"/>
      <c r="E604" s="226"/>
      <c r="F604" s="226"/>
      <c r="G604" s="226"/>
      <c r="H604" s="226"/>
      <c r="I604" s="226"/>
      <c r="J604" s="226"/>
      <c r="K604" s="226"/>
    </row>
    <row r="605" spans="2:11" x14ac:dyDescent="0.35">
      <c r="B605" s="272"/>
      <c r="C605" s="226"/>
      <c r="D605" s="226"/>
      <c r="E605" s="226"/>
      <c r="F605" s="226"/>
      <c r="G605" s="226"/>
      <c r="H605" s="226"/>
      <c r="I605" s="226"/>
      <c r="J605" s="226"/>
      <c r="K605" s="226"/>
    </row>
    <row r="606" spans="2:11" x14ac:dyDescent="0.35">
      <c r="B606" s="272"/>
      <c r="C606" s="226"/>
      <c r="D606" s="226"/>
      <c r="E606" s="226"/>
      <c r="F606" s="226"/>
      <c r="G606" s="226"/>
      <c r="H606" s="226"/>
      <c r="I606" s="226"/>
      <c r="J606" s="226"/>
      <c r="K606" s="226"/>
    </row>
    <row r="607" spans="2:11" x14ac:dyDescent="0.35">
      <c r="B607" s="272"/>
      <c r="C607" s="226"/>
      <c r="D607" s="226"/>
      <c r="E607" s="226"/>
      <c r="F607" s="226"/>
      <c r="G607" s="226"/>
      <c r="H607" s="226"/>
      <c r="I607" s="226"/>
      <c r="J607" s="226"/>
      <c r="K607" s="226"/>
    </row>
    <row r="608" spans="2:11" x14ac:dyDescent="0.35">
      <c r="B608" s="272"/>
      <c r="C608" s="226"/>
      <c r="D608" s="226"/>
      <c r="E608" s="226"/>
      <c r="F608" s="226"/>
      <c r="G608" s="226"/>
      <c r="H608" s="226"/>
      <c r="I608" s="226"/>
      <c r="J608" s="226"/>
      <c r="K608" s="226"/>
    </row>
    <row r="609" spans="2:11" x14ac:dyDescent="0.35">
      <c r="B609" s="272"/>
      <c r="C609" s="226"/>
      <c r="D609" s="226"/>
      <c r="E609" s="226"/>
      <c r="F609" s="226"/>
      <c r="G609" s="226"/>
      <c r="H609" s="226"/>
      <c r="I609" s="226"/>
      <c r="J609" s="226"/>
      <c r="K609" s="226"/>
    </row>
    <row r="610" spans="2:11" x14ac:dyDescent="0.35">
      <c r="B610" s="272"/>
      <c r="C610" s="226"/>
      <c r="D610" s="226"/>
      <c r="E610" s="226"/>
      <c r="F610" s="226"/>
      <c r="G610" s="226"/>
      <c r="H610" s="226"/>
      <c r="I610" s="226"/>
      <c r="J610" s="226"/>
      <c r="K610" s="226"/>
    </row>
    <row r="611" spans="2:11" x14ac:dyDescent="0.35">
      <c r="B611" s="272"/>
      <c r="C611" s="226"/>
      <c r="D611" s="226"/>
      <c r="E611" s="226"/>
      <c r="F611" s="226"/>
      <c r="G611" s="226"/>
      <c r="H611" s="226"/>
      <c r="I611" s="226"/>
      <c r="J611" s="226"/>
      <c r="K611" s="226"/>
    </row>
    <row r="612" spans="2:11" x14ac:dyDescent="0.35">
      <c r="B612" s="272"/>
      <c r="C612" s="226"/>
      <c r="D612" s="226"/>
      <c r="E612" s="226"/>
      <c r="F612" s="226"/>
      <c r="G612" s="226"/>
      <c r="H612" s="226"/>
      <c r="I612" s="226"/>
      <c r="J612" s="226"/>
      <c r="K612" s="226"/>
    </row>
    <row r="613" spans="2:11" x14ac:dyDescent="0.35">
      <c r="B613" s="272"/>
      <c r="C613" s="226"/>
      <c r="D613" s="226"/>
      <c r="E613" s="226"/>
      <c r="F613" s="226"/>
      <c r="G613" s="226"/>
      <c r="H613" s="226"/>
      <c r="I613" s="226"/>
      <c r="J613" s="226"/>
      <c r="K613" s="226"/>
    </row>
    <row r="614" spans="2:11" x14ac:dyDescent="0.35">
      <c r="B614" s="272"/>
      <c r="C614" s="226"/>
      <c r="D614" s="226"/>
      <c r="E614" s="226"/>
      <c r="F614" s="226"/>
      <c r="G614" s="226"/>
      <c r="H614" s="226"/>
      <c r="I614" s="226"/>
      <c r="J614" s="226"/>
      <c r="K614" s="226"/>
    </row>
    <row r="615" spans="2:11" x14ac:dyDescent="0.35">
      <c r="B615" s="272"/>
      <c r="C615" s="226"/>
      <c r="D615" s="226"/>
      <c r="E615" s="226"/>
      <c r="F615" s="226"/>
      <c r="G615" s="226"/>
      <c r="H615" s="226"/>
      <c r="I615" s="226"/>
      <c r="J615" s="226"/>
      <c r="K615" s="226"/>
    </row>
    <row r="616" spans="2:11" x14ac:dyDescent="0.35">
      <c r="B616" s="272"/>
      <c r="C616" s="226"/>
      <c r="D616" s="226"/>
      <c r="E616" s="226"/>
      <c r="F616" s="226"/>
      <c r="G616" s="226"/>
      <c r="H616" s="226"/>
      <c r="I616" s="226"/>
      <c r="J616" s="226"/>
      <c r="K616" s="226"/>
    </row>
    <row r="617" spans="2:11" x14ac:dyDescent="0.35">
      <c r="B617" s="272"/>
      <c r="C617" s="226"/>
      <c r="D617" s="226"/>
      <c r="E617" s="226"/>
      <c r="F617" s="226"/>
      <c r="G617" s="226"/>
      <c r="H617" s="226"/>
      <c r="I617" s="226"/>
      <c r="J617" s="226"/>
      <c r="K617" s="226"/>
    </row>
    <row r="618" spans="2:11" x14ac:dyDescent="0.35">
      <c r="B618" s="272"/>
      <c r="C618" s="226"/>
      <c r="D618" s="226"/>
      <c r="E618" s="226"/>
      <c r="F618" s="226"/>
      <c r="G618" s="226"/>
      <c r="H618" s="226"/>
      <c r="I618" s="226"/>
      <c r="J618" s="226"/>
      <c r="K618" s="226"/>
    </row>
    <row r="619" spans="2:11" x14ac:dyDescent="0.35">
      <c r="B619" s="272"/>
      <c r="C619" s="226"/>
      <c r="D619" s="226"/>
      <c r="E619" s="226"/>
      <c r="F619" s="226"/>
      <c r="G619" s="226"/>
      <c r="H619" s="226"/>
      <c r="I619" s="226"/>
      <c r="J619" s="226"/>
      <c r="K619" s="226"/>
    </row>
    <row r="620" spans="2:11" x14ac:dyDescent="0.35">
      <c r="B620" s="272"/>
      <c r="C620" s="226"/>
      <c r="D620" s="226"/>
      <c r="E620" s="226"/>
      <c r="F620" s="226"/>
      <c r="G620" s="226"/>
      <c r="H620" s="226"/>
      <c r="I620" s="226"/>
      <c r="J620" s="226"/>
      <c r="K620" s="226"/>
    </row>
    <row r="621" spans="2:11" x14ac:dyDescent="0.35">
      <c r="B621" s="272"/>
      <c r="C621" s="226"/>
      <c r="D621" s="226"/>
      <c r="E621" s="226"/>
      <c r="F621" s="226"/>
      <c r="G621" s="226"/>
      <c r="H621" s="226"/>
      <c r="I621" s="226"/>
      <c r="J621" s="226"/>
      <c r="K621" s="226"/>
    </row>
    <row r="622" spans="2:11" x14ac:dyDescent="0.35">
      <c r="B622" s="272"/>
      <c r="C622" s="226"/>
      <c r="D622" s="226"/>
      <c r="E622" s="226"/>
      <c r="F622" s="226"/>
      <c r="G622" s="226"/>
      <c r="H622" s="226"/>
      <c r="I622" s="226"/>
      <c r="J622" s="226"/>
      <c r="K622" s="226"/>
    </row>
    <row r="623" spans="2:11" x14ac:dyDescent="0.35">
      <c r="B623" s="272"/>
      <c r="C623" s="226"/>
      <c r="D623" s="226"/>
      <c r="E623" s="226"/>
      <c r="F623" s="226"/>
      <c r="G623" s="226"/>
      <c r="H623" s="226"/>
      <c r="I623" s="226"/>
      <c r="J623" s="226"/>
      <c r="K623" s="226"/>
    </row>
    <row r="624" spans="2:11" x14ac:dyDescent="0.35">
      <c r="B624" s="272"/>
      <c r="C624" s="226"/>
      <c r="D624" s="226"/>
      <c r="E624" s="226"/>
      <c r="F624" s="226"/>
      <c r="G624" s="226"/>
      <c r="H624" s="226"/>
      <c r="I624" s="226"/>
      <c r="J624" s="226"/>
      <c r="K624" s="226"/>
    </row>
    <row r="625" spans="2:11" x14ac:dyDescent="0.35">
      <c r="B625" s="272"/>
      <c r="C625" s="226"/>
      <c r="D625" s="226"/>
      <c r="E625" s="226"/>
      <c r="F625" s="226"/>
      <c r="G625" s="226"/>
      <c r="H625" s="226"/>
      <c r="I625" s="226"/>
      <c r="J625" s="226"/>
      <c r="K625" s="226"/>
    </row>
    <row r="626" spans="2:11" x14ac:dyDescent="0.35">
      <c r="B626" s="272"/>
      <c r="C626" s="226"/>
      <c r="D626" s="226"/>
      <c r="E626" s="226"/>
      <c r="F626" s="226"/>
      <c r="G626" s="226"/>
      <c r="H626" s="226"/>
      <c r="I626" s="226"/>
      <c r="J626" s="226"/>
      <c r="K626" s="226"/>
    </row>
    <row r="627" spans="2:11" x14ac:dyDescent="0.35">
      <c r="B627" s="272"/>
      <c r="C627" s="226"/>
      <c r="D627" s="226"/>
      <c r="E627" s="226"/>
      <c r="F627" s="226"/>
      <c r="G627" s="226"/>
      <c r="H627" s="226"/>
      <c r="I627" s="226"/>
      <c r="J627" s="226"/>
      <c r="K627" s="226"/>
    </row>
    <row r="628" spans="2:11" x14ac:dyDescent="0.35">
      <c r="B628" s="272"/>
      <c r="C628" s="226"/>
      <c r="D628" s="226"/>
      <c r="E628" s="226"/>
      <c r="F628" s="226"/>
      <c r="G628" s="226"/>
      <c r="H628" s="226"/>
      <c r="I628" s="226"/>
      <c r="J628" s="226"/>
      <c r="K628" s="226"/>
    </row>
    <row r="629" spans="2:11" x14ac:dyDescent="0.35">
      <c r="B629" s="272"/>
      <c r="C629" s="226"/>
      <c r="D629" s="226"/>
      <c r="E629" s="226"/>
      <c r="F629" s="226"/>
      <c r="G629" s="226"/>
      <c r="H629" s="226"/>
      <c r="I629" s="226"/>
      <c r="J629" s="226"/>
      <c r="K629" s="226"/>
    </row>
    <row r="630" spans="2:11" x14ac:dyDescent="0.35">
      <c r="B630" s="272"/>
      <c r="C630" s="226"/>
      <c r="D630" s="226"/>
      <c r="E630" s="226"/>
      <c r="F630" s="226"/>
      <c r="G630" s="226"/>
      <c r="H630" s="226"/>
      <c r="I630" s="226"/>
      <c r="J630" s="226"/>
      <c r="K630" s="226"/>
    </row>
    <row r="631" spans="2:11" x14ac:dyDescent="0.35">
      <c r="B631" s="272"/>
      <c r="C631" s="226"/>
      <c r="D631" s="226"/>
      <c r="E631" s="226"/>
      <c r="F631" s="226"/>
      <c r="G631" s="226"/>
      <c r="H631" s="226"/>
      <c r="I631" s="226"/>
      <c r="J631" s="226"/>
      <c r="K631" s="226"/>
    </row>
    <row r="632" spans="2:11" x14ac:dyDescent="0.35">
      <c r="B632" s="272"/>
      <c r="C632" s="226"/>
      <c r="D632" s="226"/>
      <c r="E632" s="226"/>
      <c r="F632" s="226"/>
      <c r="G632" s="226"/>
      <c r="H632" s="226"/>
      <c r="I632" s="226"/>
      <c r="J632" s="226"/>
      <c r="K632" s="226"/>
    </row>
    <row r="633" spans="2:11" x14ac:dyDescent="0.35">
      <c r="B633" s="272"/>
      <c r="C633" s="226"/>
      <c r="D633" s="226"/>
      <c r="E633" s="226"/>
      <c r="F633" s="226"/>
      <c r="G633" s="226"/>
      <c r="H633" s="226"/>
      <c r="I633" s="226"/>
      <c r="J633" s="226"/>
      <c r="K633" s="226"/>
    </row>
    <row r="634" spans="2:11" x14ac:dyDescent="0.35">
      <c r="B634" s="272"/>
      <c r="C634" s="226"/>
      <c r="D634" s="226"/>
      <c r="E634" s="226"/>
      <c r="F634" s="226"/>
      <c r="G634" s="226"/>
      <c r="H634" s="226"/>
      <c r="I634" s="226"/>
      <c r="J634" s="226"/>
      <c r="K634" s="226"/>
    </row>
    <row r="635" spans="2:11" x14ac:dyDescent="0.35">
      <c r="B635" s="272"/>
      <c r="C635" s="226"/>
      <c r="D635" s="226"/>
      <c r="E635" s="226"/>
      <c r="F635" s="226"/>
      <c r="G635" s="226"/>
      <c r="H635" s="226"/>
      <c r="I635" s="226"/>
      <c r="J635" s="226"/>
      <c r="K635" s="226"/>
    </row>
    <row r="636" spans="2:11" x14ac:dyDescent="0.35">
      <c r="B636" s="272"/>
      <c r="C636" s="226"/>
      <c r="D636" s="226"/>
      <c r="E636" s="226"/>
      <c r="F636" s="226"/>
      <c r="G636" s="226"/>
      <c r="H636" s="226"/>
      <c r="I636" s="226"/>
      <c r="J636" s="226"/>
      <c r="K636" s="226"/>
    </row>
    <row r="637" spans="2:11" x14ac:dyDescent="0.35">
      <c r="B637" s="272"/>
      <c r="C637" s="226"/>
      <c r="D637" s="226"/>
      <c r="E637" s="226"/>
      <c r="F637" s="226"/>
      <c r="G637" s="226"/>
      <c r="H637" s="226"/>
      <c r="I637" s="226"/>
      <c r="J637" s="226"/>
      <c r="K637" s="226"/>
    </row>
    <row r="638" spans="2:11" x14ac:dyDescent="0.35">
      <c r="B638" s="272"/>
      <c r="C638" s="226"/>
      <c r="D638" s="226"/>
      <c r="E638" s="226"/>
      <c r="F638" s="226"/>
      <c r="G638" s="226"/>
      <c r="H638" s="226"/>
      <c r="I638" s="226"/>
      <c r="J638" s="226"/>
      <c r="K638" s="226"/>
    </row>
    <row r="639" spans="2:11" x14ac:dyDescent="0.35">
      <c r="B639" s="272"/>
      <c r="C639" s="226"/>
      <c r="D639" s="226"/>
      <c r="E639" s="226"/>
      <c r="F639" s="226"/>
      <c r="G639" s="226"/>
      <c r="H639" s="226"/>
      <c r="I639" s="226"/>
      <c r="J639" s="226"/>
      <c r="K639" s="226"/>
    </row>
    <row r="640" spans="2:11" x14ac:dyDescent="0.35">
      <c r="B640" s="272"/>
      <c r="C640" s="226"/>
      <c r="D640" s="226"/>
      <c r="E640" s="226"/>
      <c r="F640" s="226"/>
      <c r="G640" s="226"/>
      <c r="H640" s="226"/>
      <c r="I640" s="226"/>
      <c r="J640" s="226"/>
      <c r="K640" s="226"/>
    </row>
    <row r="641" spans="2:11" x14ac:dyDescent="0.35">
      <c r="B641" s="272"/>
      <c r="C641" s="226"/>
      <c r="D641" s="226"/>
      <c r="E641" s="226"/>
      <c r="F641" s="226"/>
      <c r="G641" s="226"/>
      <c r="H641" s="226"/>
      <c r="I641" s="226"/>
      <c r="J641" s="226"/>
      <c r="K641" s="226"/>
    </row>
    <row r="642" spans="2:11" x14ac:dyDescent="0.35">
      <c r="B642" s="272"/>
      <c r="C642" s="226"/>
      <c r="D642" s="226"/>
      <c r="E642" s="226"/>
      <c r="F642" s="226"/>
      <c r="G642" s="226"/>
      <c r="H642" s="226"/>
      <c r="I642" s="226"/>
      <c r="J642" s="226"/>
      <c r="K642" s="226"/>
    </row>
    <row r="643" spans="2:11" x14ac:dyDescent="0.35">
      <c r="B643" s="272"/>
      <c r="C643" s="226"/>
      <c r="D643" s="226"/>
      <c r="E643" s="226"/>
      <c r="F643" s="226"/>
      <c r="G643" s="226"/>
      <c r="H643" s="226"/>
      <c r="I643" s="226"/>
      <c r="J643" s="226"/>
      <c r="K643" s="226"/>
    </row>
    <row r="644" spans="2:11" x14ac:dyDescent="0.35">
      <c r="B644" s="272"/>
      <c r="C644" s="226"/>
      <c r="D644" s="226"/>
      <c r="E644" s="226"/>
      <c r="F644" s="226"/>
      <c r="G644" s="226"/>
      <c r="H644" s="226"/>
      <c r="I644" s="226"/>
      <c r="J644" s="226"/>
      <c r="K644" s="226"/>
    </row>
    <row r="645" spans="2:11" x14ac:dyDescent="0.35">
      <c r="B645" s="272"/>
      <c r="C645" s="226"/>
      <c r="D645" s="226"/>
      <c r="E645" s="226"/>
      <c r="F645" s="226"/>
      <c r="G645" s="226"/>
      <c r="H645" s="226"/>
      <c r="I645" s="226"/>
      <c r="J645" s="226"/>
      <c r="K645" s="226"/>
    </row>
    <row r="646" spans="2:11" x14ac:dyDescent="0.35">
      <c r="B646" s="272"/>
      <c r="C646" s="226"/>
      <c r="D646" s="226"/>
      <c r="E646" s="226"/>
      <c r="F646" s="226"/>
      <c r="G646" s="226"/>
      <c r="H646" s="226"/>
      <c r="I646" s="226"/>
      <c r="J646" s="226"/>
      <c r="K646" s="226"/>
    </row>
    <row r="647" spans="2:11" x14ac:dyDescent="0.35">
      <c r="B647" s="272"/>
      <c r="C647" s="226"/>
      <c r="D647" s="226"/>
      <c r="E647" s="226"/>
      <c r="F647" s="226"/>
      <c r="G647" s="226"/>
      <c r="H647" s="226"/>
      <c r="I647" s="226"/>
      <c r="J647" s="226"/>
      <c r="K647" s="226"/>
    </row>
    <row r="648" spans="2:11" x14ac:dyDescent="0.35">
      <c r="B648" s="272"/>
      <c r="C648" s="226"/>
      <c r="D648" s="226"/>
      <c r="E648" s="226"/>
      <c r="F648" s="226"/>
      <c r="G648" s="226"/>
      <c r="H648" s="226"/>
      <c r="I648" s="226"/>
      <c r="J648" s="226"/>
      <c r="K648" s="226"/>
    </row>
    <row r="649" spans="2:11" x14ac:dyDescent="0.35">
      <c r="B649" s="272"/>
      <c r="C649" s="226"/>
      <c r="D649" s="226"/>
      <c r="E649" s="226"/>
      <c r="F649" s="226"/>
      <c r="G649" s="226"/>
      <c r="H649" s="226"/>
      <c r="I649" s="226"/>
      <c r="J649" s="226"/>
      <c r="K649" s="226"/>
    </row>
    <row r="650" spans="2:11" x14ac:dyDescent="0.35">
      <c r="B650" s="272"/>
      <c r="C650" s="226"/>
      <c r="D650" s="226"/>
      <c r="E650" s="226"/>
      <c r="F650" s="226"/>
      <c r="G650" s="226"/>
      <c r="H650" s="226"/>
      <c r="I650" s="226"/>
      <c r="J650" s="226"/>
      <c r="K650" s="226"/>
    </row>
    <row r="651" spans="2:11" x14ac:dyDescent="0.35">
      <c r="B651" s="272"/>
      <c r="C651" s="226"/>
      <c r="D651" s="226"/>
      <c r="E651" s="226"/>
      <c r="F651" s="226"/>
      <c r="G651" s="226"/>
      <c r="H651" s="226"/>
      <c r="I651" s="226"/>
      <c r="J651" s="226"/>
      <c r="K651" s="226"/>
    </row>
    <row r="652" spans="2:11" x14ac:dyDescent="0.35">
      <c r="B652" s="272"/>
      <c r="C652" s="226"/>
      <c r="D652" s="226"/>
      <c r="E652" s="226"/>
      <c r="F652" s="226"/>
      <c r="G652" s="226"/>
      <c r="H652" s="226"/>
      <c r="I652" s="226"/>
      <c r="J652" s="226"/>
      <c r="K652" s="226"/>
    </row>
    <row r="653" spans="2:11" x14ac:dyDescent="0.35">
      <c r="B653" s="272"/>
      <c r="C653" s="226"/>
      <c r="D653" s="226"/>
      <c r="E653" s="226"/>
      <c r="F653" s="226"/>
      <c r="G653" s="226"/>
      <c r="H653" s="226"/>
      <c r="I653" s="226"/>
      <c r="J653" s="226"/>
      <c r="K653" s="226"/>
    </row>
    <row r="654" spans="2:11" x14ac:dyDescent="0.35">
      <c r="B654" s="272"/>
      <c r="C654" s="226"/>
      <c r="D654" s="226"/>
      <c r="E654" s="226"/>
      <c r="F654" s="226"/>
      <c r="G654" s="226"/>
      <c r="H654" s="226"/>
      <c r="I654" s="226"/>
      <c r="J654" s="226"/>
      <c r="K654" s="226"/>
    </row>
    <row r="655" spans="2:11" x14ac:dyDescent="0.35">
      <c r="B655" s="272"/>
      <c r="C655" s="226"/>
      <c r="D655" s="226"/>
      <c r="E655" s="226"/>
      <c r="F655" s="226"/>
      <c r="G655" s="226"/>
      <c r="H655" s="226"/>
      <c r="I655" s="226"/>
      <c r="J655" s="226"/>
      <c r="K655" s="226"/>
    </row>
    <row r="656" spans="2:11" x14ac:dyDescent="0.35">
      <c r="B656" s="272"/>
      <c r="C656" s="226"/>
      <c r="D656" s="226"/>
      <c r="E656" s="226"/>
      <c r="F656" s="226"/>
      <c r="G656" s="226"/>
      <c r="H656" s="226"/>
      <c r="I656" s="226"/>
      <c r="J656" s="226"/>
      <c r="K656" s="226"/>
    </row>
    <row r="657" spans="2:11" x14ac:dyDescent="0.35">
      <c r="B657" s="272"/>
      <c r="C657" s="226"/>
      <c r="D657" s="226"/>
      <c r="E657" s="226"/>
      <c r="F657" s="226"/>
      <c r="G657" s="226"/>
      <c r="H657" s="226"/>
      <c r="I657" s="226"/>
      <c r="J657" s="226"/>
      <c r="K657" s="226"/>
    </row>
    <row r="658" spans="2:11" x14ac:dyDescent="0.35">
      <c r="B658" s="272"/>
      <c r="C658" s="226"/>
      <c r="D658" s="226"/>
      <c r="E658" s="226"/>
      <c r="F658" s="226"/>
      <c r="G658" s="226"/>
      <c r="H658" s="226"/>
      <c r="I658" s="226"/>
      <c r="J658" s="226"/>
      <c r="K658" s="226"/>
    </row>
    <row r="659" spans="2:11" x14ac:dyDescent="0.35">
      <c r="B659" s="272"/>
      <c r="C659" s="226"/>
      <c r="D659" s="226"/>
      <c r="E659" s="226"/>
      <c r="F659" s="226"/>
      <c r="G659" s="226"/>
      <c r="H659" s="226"/>
      <c r="I659" s="226"/>
      <c r="J659" s="226"/>
      <c r="K659" s="226"/>
    </row>
    <row r="660" spans="2:11" x14ac:dyDescent="0.35">
      <c r="B660" s="272"/>
      <c r="C660" s="226"/>
      <c r="D660" s="226"/>
      <c r="E660" s="226"/>
      <c r="F660" s="226"/>
      <c r="G660" s="226"/>
      <c r="H660" s="226"/>
      <c r="I660" s="226"/>
      <c r="J660" s="226"/>
      <c r="K660" s="226"/>
    </row>
    <row r="661" spans="2:11" x14ac:dyDescent="0.35">
      <c r="B661" s="272"/>
      <c r="C661" s="226"/>
      <c r="D661" s="226"/>
      <c r="E661" s="226"/>
      <c r="F661" s="226"/>
      <c r="G661" s="226"/>
      <c r="H661" s="226"/>
      <c r="I661" s="226"/>
      <c r="J661" s="226"/>
      <c r="K661" s="226"/>
    </row>
    <row r="662" spans="2:11" x14ac:dyDescent="0.35">
      <c r="B662" s="272"/>
      <c r="C662" s="226"/>
      <c r="D662" s="226"/>
      <c r="E662" s="226"/>
      <c r="F662" s="226"/>
      <c r="G662" s="226"/>
      <c r="H662" s="226"/>
      <c r="I662" s="226"/>
      <c r="J662" s="226"/>
      <c r="K662" s="226"/>
    </row>
    <row r="663" spans="2:11" x14ac:dyDescent="0.35">
      <c r="B663" s="272"/>
      <c r="C663" s="226"/>
      <c r="D663" s="226"/>
      <c r="E663" s="226"/>
      <c r="F663" s="226"/>
      <c r="G663" s="226"/>
      <c r="H663" s="226"/>
      <c r="I663" s="226"/>
      <c r="J663" s="226"/>
      <c r="K663" s="226"/>
    </row>
    <row r="664" spans="2:11" x14ac:dyDescent="0.35">
      <c r="B664" s="272"/>
      <c r="C664" s="226"/>
      <c r="D664" s="226"/>
      <c r="E664" s="226"/>
      <c r="F664" s="226"/>
      <c r="G664" s="226"/>
      <c r="H664" s="226"/>
      <c r="I664" s="226"/>
      <c r="J664" s="226"/>
      <c r="K664" s="226"/>
    </row>
    <row r="665" spans="2:11" x14ac:dyDescent="0.35">
      <c r="B665" s="272"/>
      <c r="C665" s="226"/>
      <c r="D665" s="226"/>
      <c r="E665" s="226"/>
      <c r="F665" s="226"/>
      <c r="G665" s="226"/>
      <c r="H665" s="226"/>
      <c r="I665" s="226"/>
      <c r="J665" s="226"/>
      <c r="K665" s="226"/>
    </row>
    <row r="666" spans="2:11" x14ac:dyDescent="0.35">
      <c r="B666" s="272"/>
      <c r="C666" s="226"/>
      <c r="D666" s="226"/>
      <c r="E666" s="226"/>
      <c r="F666" s="226"/>
      <c r="G666" s="226"/>
      <c r="H666" s="226"/>
      <c r="I666" s="226"/>
      <c r="J666" s="226"/>
      <c r="K666" s="226"/>
    </row>
    <row r="667" spans="2:11" x14ac:dyDescent="0.35">
      <c r="B667" s="272"/>
      <c r="C667" s="226"/>
      <c r="D667" s="226"/>
      <c r="E667" s="226"/>
      <c r="F667" s="226"/>
      <c r="G667" s="226"/>
      <c r="H667" s="226"/>
      <c r="I667" s="226"/>
      <c r="J667" s="226"/>
      <c r="K667" s="226"/>
    </row>
    <row r="668" spans="2:11" x14ac:dyDescent="0.35">
      <c r="B668" s="272"/>
      <c r="C668" s="226"/>
      <c r="D668" s="226"/>
      <c r="E668" s="226"/>
      <c r="F668" s="226"/>
      <c r="G668" s="226"/>
      <c r="H668" s="226"/>
      <c r="I668" s="226"/>
      <c r="J668" s="226"/>
      <c r="K668" s="226"/>
    </row>
    <row r="669" spans="2:11" x14ac:dyDescent="0.35">
      <c r="B669" s="272"/>
      <c r="C669" s="226"/>
      <c r="D669" s="226"/>
      <c r="E669" s="226"/>
      <c r="F669" s="226"/>
      <c r="G669" s="226"/>
      <c r="H669" s="226"/>
      <c r="I669" s="226"/>
      <c r="J669" s="226"/>
      <c r="K669" s="226"/>
    </row>
    <row r="670" spans="2:11" x14ac:dyDescent="0.35">
      <c r="B670" s="272"/>
      <c r="C670" s="226"/>
      <c r="D670" s="226"/>
      <c r="E670" s="226"/>
      <c r="F670" s="226"/>
      <c r="G670" s="226"/>
      <c r="H670" s="226"/>
      <c r="I670" s="226"/>
      <c r="J670" s="226"/>
      <c r="K670" s="226"/>
    </row>
    <row r="671" spans="2:11" x14ac:dyDescent="0.35">
      <c r="B671" s="272"/>
      <c r="C671" s="226"/>
      <c r="D671" s="226"/>
      <c r="E671" s="226"/>
      <c r="F671" s="226"/>
      <c r="G671" s="226"/>
      <c r="H671" s="226"/>
      <c r="I671" s="226"/>
      <c r="J671" s="226"/>
      <c r="K671" s="226"/>
    </row>
    <row r="672" spans="2:11" x14ac:dyDescent="0.35">
      <c r="B672" s="272"/>
      <c r="C672" s="226"/>
      <c r="D672" s="226"/>
      <c r="E672" s="226"/>
      <c r="F672" s="226"/>
      <c r="G672" s="226"/>
      <c r="H672" s="226"/>
      <c r="I672" s="226"/>
      <c r="J672" s="226"/>
      <c r="K672" s="226"/>
    </row>
    <row r="673" spans="2:11" x14ac:dyDescent="0.35">
      <c r="B673" s="272"/>
      <c r="C673" s="226"/>
      <c r="D673" s="226"/>
      <c r="E673" s="226"/>
      <c r="F673" s="226"/>
      <c r="G673" s="226"/>
      <c r="H673" s="226"/>
      <c r="I673" s="226"/>
      <c r="J673" s="226"/>
      <c r="K673" s="226"/>
    </row>
    <row r="674" spans="2:11" x14ac:dyDescent="0.35">
      <c r="B674" s="272"/>
      <c r="C674" s="226"/>
      <c r="D674" s="226"/>
      <c r="E674" s="226"/>
      <c r="F674" s="226"/>
      <c r="G674" s="226"/>
      <c r="H674" s="226"/>
      <c r="I674" s="226"/>
      <c r="J674" s="226"/>
      <c r="K674" s="226"/>
    </row>
    <row r="675" spans="2:11" x14ac:dyDescent="0.35">
      <c r="B675" s="272"/>
      <c r="C675" s="226"/>
      <c r="D675" s="226"/>
      <c r="E675" s="226"/>
      <c r="F675" s="226"/>
      <c r="G675" s="226"/>
      <c r="H675" s="226"/>
      <c r="I675" s="226"/>
      <c r="J675" s="226"/>
      <c r="K675" s="226"/>
    </row>
    <row r="676" spans="2:11" x14ac:dyDescent="0.35">
      <c r="B676" s="272"/>
      <c r="C676" s="226"/>
      <c r="D676" s="226"/>
      <c r="E676" s="226"/>
      <c r="F676" s="226"/>
      <c r="G676" s="226"/>
      <c r="H676" s="226"/>
      <c r="I676" s="226"/>
      <c r="J676" s="226"/>
      <c r="K676" s="226"/>
    </row>
    <row r="677" spans="2:11" x14ac:dyDescent="0.35">
      <c r="B677" s="272"/>
      <c r="C677" s="226"/>
      <c r="D677" s="226"/>
      <c r="E677" s="226"/>
      <c r="F677" s="226"/>
      <c r="G677" s="226"/>
      <c r="H677" s="226"/>
      <c r="I677" s="226"/>
      <c r="J677" s="226"/>
      <c r="K677" s="226"/>
    </row>
    <row r="678" spans="2:11" x14ac:dyDescent="0.35">
      <c r="B678" s="272"/>
      <c r="C678" s="226"/>
      <c r="D678" s="226"/>
      <c r="E678" s="226"/>
      <c r="F678" s="226"/>
      <c r="G678" s="226"/>
      <c r="H678" s="226"/>
      <c r="I678" s="226"/>
      <c r="J678" s="226"/>
      <c r="K678" s="226"/>
    </row>
    <row r="679" spans="2:11" x14ac:dyDescent="0.35">
      <c r="B679" s="272"/>
      <c r="C679" s="226"/>
      <c r="D679" s="226"/>
      <c r="E679" s="226"/>
      <c r="F679" s="226"/>
      <c r="G679" s="226"/>
      <c r="H679" s="226"/>
      <c r="I679" s="226"/>
      <c r="J679" s="226"/>
      <c r="K679" s="226"/>
    </row>
    <row r="680" spans="2:11" x14ac:dyDescent="0.35">
      <c r="B680" s="272"/>
      <c r="C680" s="226"/>
      <c r="D680" s="226"/>
      <c r="E680" s="226"/>
      <c r="F680" s="226"/>
      <c r="G680" s="226"/>
      <c r="H680" s="226"/>
      <c r="I680" s="226"/>
      <c r="J680" s="226"/>
      <c r="K680" s="226"/>
    </row>
    <row r="681" spans="2:11" x14ac:dyDescent="0.35">
      <c r="B681" s="272"/>
      <c r="C681" s="226"/>
      <c r="D681" s="226"/>
      <c r="E681" s="226"/>
      <c r="F681" s="226"/>
      <c r="G681" s="226"/>
      <c r="H681" s="226"/>
      <c r="I681" s="226"/>
      <c r="J681" s="226"/>
      <c r="K681" s="226"/>
    </row>
    <row r="682" spans="2:11" x14ac:dyDescent="0.35">
      <c r="B682" s="272"/>
      <c r="C682" s="226"/>
      <c r="D682" s="226"/>
      <c r="E682" s="226"/>
      <c r="F682" s="226"/>
      <c r="G682" s="226"/>
      <c r="H682" s="226"/>
      <c r="I682" s="226"/>
      <c r="J682" s="226"/>
      <c r="K682" s="226"/>
    </row>
    <row r="683" spans="2:11" x14ac:dyDescent="0.35">
      <c r="B683" s="272"/>
      <c r="C683" s="226"/>
      <c r="D683" s="226"/>
      <c r="E683" s="226"/>
      <c r="F683" s="226"/>
      <c r="G683" s="226"/>
      <c r="H683" s="226"/>
      <c r="I683" s="226"/>
      <c r="J683" s="226"/>
      <c r="K683" s="226"/>
    </row>
    <row r="684" spans="2:11" x14ac:dyDescent="0.35">
      <c r="B684" s="272"/>
      <c r="C684" s="226"/>
      <c r="D684" s="226"/>
      <c r="E684" s="226"/>
      <c r="F684" s="226"/>
      <c r="G684" s="226"/>
      <c r="H684" s="226"/>
      <c r="I684" s="226"/>
      <c r="J684" s="226"/>
      <c r="K684" s="226"/>
    </row>
    <row r="685" spans="2:11" x14ac:dyDescent="0.35">
      <c r="B685" s="272"/>
      <c r="C685" s="226"/>
      <c r="D685" s="226"/>
      <c r="E685" s="226"/>
      <c r="F685" s="226"/>
      <c r="G685" s="226"/>
      <c r="H685" s="226"/>
      <c r="I685" s="226"/>
      <c r="J685" s="226"/>
      <c r="K685" s="226"/>
    </row>
    <row r="686" spans="2:11" x14ac:dyDescent="0.35">
      <c r="B686" s="272"/>
      <c r="C686" s="226"/>
      <c r="D686" s="226"/>
      <c r="E686" s="226"/>
      <c r="F686" s="226"/>
      <c r="G686" s="226"/>
      <c r="H686" s="226"/>
      <c r="I686" s="226"/>
      <c r="J686" s="226"/>
      <c r="K686" s="226"/>
    </row>
    <row r="687" spans="2:11" x14ac:dyDescent="0.35">
      <c r="B687" s="272"/>
      <c r="C687" s="226"/>
      <c r="D687" s="226"/>
      <c r="E687" s="226"/>
      <c r="F687" s="226"/>
      <c r="G687" s="226"/>
      <c r="H687" s="226"/>
      <c r="I687" s="226"/>
      <c r="J687" s="226"/>
      <c r="K687" s="226"/>
    </row>
    <row r="688" spans="2:11" x14ac:dyDescent="0.35">
      <c r="B688" s="272"/>
      <c r="C688" s="226"/>
      <c r="D688" s="226"/>
      <c r="E688" s="226"/>
      <c r="F688" s="226"/>
      <c r="G688" s="226"/>
      <c r="H688" s="226"/>
      <c r="I688" s="226"/>
      <c r="J688" s="226"/>
      <c r="K688" s="226"/>
    </row>
    <row r="689" spans="2:11" x14ac:dyDescent="0.35">
      <c r="B689" s="272"/>
      <c r="C689" s="226"/>
      <c r="D689" s="226"/>
      <c r="E689" s="226"/>
      <c r="F689" s="226"/>
      <c r="G689" s="226"/>
      <c r="H689" s="226"/>
      <c r="I689" s="226"/>
      <c r="J689" s="226"/>
      <c r="K689" s="226"/>
    </row>
    <row r="690" spans="2:11" x14ac:dyDescent="0.35">
      <c r="B690" s="272"/>
      <c r="C690" s="226"/>
      <c r="D690" s="226"/>
      <c r="E690" s="226"/>
      <c r="F690" s="226"/>
      <c r="G690" s="226"/>
      <c r="H690" s="226"/>
      <c r="I690" s="226"/>
      <c r="J690" s="226"/>
      <c r="K690" s="226"/>
    </row>
    <row r="691" spans="2:11" x14ac:dyDescent="0.35">
      <c r="B691" s="272"/>
      <c r="C691" s="226"/>
      <c r="D691" s="226"/>
      <c r="E691" s="226"/>
      <c r="F691" s="226"/>
      <c r="G691" s="226"/>
      <c r="H691" s="226"/>
      <c r="I691" s="226"/>
      <c r="J691" s="226"/>
      <c r="K691" s="226"/>
    </row>
    <row r="692" spans="2:11" x14ac:dyDescent="0.35">
      <c r="B692" s="272"/>
      <c r="C692" s="226"/>
      <c r="D692" s="226"/>
      <c r="E692" s="226"/>
      <c r="F692" s="226"/>
      <c r="G692" s="226"/>
      <c r="H692" s="226"/>
      <c r="I692" s="226"/>
      <c r="J692" s="226"/>
      <c r="K692" s="226"/>
    </row>
    <row r="693" spans="2:11" x14ac:dyDescent="0.35">
      <c r="B693" s="272"/>
      <c r="C693" s="226"/>
      <c r="D693" s="226"/>
      <c r="E693" s="226"/>
      <c r="F693" s="226"/>
      <c r="G693" s="226"/>
      <c r="H693" s="226"/>
      <c r="I693" s="226"/>
      <c r="J693" s="226"/>
      <c r="K693" s="226"/>
    </row>
    <row r="694" spans="2:11" x14ac:dyDescent="0.35">
      <c r="B694" s="272"/>
      <c r="C694" s="226"/>
      <c r="D694" s="226"/>
      <c r="E694" s="226"/>
      <c r="F694" s="226"/>
      <c r="G694" s="226"/>
      <c r="H694" s="226"/>
      <c r="I694" s="226"/>
      <c r="J694" s="226"/>
      <c r="K694" s="226"/>
    </row>
    <row r="695" spans="2:11" x14ac:dyDescent="0.35">
      <c r="B695" s="272"/>
      <c r="C695" s="226"/>
      <c r="D695" s="226"/>
      <c r="E695" s="226"/>
      <c r="F695" s="226"/>
      <c r="G695" s="226"/>
      <c r="H695" s="226"/>
      <c r="I695" s="226"/>
      <c r="J695" s="226"/>
      <c r="K695" s="226"/>
    </row>
    <row r="696" spans="2:11" x14ac:dyDescent="0.35">
      <c r="B696" s="272"/>
      <c r="C696" s="226"/>
      <c r="D696" s="226"/>
      <c r="E696" s="226"/>
      <c r="F696" s="226"/>
      <c r="G696" s="226"/>
      <c r="H696" s="226"/>
      <c r="I696" s="226"/>
      <c r="J696" s="226"/>
      <c r="K696" s="226"/>
    </row>
    <row r="697" spans="2:11" x14ac:dyDescent="0.35">
      <c r="B697" s="272"/>
      <c r="C697" s="226"/>
      <c r="D697" s="226"/>
      <c r="E697" s="226"/>
      <c r="F697" s="226"/>
      <c r="G697" s="226"/>
      <c r="H697" s="226"/>
      <c r="I697" s="226"/>
      <c r="J697" s="226"/>
      <c r="K697" s="226"/>
    </row>
    <row r="698" spans="2:11" x14ac:dyDescent="0.35">
      <c r="B698" s="272"/>
      <c r="C698" s="226"/>
      <c r="D698" s="226"/>
      <c r="E698" s="226"/>
      <c r="F698" s="226"/>
      <c r="G698" s="226"/>
      <c r="H698" s="226"/>
      <c r="I698" s="226"/>
      <c r="J698" s="226"/>
      <c r="K698" s="226"/>
    </row>
    <row r="699" spans="2:11" x14ac:dyDescent="0.35">
      <c r="B699" s="272"/>
      <c r="C699" s="226"/>
      <c r="D699" s="226"/>
      <c r="E699" s="226"/>
      <c r="F699" s="226"/>
      <c r="G699" s="226"/>
      <c r="H699" s="226"/>
      <c r="I699" s="226"/>
      <c r="J699" s="226"/>
      <c r="K699" s="226"/>
    </row>
    <row r="700" spans="2:11" x14ac:dyDescent="0.35">
      <c r="B700" s="272"/>
      <c r="C700" s="226"/>
      <c r="D700" s="226"/>
      <c r="E700" s="226"/>
      <c r="F700" s="226"/>
      <c r="G700" s="226"/>
      <c r="H700" s="226"/>
      <c r="I700" s="226"/>
      <c r="J700" s="226"/>
      <c r="K700" s="226"/>
    </row>
    <row r="701" spans="2:11" x14ac:dyDescent="0.35">
      <c r="B701" s="272"/>
      <c r="C701" s="226"/>
      <c r="D701" s="226"/>
      <c r="E701" s="226"/>
      <c r="F701" s="226"/>
      <c r="G701" s="226"/>
      <c r="H701" s="226"/>
      <c r="I701" s="226"/>
      <c r="J701" s="226"/>
      <c r="K701" s="226"/>
    </row>
    <row r="702" spans="2:11" x14ac:dyDescent="0.35">
      <c r="B702" s="272"/>
      <c r="C702" s="226"/>
      <c r="D702" s="226"/>
      <c r="E702" s="226"/>
      <c r="F702" s="226"/>
      <c r="G702" s="226"/>
      <c r="H702" s="226"/>
      <c r="I702" s="226"/>
      <c r="J702" s="226"/>
      <c r="K702" s="226"/>
    </row>
    <row r="703" spans="2:11" x14ac:dyDescent="0.35">
      <c r="B703" s="272"/>
      <c r="C703" s="226"/>
      <c r="D703" s="226"/>
      <c r="E703" s="226"/>
      <c r="F703" s="226"/>
      <c r="G703" s="226"/>
      <c r="H703" s="226"/>
      <c r="I703" s="226"/>
      <c r="J703" s="226"/>
      <c r="K703" s="226"/>
    </row>
    <row r="704" spans="2:11" x14ac:dyDescent="0.35">
      <c r="B704" s="272"/>
      <c r="C704" s="226"/>
      <c r="D704" s="226"/>
      <c r="E704" s="226"/>
      <c r="F704" s="226"/>
      <c r="G704" s="226"/>
      <c r="H704" s="226"/>
      <c r="I704" s="226"/>
      <c r="J704" s="226"/>
      <c r="K704" s="226"/>
    </row>
    <row r="705" spans="2:11" x14ac:dyDescent="0.35">
      <c r="B705" s="272"/>
      <c r="C705" s="226"/>
      <c r="D705" s="226"/>
      <c r="E705" s="226"/>
      <c r="F705" s="226"/>
      <c r="G705" s="226"/>
      <c r="H705" s="226"/>
      <c r="I705" s="226"/>
      <c r="J705" s="226"/>
      <c r="K705" s="226"/>
    </row>
    <row r="706" spans="2:11" x14ac:dyDescent="0.35">
      <c r="B706" s="272"/>
      <c r="C706" s="226"/>
      <c r="D706" s="226"/>
      <c r="E706" s="226"/>
      <c r="F706" s="226"/>
      <c r="G706" s="226"/>
      <c r="H706" s="226"/>
      <c r="I706" s="226"/>
      <c r="J706" s="226"/>
      <c r="K706" s="226"/>
    </row>
    <row r="707" spans="2:11" x14ac:dyDescent="0.35">
      <c r="B707" s="272"/>
      <c r="C707" s="226"/>
      <c r="D707" s="226"/>
      <c r="E707" s="226"/>
      <c r="F707" s="226"/>
      <c r="G707" s="226"/>
      <c r="H707" s="226"/>
      <c r="I707" s="226"/>
      <c r="J707" s="226"/>
      <c r="K707" s="226"/>
    </row>
    <row r="708" spans="2:11" x14ac:dyDescent="0.35">
      <c r="B708" s="272"/>
      <c r="C708" s="226"/>
      <c r="D708" s="226"/>
      <c r="E708" s="226"/>
      <c r="F708" s="226"/>
      <c r="G708" s="226"/>
      <c r="H708" s="226"/>
      <c r="I708" s="226"/>
      <c r="J708" s="226"/>
      <c r="K708" s="226"/>
    </row>
    <row r="709" spans="2:11" x14ac:dyDescent="0.35">
      <c r="B709" s="272"/>
      <c r="C709" s="226"/>
      <c r="D709" s="226"/>
      <c r="E709" s="226"/>
      <c r="F709" s="226"/>
      <c r="G709" s="226"/>
      <c r="H709" s="226"/>
      <c r="I709" s="226"/>
      <c r="J709" s="226"/>
      <c r="K709" s="226"/>
    </row>
    <row r="710" spans="2:11" x14ac:dyDescent="0.35">
      <c r="B710" s="272"/>
      <c r="C710" s="226"/>
      <c r="D710" s="226"/>
      <c r="E710" s="226"/>
      <c r="F710" s="226"/>
      <c r="G710" s="226"/>
      <c r="H710" s="226"/>
      <c r="I710" s="226"/>
      <c r="J710" s="226"/>
      <c r="K710" s="226"/>
    </row>
    <row r="711" spans="2:11" x14ac:dyDescent="0.35">
      <c r="B711" s="272"/>
      <c r="C711" s="226"/>
      <c r="D711" s="226"/>
      <c r="E711" s="226"/>
      <c r="F711" s="226"/>
      <c r="G711" s="226"/>
      <c r="H711" s="226"/>
      <c r="I711" s="226"/>
      <c r="J711" s="226"/>
      <c r="K711" s="226"/>
    </row>
    <row r="712" spans="2:11" x14ac:dyDescent="0.35">
      <c r="B712" s="272"/>
      <c r="C712" s="226"/>
      <c r="D712" s="226"/>
      <c r="E712" s="226"/>
      <c r="F712" s="226"/>
      <c r="G712" s="226"/>
      <c r="H712" s="226"/>
      <c r="I712" s="226"/>
      <c r="J712" s="226"/>
      <c r="K712" s="226"/>
    </row>
    <row r="713" spans="2:11" x14ac:dyDescent="0.35">
      <c r="B713" s="272"/>
      <c r="C713" s="226"/>
      <c r="D713" s="226"/>
      <c r="E713" s="226"/>
      <c r="F713" s="226"/>
      <c r="G713" s="226"/>
      <c r="H713" s="226"/>
      <c r="I713" s="226"/>
      <c r="J713" s="226"/>
      <c r="K713" s="226"/>
    </row>
    <row r="714" spans="2:11" x14ac:dyDescent="0.35">
      <c r="B714" s="272"/>
      <c r="C714" s="226"/>
      <c r="D714" s="226"/>
      <c r="E714" s="226"/>
      <c r="F714" s="226"/>
      <c r="G714" s="226"/>
      <c r="H714" s="226"/>
      <c r="I714" s="226"/>
      <c r="J714" s="226"/>
      <c r="K714" s="226"/>
    </row>
    <row r="715" spans="2:11" x14ac:dyDescent="0.35">
      <c r="B715" s="272"/>
      <c r="C715" s="226"/>
      <c r="D715" s="226"/>
      <c r="E715" s="226"/>
      <c r="F715" s="226"/>
      <c r="G715" s="226"/>
      <c r="H715" s="226"/>
      <c r="I715" s="226"/>
      <c r="J715" s="226"/>
      <c r="K715" s="226"/>
    </row>
    <row r="716" spans="2:11" x14ac:dyDescent="0.35">
      <c r="B716" s="272"/>
      <c r="C716" s="226"/>
      <c r="D716" s="226"/>
      <c r="E716" s="226"/>
      <c r="F716" s="226"/>
      <c r="G716" s="226"/>
      <c r="H716" s="226"/>
      <c r="I716" s="226"/>
      <c r="J716" s="226"/>
      <c r="K716" s="226"/>
    </row>
    <row r="717" spans="2:11" x14ac:dyDescent="0.35">
      <c r="B717" s="272"/>
      <c r="C717" s="226"/>
      <c r="D717" s="226"/>
      <c r="E717" s="226"/>
      <c r="F717" s="226"/>
      <c r="G717" s="226"/>
      <c r="H717" s="226"/>
      <c r="I717" s="226"/>
      <c r="J717" s="226"/>
      <c r="K717" s="226"/>
    </row>
    <row r="718" spans="2:11" x14ac:dyDescent="0.35">
      <c r="B718" s="272"/>
      <c r="C718" s="226"/>
      <c r="D718" s="226"/>
      <c r="E718" s="226"/>
      <c r="F718" s="226"/>
      <c r="G718" s="226"/>
      <c r="H718" s="226"/>
      <c r="I718" s="226"/>
      <c r="J718" s="226"/>
      <c r="K718" s="226"/>
    </row>
    <row r="719" spans="2:11" x14ac:dyDescent="0.35">
      <c r="B719" s="272"/>
      <c r="C719" s="226"/>
      <c r="D719" s="226"/>
      <c r="E719" s="226"/>
      <c r="F719" s="226"/>
      <c r="G719" s="226"/>
      <c r="H719" s="226"/>
      <c r="I719" s="226"/>
      <c r="J719" s="226"/>
      <c r="K719" s="226"/>
    </row>
    <row r="720" spans="2:11" x14ac:dyDescent="0.35">
      <c r="B720" s="272"/>
      <c r="C720" s="226"/>
      <c r="D720" s="226"/>
      <c r="E720" s="226"/>
      <c r="F720" s="226"/>
      <c r="G720" s="226"/>
      <c r="H720" s="226"/>
      <c r="I720" s="226"/>
      <c r="J720" s="226"/>
      <c r="K720" s="226"/>
    </row>
    <row r="721" spans="2:11" x14ac:dyDescent="0.35">
      <c r="B721" s="272"/>
      <c r="C721" s="226"/>
      <c r="D721" s="226"/>
      <c r="E721" s="226"/>
      <c r="F721" s="226"/>
      <c r="G721" s="226"/>
      <c r="H721" s="226"/>
      <c r="I721" s="226"/>
      <c r="J721" s="226"/>
      <c r="K721" s="226"/>
    </row>
    <row r="722" spans="2:11" x14ac:dyDescent="0.35">
      <c r="B722" s="272"/>
      <c r="C722" s="226"/>
      <c r="D722" s="226"/>
      <c r="E722" s="226"/>
      <c r="F722" s="226"/>
      <c r="G722" s="226"/>
      <c r="H722" s="226"/>
      <c r="I722" s="226"/>
      <c r="J722" s="226"/>
      <c r="K722" s="226"/>
    </row>
    <row r="723" spans="2:11" x14ac:dyDescent="0.35">
      <c r="B723" s="272"/>
      <c r="C723" s="226"/>
      <c r="D723" s="226"/>
      <c r="E723" s="226"/>
      <c r="F723" s="226"/>
      <c r="G723" s="226"/>
      <c r="H723" s="226"/>
      <c r="I723" s="226"/>
      <c r="J723" s="226"/>
      <c r="K723" s="226"/>
    </row>
    <row r="724" spans="2:11" x14ac:dyDescent="0.35">
      <c r="B724" s="272"/>
      <c r="C724" s="226"/>
      <c r="D724" s="226"/>
      <c r="E724" s="226"/>
      <c r="F724" s="226"/>
      <c r="G724" s="226"/>
      <c r="H724" s="226"/>
      <c r="I724" s="226"/>
      <c r="J724" s="226"/>
      <c r="K724" s="226"/>
    </row>
    <row r="725" spans="2:11" x14ac:dyDescent="0.35">
      <c r="B725" s="272"/>
      <c r="C725" s="226"/>
      <c r="D725" s="226"/>
      <c r="E725" s="226"/>
      <c r="F725" s="226"/>
      <c r="G725" s="226"/>
      <c r="H725" s="226"/>
      <c r="I725" s="226"/>
      <c r="J725" s="226"/>
      <c r="K725" s="226"/>
    </row>
    <row r="726" spans="2:11" x14ac:dyDescent="0.35">
      <c r="B726" s="272"/>
      <c r="C726" s="226"/>
      <c r="D726" s="226"/>
      <c r="E726" s="226"/>
      <c r="F726" s="226"/>
      <c r="G726" s="226"/>
      <c r="H726" s="226"/>
      <c r="I726" s="226"/>
      <c r="J726" s="226"/>
      <c r="K726" s="226"/>
    </row>
    <row r="727" spans="2:11" x14ac:dyDescent="0.35">
      <c r="B727" s="272"/>
      <c r="C727" s="226"/>
      <c r="D727" s="226"/>
      <c r="E727" s="226"/>
      <c r="F727" s="226"/>
      <c r="G727" s="226"/>
      <c r="H727" s="226"/>
      <c r="I727" s="226"/>
      <c r="J727" s="226"/>
      <c r="K727" s="226"/>
    </row>
    <row r="728" spans="2:11" x14ac:dyDescent="0.35">
      <c r="B728" s="272"/>
      <c r="C728" s="226"/>
      <c r="D728" s="226"/>
      <c r="E728" s="226"/>
      <c r="F728" s="226"/>
      <c r="G728" s="226"/>
      <c r="H728" s="226"/>
      <c r="I728" s="226"/>
      <c r="J728" s="226"/>
      <c r="K728" s="226"/>
    </row>
    <row r="729" spans="2:11" x14ac:dyDescent="0.35">
      <c r="B729" s="272"/>
      <c r="C729" s="226"/>
      <c r="D729" s="226"/>
      <c r="E729" s="226"/>
      <c r="F729" s="226"/>
      <c r="G729" s="226"/>
      <c r="H729" s="226"/>
      <c r="I729" s="226"/>
      <c r="J729" s="226"/>
      <c r="K729" s="226"/>
    </row>
    <row r="730" spans="2:11" x14ac:dyDescent="0.35">
      <c r="B730" s="272"/>
      <c r="C730" s="226"/>
      <c r="D730" s="226"/>
      <c r="E730" s="226"/>
      <c r="F730" s="226"/>
      <c r="G730" s="226"/>
      <c r="H730" s="226"/>
      <c r="I730" s="226"/>
      <c r="J730" s="226"/>
      <c r="K730" s="226"/>
    </row>
    <row r="731" spans="2:11" x14ac:dyDescent="0.35">
      <c r="B731" s="272"/>
      <c r="C731" s="226"/>
      <c r="D731" s="226"/>
      <c r="E731" s="226"/>
      <c r="F731" s="226"/>
      <c r="G731" s="226"/>
      <c r="H731" s="226"/>
      <c r="I731" s="226"/>
      <c r="J731" s="226"/>
      <c r="K731" s="226"/>
    </row>
    <row r="732" spans="2:11" x14ac:dyDescent="0.35">
      <c r="B732" s="272"/>
      <c r="C732" s="226"/>
      <c r="D732" s="226"/>
      <c r="E732" s="226"/>
      <c r="F732" s="226"/>
      <c r="G732" s="226"/>
      <c r="H732" s="226"/>
      <c r="I732" s="226"/>
      <c r="J732" s="226"/>
      <c r="K732" s="226"/>
    </row>
    <row r="733" spans="2:11" x14ac:dyDescent="0.35">
      <c r="B733" s="272"/>
      <c r="C733" s="226"/>
      <c r="D733" s="226"/>
      <c r="E733" s="226"/>
      <c r="F733" s="226"/>
      <c r="G733" s="226"/>
      <c r="H733" s="226"/>
      <c r="I733" s="226"/>
      <c r="J733" s="226"/>
      <c r="K733" s="226"/>
    </row>
    <row r="734" spans="2:11" x14ac:dyDescent="0.35">
      <c r="B734" s="272"/>
      <c r="C734" s="226"/>
      <c r="D734" s="226"/>
      <c r="E734" s="226"/>
      <c r="F734" s="226"/>
      <c r="G734" s="226"/>
      <c r="H734" s="226"/>
      <c r="I734" s="226"/>
      <c r="J734" s="226"/>
      <c r="K734" s="226"/>
    </row>
    <row r="735" spans="2:11" x14ac:dyDescent="0.35">
      <c r="B735" s="272"/>
      <c r="C735" s="226"/>
      <c r="D735" s="226"/>
      <c r="E735" s="226"/>
      <c r="F735" s="226"/>
      <c r="G735" s="226"/>
      <c r="H735" s="226"/>
      <c r="I735" s="226"/>
      <c r="J735" s="226"/>
      <c r="K735" s="226"/>
    </row>
    <row r="736" spans="2:11" x14ac:dyDescent="0.35">
      <c r="B736" s="272"/>
      <c r="C736" s="226"/>
      <c r="D736" s="226"/>
      <c r="E736" s="226"/>
      <c r="F736" s="226"/>
      <c r="G736" s="226"/>
      <c r="H736" s="226"/>
      <c r="I736" s="226"/>
      <c r="J736" s="226"/>
      <c r="K736" s="226"/>
    </row>
    <row r="737" spans="2:11" x14ac:dyDescent="0.35">
      <c r="B737" s="272"/>
      <c r="C737" s="226"/>
      <c r="D737" s="226"/>
      <c r="E737" s="226"/>
      <c r="F737" s="226"/>
      <c r="G737" s="226"/>
      <c r="H737" s="226"/>
      <c r="I737" s="226"/>
      <c r="J737" s="226"/>
      <c r="K737" s="226"/>
    </row>
    <row r="738" spans="2:11" x14ac:dyDescent="0.35">
      <c r="B738" s="272"/>
      <c r="C738" s="226"/>
      <c r="D738" s="226"/>
      <c r="E738" s="226"/>
      <c r="F738" s="226"/>
      <c r="G738" s="226"/>
      <c r="H738" s="226"/>
      <c r="I738" s="226"/>
      <c r="J738" s="226"/>
      <c r="K738" s="226"/>
    </row>
    <row r="739" spans="2:11" x14ac:dyDescent="0.35">
      <c r="B739" s="272"/>
      <c r="C739" s="226"/>
      <c r="D739" s="226"/>
      <c r="E739" s="226"/>
      <c r="F739" s="226"/>
      <c r="G739" s="226"/>
      <c r="H739" s="226"/>
      <c r="I739" s="226"/>
      <c r="J739" s="226"/>
      <c r="K739" s="226"/>
    </row>
    <row r="740" spans="2:11" x14ac:dyDescent="0.35">
      <c r="B740" s="272"/>
      <c r="C740" s="226"/>
      <c r="D740" s="226"/>
      <c r="E740" s="226"/>
      <c r="F740" s="226"/>
      <c r="G740" s="226"/>
      <c r="H740" s="226"/>
      <c r="I740" s="226"/>
      <c r="J740" s="226"/>
      <c r="K740" s="226"/>
    </row>
    <row r="741" spans="2:11" x14ac:dyDescent="0.35">
      <c r="B741" s="272"/>
      <c r="C741" s="226"/>
      <c r="D741" s="226"/>
      <c r="E741" s="226"/>
      <c r="F741" s="226"/>
      <c r="G741" s="226"/>
      <c r="H741" s="226"/>
      <c r="I741" s="226"/>
      <c r="J741" s="226"/>
      <c r="K741" s="226"/>
    </row>
    <row r="742" spans="2:11" x14ac:dyDescent="0.35">
      <c r="B742" s="272"/>
      <c r="C742" s="226"/>
      <c r="D742" s="226"/>
      <c r="E742" s="226"/>
      <c r="F742" s="226"/>
      <c r="G742" s="226"/>
      <c r="H742" s="226"/>
      <c r="I742" s="226"/>
      <c r="J742" s="226"/>
      <c r="K742" s="226"/>
    </row>
    <row r="743" spans="2:11" x14ac:dyDescent="0.35">
      <c r="B743" s="272"/>
      <c r="C743" s="226"/>
      <c r="D743" s="226"/>
      <c r="E743" s="226"/>
      <c r="F743" s="226"/>
      <c r="G743" s="226"/>
      <c r="H743" s="226"/>
      <c r="I743" s="226"/>
      <c r="J743" s="226"/>
      <c r="K743" s="226"/>
    </row>
    <row r="744" spans="2:11" x14ac:dyDescent="0.35">
      <c r="B744" s="272"/>
      <c r="C744" s="226"/>
      <c r="D744" s="226"/>
      <c r="E744" s="226"/>
      <c r="F744" s="226"/>
      <c r="G744" s="226"/>
      <c r="H744" s="226"/>
      <c r="I744" s="226"/>
      <c r="J744" s="226"/>
      <c r="K744" s="226"/>
    </row>
    <row r="745" spans="2:11" x14ac:dyDescent="0.35">
      <c r="B745" s="272"/>
      <c r="C745" s="226"/>
      <c r="D745" s="226"/>
      <c r="E745" s="226"/>
      <c r="F745" s="226"/>
      <c r="G745" s="226"/>
      <c r="H745" s="226"/>
      <c r="I745" s="226"/>
      <c r="J745" s="226"/>
      <c r="K745" s="226"/>
    </row>
    <row r="746" spans="2:11" x14ac:dyDescent="0.35">
      <c r="B746" s="272"/>
      <c r="C746" s="226"/>
      <c r="D746" s="226"/>
      <c r="E746" s="226"/>
      <c r="F746" s="226"/>
      <c r="G746" s="226"/>
      <c r="H746" s="226"/>
      <c r="I746" s="226"/>
      <c r="J746" s="226"/>
      <c r="K746" s="226"/>
    </row>
    <row r="747" spans="2:11" x14ac:dyDescent="0.35">
      <c r="B747" s="272"/>
      <c r="C747" s="226"/>
      <c r="D747" s="226"/>
      <c r="E747" s="226"/>
      <c r="F747" s="226"/>
      <c r="G747" s="226"/>
      <c r="H747" s="226"/>
      <c r="I747" s="226"/>
      <c r="J747" s="226"/>
      <c r="K747" s="226"/>
    </row>
    <row r="748" spans="2:11" x14ac:dyDescent="0.35">
      <c r="B748" s="272"/>
      <c r="C748" s="226"/>
      <c r="D748" s="226"/>
      <c r="E748" s="226"/>
      <c r="F748" s="226"/>
      <c r="G748" s="226"/>
      <c r="H748" s="226"/>
      <c r="I748" s="226"/>
      <c r="J748" s="226"/>
      <c r="K748" s="226"/>
    </row>
    <row r="749" spans="2:11" x14ac:dyDescent="0.35">
      <c r="B749" s="272"/>
      <c r="C749" s="226"/>
      <c r="D749" s="226"/>
      <c r="E749" s="226"/>
      <c r="F749" s="226"/>
      <c r="G749" s="226"/>
      <c r="H749" s="226"/>
      <c r="I749" s="226"/>
      <c r="J749" s="226"/>
      <c r="K749" s="226"/>
    </row>
    <row r="750" spans="2:11" x14ac:dyDescent="0.35">
      <c r="B750" s="272"/>
      <c r="C750" s="226"/>
      <c r="D750" s="226"/>
      <c r="E750" s="226"/>
      <c r="F750" s="226"/>
      <c r="G750" s="226"/>
      <c r="H750" s="226"/>
      <c r="I750" s="226"/>
      <c r="J750" s="226"/>
      <c r="K750" s="226"/>
    </row>
    <row r="751" spans="2:11" x14ac:dyDescent="0.35">
      <c r="B751" s="272"/>
      <c r="C751" s="226"/>
      <c r="D751" s="226"/>
      <c r="E751" s="226"/>
      <c r="F751" s="226"/>
      <c r="G751" s="226"/>
      <c r="H751" s="226"/>
      <c r="I751" s="226"/>
      <c r="J751" s="226"/>
      <c r="K751" s="226"/>
    </row>
    <row r="752" spans="2:11" x14ac:dyDescent="0.35">
      <c r="B752" s="272"/>
      <c r="C752" s="226"/>
      <c r="D752" s="226"/>
      <c r="E752" s="226"/>
      <c r="F752" s="226"/>
      <c r="G752" s="226"/>
      <c r="H752" s="226"/>
      <c r="I752" s="226"/>
      <c r="J752" s="226"/>
      <c r="K752" s="226"/>
    </row>
    <row r="753" spans="2:11" x14ac:dyDescent="0.35">
      <c r="B753" s="272"/>
      <c r="C753" s="226"/>
      <c r="D753" s="226"/>
      <c r="E753" s="226"/>
      <c r="F753" s="226"/>
      <c r="G753" s="226"/>
      <c r="H753" s="226"/>
      <c r="I753" s="226"/>
      <c r="J753" s="226"/>
      <c r="K753" s="226"/>
    </row>
    <row r="754" spans="2:11" x14ac:dyDescent="0.35">
      <c r="B754" s="272"/>
      <c r="C754" s="226"/>
      <c r="D754" s="226"/>
      <c r="E754" s="226"/>
      <c r="F754" s="226"/>
      <c r="G754" s="226"/>
      <c r="H754" s="226"/>
      <c r="I754" s="226"/>
      <c r="J754" s="226"/>
      <c r="K754" s="226"/>
    </row>
    <row r="755" spans="2:11" x14ac:dyDescent="0.35">
      <c r="B755" s="272"/>
      <c r="C755" s="226"/>
      <c r="D755" s="226"/>
      <c r="E755" s="226"/>
      <c r="F755" s="226"/>
      <c r="G755" s="226"/>
      <c r="H755" s="226"/>
      <c r="I755" s="226"/>
      <c r="J755" s="226"/>
      <c r="K755" s="226"/>
    </row>
    <row r="756" spans="2:11" x14ac:dyDescent="0.35">
      <c r="B756" s="272"/>
      <c r="C756" s="226"/>
      <c r="D756" s="226"/>
      <c r="E756" s="226"/>
      <c r="F756" s="226"/>
      <c r="G756" s="226"/>
      <c r="H756" s="226"/>
      <c r="I756" s="226"/>
      <c r="J756" s="226"/>
      <c r="K756" s="226"/>
    </row>
    <row r="757" spans="2:11" x14ac:dyDescent="0.35">
      <c r="B757" s="272"/>
      <c r="C757" s="226"/>
      <c r="D757" s="226"/>
      <c r="E757" s="226"/>
      <c r="F757" s="226"/>
      <c r="G757" s="226"/>
      <c r="H757" s="226"/>
      <c r="I757" s="226"/>
      <c r="J757" s="226"/>
      <c r="K757" s="226"/>
    </row>
    <row r="758" spans="2:11" x14ac:dyDescent="0.35">
      <c r="B758" s="272"/>
      <c r="C758" s="226"/>
      <c r="D758" s="226"/>
      <c r="E758" s="226"/>
      <c r="F758" s="226"/>
      <c r="G758" s="226"/>
      <c r="H758" s="226"/>
      <c r="I758" s="226"/>
      <c r="J758" s="226"/>
      <c r="K758" s="226"/>
    </row>
    <row r="759" spans="2:11" x14ac:dyDescent="0.35">
      <c r="B759" s="272"/>
      <c r="C759" s="226"/>
      <c r="D759" s="226"/>
      <c r="E759" s="226"/>
      <c r="F759" s="226"/>
      <c r="G759" s="226"/>
      <c r="H759" s="226"/>
      <c r="I759" s="226"/>
      <c r="J759" s="226"/>
      <c r="K759" s="226"/>
    </row>
    <row r="760" spans="2:11" x14ac:dyDescent="0.35">
      <c r="B760" s="272"/>
      <c r="C760" s="226"/>
      <c r="D760" s="226"/>
      <c r="E760" s="226"/>
      <c r="F760" s="226"/>
      <c r="G760" s="226"/>
      <c r="H760" s="226"/>
      <c r="I760" s="226"/>
      <c r="J760" s="226"/>
      <c r="K760" s="226"/>
    </row>
    <row r="761" spans="2:11" x14ac:dyDescent="0.35">
      <c r="B761" s="272"/>
      <c r="C761" s="226"/>
      <c r="D761" s="226"/>
      <c r="E761" s="226"/>
      <c r="F761" s="226"/>
      <c r="G761" s="226"/>
      <c r="H761" s="226"/>
      <c r="I761" s="226"/>
      <c r="J761" s="226"/>
      <c r="K761" s="226"/>
    </row>
    <row r="762" spans="2:11" x14ac:dyDescent="0.35">
      <c r="B762" s="272"/>
      <c r="C762" s="226"/>
      <c r="D762" s="226"/>
      <c r="E762" s="226"/>
      <c r="F762" s="226"/>
      <c r="G762" s="226"/>
      <c r="H762" s="226"/>
      <c r="I762" s="226"/>
      <c r="J762" s="226"/>
      <c r="K762" s="226"/>
    </row>
    <row r="763" spans="2:11" x14ac:dyDescent="0.35">
      <c r="B763" s="272"/>
      <c r="C763" s="226"/>
      <c r="D763" s="226"/>
      <c r="E763" s="226"/>
      <c r="F763" s="226"/>
      <c r="G763" s="226"/>
      <c r="H763" s="226"/>
      <c r="I763" s="226"/>
      <c r="J763" s="226"/>
      <c r="K763" s="226"/>
    </row>
    <row r="764" spans="2:11" x14ac:dyDescent="0.35">
      <c r="B764" s="272"/>
      <c r="C764" s="226"/>
      <c r="D764" s="226"/>
      <c r="E764" s="226"/>
      <c r="F764" s="226"/>
      <c r="G764" s="226"/>
      <c r="H764" s="226"/>
      <c r="I764" s="226"/>
      <c r="J764" s="226"/>
      <c r="K764" s="226"/>
    </row>
    <row r="765" spans="2:11" x14ac:dyDescent="0.35">
      <c r="B765" s="272"/>
      <c r="C765" s="226"/>
      <c r="D765" s="226"/>
      <c r="E765" s="226"/>
      <c r="F765" s="226"/>
      <c r="G765" s="226"/>
      <c r="H765" s="226"/>
      <c r="I765" s="226"/>
      <c r="J765" s="226"/>
      <c r="K765" s="226"/>
    </row>
    <row r="766" spans="2:11" x14ac:dyDescent="0.35">
      <c r="B766" s="272"/>
      <c r="C766" s="226"/>
      <c r="D766" s="226"/>
      <c r="E766" s="226"/>
      <c r="F766" s="226"/>
      <c r="G766" s="226"/>
      <c r="H766" s="226"/>
      <c r="I766" s="226"/>
      <c r="J766" s="226"/>
      <c r="K766" s="226"/>
    </row>
    <row r="767" spans="2:11" x14ac:dyDescent="0.35">
      <c r="B767" s="272"/>
      <c r="C767" s="226"/>
      <c r="D767" s="226"/>
      <c r="E767" s="226"/>
      <c r="F767" s="226"/>
      <c r="G767" s="226"/>
      <c r="H767" s="226"/>
      <c r="I767" s="226"/>
      <c r="J767" s="226"/>
      <c r="K767" s="226"/>
    </row>
    <row r="768" spans="2:11" x14ac:dyDescent="0.35">
      <c r="B768" s="272"/>
      <c r="C768" s="226"/>
      <c r="D768" s="226"/>
      <c r="E768" s="226"/>
      <c r="F768" s="226"/>
      <c r="G768" s="226"/>
      <c r="H768" s="226"/>
      <c r="I768" s="226"/>
      <c r="J768" s="226"/>
      <c r="K768" s="226"/>
    </row>
    <row r="769" spans="2:11" x14ac:dyDescent="0.35">
      <c r="B769" s="272"/>
      <c r="C769" s="226"/>
      <c r="D769" s="226"/>
      <c r="E769" s="226"/>
      <c r="F769" s="226"/>
      <c r="G769" s="226"/>
      <c r="H769" s="226"/>
      <c r="I769" s="226"/>
      <c r="J769" s="226"/>
      <c r="K769" s="226"/>
    </row>
    <row r="770" spans="2:11" x14ac:dyDescent="0.35">
      <c r="B770" s="272"/>
      <c r="C770" s="226"/>
      <c r="D770" s="226"/>
      <c r="E770" s="226"/>
      <c r="F770" s="226"/>
      <c r="G770" s="226"/>
      <c r="H770" s="226"/>
      <c r="I770" s="226"/>
      <c r="J770" s="226"/>
      <c r="K770" s="226"/>
    </row>
    <row r="771" spans="2:11" x14ac:dyDescent="0.35">
      <c r="B771" s="272"/>
      <c r="C771" s="226"/>
      <c r="D771" s="226"/>
      <c r="E771" s="226"/>
      <c r="F771" s="226"/>
      <c r="G771" s="226"/>
      <c r="H771" s="226"/>
      <c r="I771" s="226"/>
      <c r="J771" s="226"/>
      <c r="K771" s="226"/>
    </row>
    <row r="772" spans="2:11" x14ac:dyDescent="0.35">
      <c r="B772" s="272"/>
      <c r="C772" s="226"/>
      <c r="D772" s="226"/>
      <c r="E772" s="226"/>
      <c r="F772" s="226"/>
      <c r="G772" s="226"/>
      <c r="H772" s="226"/>
      <c r="I772" s="226"/>
      <c r="J772" s="226"/>
      <c r="K772" s="226"/>
    </row>
    <row r="773" spans="2:11" x14ac:dyDescent="0.35">
      <c r="B773" s="272"/>
      <c r="C773" s="226"/>
      <c r="D773" s="226"/>
      <c r="E773" s="226"/>
      <c r="F773" s="226"/>
      <c r="G773" s="226"/>
      <c r="H773" s="226"/>
      <c r="I773" s="226"/>
      <c r="J773" s="226"/>
      <c r="K773" s="226"/>
    </row>
    <row r="774" spans="2:11" x14ac:dyDescent="0.35">
      <c r="B774" s="272"/>
      <c r="C774" s="226"/>
      <c r="D774" s="226"/>
      <c r="E774" s="226"/>
      <c r="F774" s="226"/>
      <c r="G774" s="226"/>
      <c r="H774" s="226"/>
      <c r="I774" s="226"/>
      <c r="J774" s="226"/>
      <c r="K774" s="226"/>
    </row>
    <row r="775" spans="2:11" x14ac:dyDescent="0.35">
      <c r="B775" s="272"/>
      <c r="C775" s="226"/>
      <c r="D775" s="226"/>
      <c r="E775" s="226"/>
      <c r="F775" s="226"/>
      <c r="G775" s="226"/>
      <c r="H775" s="226"/>
      <c r="I775" s="226"/>
      <c r="J775" s="226"/>
      <c r="K775" s="226"/>
    </row>
    <row r="776" spans="2:11" x14ac:dyDescent="0.35">
      <c r="B776" s="272"/>
      <c r="C776" s="226"/>
      <c r="D776" s="226"/>
      <c r="E776" s="226"/>
      <c r="F776" s="226"/>
      <c r="G776" s="226"/>
      <c r="H776" s="226"/>
      <c r="I776" s="226"/>
      <c r="J776" s="226"/>
      <c r="K776" s="226"/>
    </row>
    <row r="777" spans="2:11" x14ac:dyDescent="0.35">
      <c r="B777" s="272"/>
      <c r="C777" s="226"/>
      <c r="D777" s="226"/>
      <c r="E777" s="226"/>
      <c r="F777" s="226"/>
      <c r="G777" s="226"/>
      <c r="H777" s="226"/>
      <c r="I777" s="226"/>
      <c r="J777" s="226"/>
      <c r="K777" s="226"/>
    </row>
    <row r="778" spans="2:11" x14ac:dyDescent="0.35">
      <c r="B778" s="272"/>
      <c r="C778" s="226"/>
      <c r="D778" s="226"/>
      <c r="E778" s="226"/>
      <c r="F778" s="226"/>
      <c r="G778" s="226"/>
      <c r="H778" s="226"/>
      <c r="I778" s="226"/>
      <c r="J778" s="226"/>
      <c r="K778" s="226"/>
    </row>
    <row r="779" spans="2:11" x14ac:dyDescent="0.35">
      <c r="B779" s="272"/>
      <c r="C779" s="226"/>
      <c r="D779" s="226"/>
      <c r="E779" s="226"/>
      <c r="F779" s="226"/>
      <c r="G779" s="226"/>
      <c r="H779" s="226"/>
      <c r="I779" s="226"/>
      <c r="J779" s="226"/>
      <c r="K779" s="226"/>
    </row>
    <row r="780" spans="2:11" x14ac:dyDescent="0.35">
      <c r="B780" s="272"/>
      <c r="C780" s="226"/>
      <c r="D780" s="226"/>
      <c r="E780" s="226"/>
      <c r="F780" s="226"/>
      <c r="G780" s="226"/>
      <c r="H780" s="226"/>
      <c r="I780" s="226"/>
      <c r="J780" s="226"/>
      <c r="K780" s="226"/>
    </row>
    <row r="781" spans="2:11" x14ac:dyDescent="0.35">
      <c r="B781" s="272"/>
      <c r="C781" s="226"/>
      <c r="D781" s="226"/>
      <c r="E781" s="226"/>
      <c r="F781" s="226"/>
      <c r="G781" s="226"/>
      <c r="H781" s="226"/>
      <c r="I781" s="226"/>
      <c r="J781" s="226"/>
      <c r="K781" s="226"/>
    </row>
    <row r="782" spans="2:11" x14ac:dyDescent="0.35">
      <c r="B782" s="272"/>
      <c r="C782" s="226"/>
      <c r="D782" s="226"/>
      <c r="E782" s="226"/>
      <c r="F782" s="226"/>
      <c r="G782" s="226"/>
      <c r="H782" s="226"/>
      <c r="I782" s="226"/>
      <c r="J782" s="226"/>
      <c r="K782" s="226"/>
    </row>
    <row r="783" spans="2:11" x14ac:dyDescent="0.35">
      <c r="B783" s="272"/>
      <c r="C783" s="226"/>
      <c r="D783" s="226"/>
      <c r="E783" s="226"/>
      <c r="F783" s="226"/>
      <c r="G783" s="226"/>
      <c r="H783" s="226"/>
      <c r="I783" s="226"/>
      <c r="J783" s="226"/>
      <c r="K783" s="226"/>
    </row>
    <row r="784" spans="2:11" x14ac:dyDescent="0.35">
      <c r="B784" s="272"/>
      <c r="C784" s="226"/>
      <c r="D784" s="226"/>
      <c r="E784" s="226"/>
      <c r="F784" s="226"/>
      <c r="G784" s="226"/>
      <c r="H784" s="226"/>
      <c r="I784" s="226"/>
      <c r="J784" s="226"/>
      <c r="K784" s="226"/>
    </row>
    <row r="785" spans="2:11" x14ac:dyDescent="0.35">
      <c r="B785" s="272"/>
      <c r="C785" s="226"/>
      <c r="D785" s="226"/>
      <c r="E785" s="226"/>
      <c r="F785" s="226"/>
      <c r="G785" s="226"/>
      <c r="H785" s="226"/>
      <c r="I785" s="226"/>
      <c r="J785" s="226"/>
      <c r="K785" s="226"/>
    </row>
    <row r="786" spans="2:11" x14ac:dyDescent="0.35">
      <c r="B786" s="272"/>
      <c r="C786" s="226"/>
      <c r="D786" s="226"/>
      <c r="E786" s="226"/>
      <c r="F786" s="226"/>
      <c r="G786" s="226"/>
      <c r="H786" s="226"/>
      <c r="I786" s="226"/>
      <c r="J786" s="226"/>
      <c r="K786" s="226"/>
    </row>
    <row r="787" spans="2:11" x14ac:dyDescent="0.35">
      <c r="B787" s="272"/>
      <c r="C787" s="226"/>
      <c r="D787" s="226"/>
      <c r="E787" s="226"/>
      <c r="F787" s="226"/>
      <c r="G787" s="226"/>
      <c r="H787" s="226"/>
      <c r="I787" s="226"/>
      <c r="J787" s="226"/>
      <c r="K787" s="226"/>
    </row>
    <row r="788" spans="2:11" x14ac:dyDescent="0.35">
      <c r="B788" s="272"/>
      <c r="C788" s="226"/>
      <c r="D788" s="226"/>
      <c r="E788" s="226"/>
      <c r="F788" s="226"/>
      <c r="G788" s="226"/>
      <c r="H788" s="226"/>
      <c r="I788" s="226"/>
      <c r="J788" s="226"/>
      <c r="K788" s="226"/>
    </row>
    <row r="789" spans="2:11" x14ac:dyDescent="0.35">
      <c r="B789" s="272"/>
      <c r="C789" s="226"/>
      <c r="D789" s="226"/>
      <c r="E789" s="226"/>
      <c r="F789" s="226"/>
      <c r="G789" s="226"/>
      <c r="H789" s="226"/>
      <c r="I789" s="226"/>
      <c r="J789" s="226"/>
      <c r="K789" s="226"/>
    </row>
    <row r="790" spans="2:11" x14ac:dyDescent="0.35">
      <c r="B790" s="272"/>
      <c r="C790" s="226"/>
      <c r="D790" s="226"/>
      <c r="E790" s="226"/>
      <c r="F790" s="226"/>
      <c r="G790" s="226"/>
      <c r="H790" s="226"/>
      <c r="I790" s="226"/>
      <c r="J790" s="226"/>
      <c r="K790" s="226"/>
    </row>
    <row r="791" spans="2:11" x14ac:dyDescent="0.35">
      <c r="B791" s="272"/>
      <c r="C791" s="226"/>
      <c r="D791" s="226"/>
      <c r="E791" s="226"/>
      <c r="F791" s="226"/>
      <c r="G791" s="226"/>
      <c r="H791" s="226"/>
      <c r="I791" s="226"/>
      <c r="J791" s="226"/>
      <c r="K791" s="226"/>
    </row>
    <row r="792" spans="2:11" x14ac:dyDescent="0.35">
      <c r="B792" s="272"/>
      <c r="C792" s="226"/>
      <c r="D792" s="226"/>
      <c r="E792" s="226"/>
      <c r="F792" s="226"/>
      <c r="G792" s="226"/>
      <c r="H792" s="226"/>
      <c r="I792" s="226"/>
      <c r="J792" s="226"/>
      <c r="K792" s="226"/>
    </row>
    <row r="793" spans="2:11" x14ac:dyDescent="0.35">
      <c r="B793" s="272"/>
      <c r="C793" s="226"/>
      <c r="D793" s="226"/>
      <c r="E793" s="226"/>
      <c r="F793" s="226"/>
      <c r="G793" s="226"/>
      <c r="H793" s="226"/>
      <c r="I793" s="226"/>
      <c r="J793" s="226"/>
      <c r="K793" s="226"/>
    </row>
    <row r="794" spans="2:11" x14ac:dyDescent="0.35">
      <c r="B794" s="272"/>
      <c r="C794" s="226"/>
      <c r="D794" s="226"/>
      <c r="E794" s="226"/>
      <c r="F794" s="226"/>
      <c r="G794" s="226"/>
      <c r="H794" s="226"/>
      <c r="I794" s="226"/>
      <c r="J794" s="226"/>
      <c r="K794" s="226"/>
    </row>
    <row r="795" spans="2:11" x14ac:dyDescent="0.35">
      <c r="B795" s="272"/>
      <c r="C795" s="226"/>
      <c r="D795" s="226"/>
      <c r="E795" s="226"/>
      <c r="F795" s="226"/>
      <c r="G795" s="226"/>
      <c r="H795" s="226"/>
      <c r="I795" s="226"/>
      <c r="J795" s="226"/>
      <c r="K795" s="226"/>
    </row>
    <row r="796" spans="2:11" x14ac:dyDescent="0.35">
      <c r="B796" s="272"/>
      <c r="C796" s="226"/>
      <c r="D796" s="226"/>
      <c r="E796" s="226"/>
      <c r="F796" s="226"/>
      <c r="G796" s="226"/>
      <c r="H796" s="226"/>
      <c r="I796" s="226"/>
      <c r="J796" s="226"/>
      <c r="K796" s="226"/>
    </row>
    <row r="797" spans="2:11" x14ac:dyDescent="0.35">
      <c r="B797" s="272"/>
      <c r="C797" s="226"/>
      <c r="D797" s="226"/>
      <c r="E797" s="226"/>
      <c r="F797" s="226"/>
      <c r="G797" s="226"/>
      <c r="H797" s="226"/>
      <c r="I797" s="226"/>
      <c r="J797" s="226"/>
      <c r="K797" s="226"/>
    </row>
    <row r="798" spans="2:11" x14ac:dyDescent="0.35">
      <c r="B798" s="272"/>
      <c r="C798" s="226"/>
      <c r="D798" s="226"/>
      <c r="E798" s="226"/>
      <c r="F798" s="226"/>
      <c r="G798" s="226"/>
      <c r="H798" s="226"/>
      <c r="I798" s="226"/>
      <c r="J798" s="226"/>
      <c r="K798" s="226"/>
    </row>
    <row r="799" spans="2:11" x14ac:dyDescent="0.35">
      <c r="B799" s="272"/>
      <c r="C799" s="226"/>
      <c r="D799" s="226"/>
      <c r="E799" s="226"/>
      <c r="F799" s="226"/>
      <c r="G799" s="226"/>
      <c r="H799" s="226"/>
      <c r="I799" s="226"/>
      <c r="J799" s="226"/>
      <c r="K799" s="226"/>
    </row>
    <row r="800" spans="2:11" x14ac:dyDescent="0.35">
      <c r="B800" s="272"/>
      <c r="C800" s="226"/>
      <c r="D800" s="226"/>
      <c r="E800" s="226"/>
      <c r="F800" s="226"/>
      <c r="G800" s="226"/>
      <c r="H800" s="226"/>
      <c r="I800" s="226"/>
      <c r="J800" s="226"/>
      <c r="K800" s="226"/>
    </row>
    <row r="801" spans="2:11" x14ac:dyDescent="0.35">
      <c r="B801" s="272"/>
      <c r="C801" s="226"/>
      <c r="D801" s="226"/>
      <c r="E801" s="226"/>
      <c r="F801" s="226"/>
      <c r="G801" s="226"/>
      <c r="H801" s="226"/>
      <c r="I801" s="226"/>
      <c r="J801" s="226"/>
      <c r="K801" s="226"/>
    </row>
    <row r="802" spans="2:11" x14ac:dyDescent="0.35">
      <c r="B802" s="272"/>
      <c r="C802" s="226"/>
      <c r="D802" s="226"/>
      <c r="E802" s="226"/>
      <c r="F802" s="226"/>
      <c r="G802" s="226"/>
      <c r="H802" s="226"/>
      <c r="I802" s="226"/>
      <c r="J802" s="226"/>
      <c r="K802" s="226"/>
    </row>
    <row r="803" spans="2:11" x14ac:dyDescent="0.35">
      <c r="B803" s="272"/>
      <c r="C803" s="226"/>
      <c r="D803" s="226"/>
      <c r="E803" s="226"/>
      <c r="F803" s="226"/>
      <c r="G803" s="226"/>
      <c r="H803" s="226"/>
      <c r="I803" s="226"/>
      <c r="J803" s="226"/>
      <c r="K803" s="226"/>
    </row>
    <row r="804" spans="2:11" x14ac:dyDescent="0.35">
      <c r="B804" s="272"/>
      <c r="C804" s="226"/>
      <c r="D804" s="226"/>
      <c r="E804" s="226"/>
      <c r="F804" s="226"/>
      <c r="G804" s="226"/>
      <c r="H804" s="226"/>
      <c r="I804" s="226"/>
      <c r="J804" s="226"/>
      <c r="K804" s="226"/>
    </row>
    <row r="805" spans="2:11" x14ac:dyDescent="0.35">
      <c r="B805" s="272"/>
      <c r="C805" s="226"/>
      <c r="D805" s="226"/>
      <c r="E805" s="226"/>
      <c r="F805" s="226"/>
      <c r="G805" s="226"/>
      <c r="H805" s="226"/>
      <c r="I805" s="226"/>
      <c r="J805" s="226"/>
      <c r="K805" s="226"/>
    </row>
    <row r="806" spans="2:11" x14ac:dyDescent="0.35">
      <c r="B806" s="272"/>
      <c r="C806" s="226"/>
      <c r="D806" s="226"/>
      <c r="E806" s="226"/>
      <c r="F806" s="226"/>
      <c r="G806" s="226"/>
      <c r="H806" s="226"/>
      <c r="I806" s="226"/>
      <c r="J806" s="226"/>
      <c r="K806" s="226"/>
    </row>
    <row r="807" spans="2:11" x14ac:dyDescent="0.35">
      <c r="B807" s="272"/>
      <c r="C807" s="226"/>
      <c r="D807" s="226"/>
      <c r="E807" s="226"/>
      <c r="F807" s="226"/>
      <c r="G807" s="226"/>
      <c r="H807" s="226"/>
      <c r="I807" s="226"/>
      <c r="J807" s="226"/>
      <c r="K807" s="226"/>
    </row>
    <row r="808" spans="2:11" x14ac:dyDescent="0.35">
      <c r="B808" s="272"/>
      <c r="C808" s="226"/>
      <c r="D808" s="226"/>
      <c r="E808" s="226"/>
      <c r="F808" s="226"/>
      <c r="G808" s="226"/>
      <c r="H808" s="226"/>
      <c r="I808" s="226"/>
      <c r="J808" s="226"/>
      <c r="K808" s="226"/>
    </row>
    <row r="809" spans="2:11" x14ac:dyDescent="0.35">
      <c r="B809" s="272"/>
      <c r="C809" s="226"/>
      <c r="D809" s="226"/>
      <c r="E809" s="226"/>
      <c r="F809" s="226"/>
      <c r="G809" s="226"/>
      <c r="H809" s="226"/>
      <c r="I809" s="226"/>
      <c r="J809" s="226"/>
      <c r="K809" s="226"/>
    </row>
    <row r="810" spans="2:11" x14ac:dyDescent="0.35">
      <c r="B810" s="272"/>
      <c r="C810" s="226"/>
      <c r="D810" s="226"/>
      <c r="E810" s="226"/>
      <c r="F810" s="226"/>
      <c r="G810" s="226"/>
      <c r="H810" s="226"/>
      <c r="I810" s="226"/>
      <c r="J810" s="226"/>
      <c r="K810" s="226"/>
    </row>
    <row r="811" spans="2:11" x14ac:dyDescent="0.35">
      <c r="B811" s="272"/>
      <c r="C811" s="226"/>
      <c r="D811" s="226"/>
      <c r="E811" s="226"/>
      <c r="F811" s="226"/>
      <c r="G811" s="226"/>
      <c r="H811" s="226"/>
      <c r="I811" s="226"/>
      <c r="J811" s="226"/>
      <c r="K811" s="226"/>
    </row>
    <row r="812" spans="2:11" x14ac:dyDescent="0.35">
      <c r="B812" s="272"/>
      <c r="C812" s="226"/>
      <c r="D812" s="226"/>
      <c r="E812" s="226"/>
      <c r="F812" s="226"/>
      <c r="G812" s="226"/>
      <c r="H812" s="226"/>
      <c r="I812" s="226"/>
      <c r="J812" s="226"/>
      <c r="K812" s="226"/>
    </row>
    <row r="813" spans="2:11" x14ac:dyDescent="0.35">
      <c r="B813" s="272"/>
      <c r="C813" s="226"/>
      <c r="D813" s="226"/>
      <c r="E813" s="226"/>
      <c r="F813" s="226"/>
      <c r="G813" s="226"/>
      <c r="H813" s="226"/>
      <c r="I813" s="226"/>
      <c r="J813" s="226"/>
      <c r="K813" s="226"/>
    </row>
    <row r="814" spans="2:11" x14ac:dyDescent="0.35">
      <c r="B814" s="272"/>
      <c r="C814" s="226"/>
      <c r="D814" s="226"/>
      <c r="E814" s="226"/>
      <c r="F814" s="226"/>
      <c r="G814" s="226"/>
      <c r="H814" s="226"/>
      <c r="I814" s="226"/>
      <c r="J814" s="226"/>
      <c r="K814" s="226"/>
    </row>
    <row r="815" spans="2:11" x14ac:dyDescent="0.35">
      <c r="B815" s="272"/>
      <c r="C815" s="226"/>
      <c r="D815" s="226"/>
      <c r="E815" s="226"/>
      <c r="F815" s="226"/>
      <c r="G815" s="226"/>
      <c r="H815" s="226"/>
      <c r="I815" s="226"/>
      <c r="J815" s="226"/>
      <c r="K815" s="226"/>
    </row>
    <row r="816" spans="2:11" x14ac:dyDescent="0.35">
      <c r="B816" s="272"/>
      <c r="C816" s="226"/>
      <c r="D816" s="226"/>
      <c r="E816" s="226"/>
      <c r="F816" s="226"/>
      <c r="G816" s="226"/>
      <c r="H816" s="226"/>
      <c r="I816" s="226"/>
      <c r="J816" s="226"/>
      <c r="K816" s="226"/>
    </row>
    <row r="817" spans="2:11" x14ac:dyDescent="0.35">
      <c r="B817" s="272"/>
      <c r="C817" s="226"/>
      <c r="D817" s="226"/>
      <c r="E817" s="226"/>
      <c r="F817" s="226"/>
      <c r="G817" s="226"/>
      <c r="H817" s="226"/>
      <c r="I817" s="226"/>
      <c r="J817" s="226"/>
      <c r="K817" s="226"/>
    </row>
    <row r="818" spans="2:11" x14ac:dyDescent="0.35">
      <c r="B818" s="272"/>
      <c r="C818" s="226"/>
      <c r="D818" s="226"/>
      <c r="E818" s="226"/>
      <c r="F818" s="226"/>
      <c r="G818" s="226"/>
      <c r="H818" s="226"/>
      <c r="I818" s="226"/>
      <c r="J818" s="226"/>
      <c r="K818" s="226"/>
    </row>
    <row r="819" spans="2:11" x14ac:dyDescent="0.35">
      <c r="B819" s="272"/>
      <c r="C819" s="226"/>
      <c r="D819" s="226"/>
      <c r="E819" s="226"/>
      <c r="F819" s="226"/>
      <c r="G819" s="226"/>
      <c r="H819" s="226"/>
      <c r="I819" s="226"/>
      <c r="J819" s="226"/>
      <c r="K819" s="226"/>
    </row>
    <row r="820" spans="2:11" x14ac:dyDescent="0.35">
      <c r="B820" s="272"/>
      <c r="C820" s="226"/>
      <c r="D820" s="226"/>
      <c r="E820" s="226"/>
      <c r="F820" s="226"/>
      <c r="G820" s="226"/>
      <c r="H820" s="226"/>
      <c r="I820" s="226"/>
      <c r="J820" s="226"/>
      <c r="K820" s="226"/>
    </row>
    <row r="821" spans="2:11" x14ac:dyDescent="0.35">
      <c r="B821" s="272"/>
      <c r="C821" s="226"/>
      <c r="D821" s="226"/>
      <c r="E821" s="226"/>
      <c r="F821" s="226"/>
      <c r="G821" s="226"/>
      <c r="H821" s="226"/>
      <c r="I821" s="226"/>
      <c r="J821" s="226"/>
      <c r="K821" s="226"/>
    </row>
    <row r="822" spans="2:11" x14ac:dyDescent="0.35">
      <c r="B822" s="272"/>
      <c r="C822" s="226"/>
      <c r="D822" s="226"/>
      <c r="E822" s="226"/>
      <c r="F822" s="226"/>
      <c r="G822" s="226"/>
      <c r="H822" s="226"/>
      <c r="I822" s="226"/>
      <c r="J822" s="226"/>
      <c r="K822" s="226"/>
    </row>
    <row r="823" spans="2:11" x14ac:dyDescent="0.35">
      <c r="B823" s="272"/>
      <c r="C823" s="226"/>
      <c r="D823" s="226"/>
      <c r="E823" s="226"/>
      <c r="F823" s="226"/>
      <c r="G823" s="226"/>
      <c r="H823" s="226"/>
      <c r="I823" s="226"/>
      <c r="J823" s="226"/>
      <c r="K823" s="226"/>
    </row>
    <row r="824" spans="2:11" x14ac:dyDescent="0.35">
      <c r="B824" s="272"/>
      <c r="C824" s="226"/>
      <c r="D824" s="226"/>
      <c r="E824" s="226"/>
      <c r="F824" s="226"/>
      <c r="G824" s="226"/>
      <c r="H824" s="226"/>
      <c r="I824" s="226"/>
      <c r="J824" s="226"/>
      <c r="K824" s="226"/>
    </row>
    <row r="825" spans="2:11" x14ac:dyDescent="0.35">
      <c r="B825" s="272"/>
      <c r="C825" s="226"/>
      <c r="D825" s="226"/>
      <c r="E825" s="226"/>
      <c r="F825" s="226"/>
      <c r="G825" s="226"/>
      <c r="H825" s="226"/>
      <c r="I825" s="226"/>
      <c r="J825" s="226"/>
      <c r="K825" s="226"/>
    </row>
    <row r="826" spans="2:11" x14ac:dyDescent="0.35">
      <c r="B826" s="272"/>
      <c r="C826" s="226"/>
      <c r="D826" s="226"/>
      <c r="E826" s="226"/>
      <c r="F826" s="226"/>
      <c r="G826" s="226"/>
      <c r="H826" s="226"/>
      <c r="I826" s="226"/>
      <c r="J826" s="226"/>
      <c r="K826" s="226"/>
    </row>
    <row r="827" spans="2:11" x14ac:dyDescent="0.35">
      <c r="B827" s="272"/>
      <c r="C827" s="226"/>
      <c r="D827" s="226"/>
      <c r="E827" s="226"/>
      <c r="F827" s="226"/>
      <c r="G827" s="226"/>
      <c r="H827" s="226"/>
      <c r="I827" s="226"/>
      <c r="J827" s="226"/>
      <c r="K827" s="226"/>
    </row>
    <row r="828" spans="2:11" x14ac:dyDescent="0.35">
      <c r="B828" s="272"/>
      <c r="C828" s="226"/>
      <c r="D828" s="226"/>
      <c r="E828" s="226"/>
      <c r="F828" s="226"/>
      <c r="G828" s="226"/>
      <c r="H828" s="226"/>
      <c r="I828" s="226"/>
      <c r="J828" s="226"/>
      <c r="K828" s="226"/>
    </row>
    <row r="829" spans="2:11" x14ac:dyDescent="0.35">
      <c r="B829" s="272"/>
      <c r="C829" s="226"/>
      <c r="D829" s="226"/>
      <c r="E829" s="226"/>
      <c r="F829" s="226"/>
      <c r="G829" s="226"/>
      <c r="H829" s="226"/>
      <c r="I829" s="226"/>
      <c r="J829" s="226"/>
      <c r="K829" s="226"/>
    </row>
    <row r="830" spans="2:11" x14ac:dyDescent="0.35">
      <c r="B830" s="272"/>
      <c r="C830" s="226"/>
      <c r="D830" s="226"/>
      <c r="E830" s="226"/>
      <c r="F830" s="226"/>
      <c r="G830" s="226"/>
      <c r="H830" s="226"/>
      <c r="I830" s="226"/>
      <c r="J830" s="226"/>
      <c r="K830" s="226"/>
    </row>
    <row r="831" spans="2:11" x14ac:dyDescent="0.35">
      <c r="B831" s="272"/>
      <c r="C831" s="226"/>
      <c r="D831" s="226"/>
      <c r="E831" s="226"/>
      <c r="F831" s="226"/>
      <c r="G831" s="226"/>
      <c r="H831" s="226"/>
      <c r="I831" s="226"/>
      <c r="J831" s="226"/>
      <c r="K831" s="226"/>
    </row>
    <row r="832" spans="2:11" x14ac:dyDescent="0.35">
      <c r="B832" s="272"/>
      <c r="C832" s="226"/>
      <c r="D832" s="226"/>
      <c r="E832" s="226"/>
      <c r="F832" s="226"/>
      <c r="G832" s="226"/>
      <c r="H832" s="226"/>
      <c r="I832" s="226"/>
      <c r="J832" s="226"/>
      <c r="K832" s="226"/>
    </row>
    <row r="833" spans="2:11" x14ac:dyDescent="0.35">
      <c r="B833" s="272"/>
      <c r="C833" s="226"/>
      <c r="D833" s="226"/>
      <c r="E833" s="226"/>
      <c r="F833" s="226"/>
      <c r="G833" s="226"/>
      <c r="H833" s="226"/>
      <c r="I833" s="226"/>
      <c r="J833" s="226"/>
      <c r="K833" s="226"/>
    </row>
    <row r="834" spans="2:11" x14ac:dyDescent="0.35">
      <c r="B834" s="272"/>
      <c r="C834" s="226"/>
      <c r="D834" s="226"/>
      <c r="E834" s="226"/>
      <c r="F834" s="226"/>
      <c r="G834" s="226"/>
      <c r="H834" s="226"/>
      <c r="I834" s="226"/>
      <c r="J834" s="226"/>
      <c r="K834" s="226"/>
    </row>
    <row r="835" spans="2:11" x14ac:dyDescent="0.35">
      <c r="B835" s="272"/>
      <c r="C835" s="226"/>
      <c r="D835" s="226"/>
      <c r="E835" s="226"/>
      <c r="F835" s="226"/>
      <c r="G835" s="226"/>
      <c r="H835" s="226"/>
      <c r="I835" s="226"/>
      <c r="J835" s="226"/>
      <c r="K835" s="226"/>
    </row>
    <row r="836" spans="2:11" x14ac:dyDescent="0.35">
      <c r="B836" s="272"/>
      <c r="C836" s="226"/>
      <c r="D836" s="226"/>
      <c r="E836" s="226"/>
      <c r="F836" s="226"/>
      <c r="G836" s="226"/>
      <c r="H836" s="226"/>
      <c r="I836" s="226"/>
      <c r="J836" s="226"/>
      <c r="K836" s="226"/>
    </row>
    <row r="837" spans="2:11" x14ac:dyDescent="0.35">
      <c r="B837" s="272"/>
      <c r="C837" s="226"/>
      <c r="D837" s="226"/>
      <c r="E837" s="226"/>
      <c r="F837" s="226"/>
      <c r="G837" s="226"/>
      <c r="H837" s="226"/>
      <c r="I837" s="226"/>
      <c r="J837" s="226"/>
      <c r="K837" s="226"/>
    </row>
    <row r="838" spans="2:11" x14ac:dyDescent="0.35">
      <c r="B838" s="272"/>
      <c r="C838" s="226"/>
      <c r="D838" s="226"/>
      <c r="E838" s="226"/>
      <c r="F838" s="226"/>
      <c r="G838" s="226"/>
      <c r="H838" s="226"/>
      <c r="I838" s="226"/>
      <c r="J838" s="226"/>
      <c r="K838" s="226"/>
    </row>
    <row r="839" spans="2:11" x14ac:dyDescent="0.35">
      <c r="B839" s="272"/>
      <c r="C839" s="226"/>
      <c r="D839" s="226"/>
      <c r="E839" s="226"/>
      <c r="F839" s="226"/>
      <c r="G839" s="226"/>
      <c r="H839" s="226"/>
      <c r="I839" s="226"/>
      <c r="J839" s="226"/>
      <c r="K839" s="226"/>
    </row>
    <row r="840" spans="2:11" x14ac:dyDescent="0.35">
      <c r="B840" s="272"/>
      <c r="C840" s="226"/>
      <c r="D840" s="226"/>
      <c r="E840" s="226"/>
      <c r="F840" s="226"/>
      <c r="G840" s="226"/>
      <c r="H840" s="226"/>
      <c r="I840" s="226"/>
      <c r="J840" s="226"/>
      <c r="K840" s="226"/>
    </row>
    <row r="841" spans="2:11" x14ac:dyDescent="0.35">
      <c r="B841" s="272"/>
      <c r="C841" s="226"/>
      <c r="D841" s="226"/>
      <c r="E841" s="226"/>
      <c r="F841" s="226"/>
      <c r="G841" s="226"/>
      <c r="H841" s="226"/>
      <c r="I841" s="226"/>
      <c r="J841" s="226"/>
      <c r="K841" s="226"/>
    </row>
    <row r="842" spans="2:11" x14ac:dyDescent="0.35">
      <c r="B842" s="272"/>
      <c r="C842" s="226"/>
      <c r="D842" s="226"/>
      <c r="E842" s="226"/>
      <c r="F842" s="226"/>
      <c r="G842" s="226"/>
      <c r="H842" s="226"/>
      <c r="I842" s="226"/>
      <c r="J842" s="226"/>
      <c r="K842" s="226"/>
    </row>
    <row r="843" spans="2:11" x14ac:dyDescent="0.35">
      <c r="B843" s="272"/>
      <c r="C843" s="226"/>
      <c r="D843" s="226"/>
      <c r="E843" s="226"/>
      <c r="F843" s="226"/>
      <c r="G843" s="226"/>
      <c r="H843" s="226"/>
      <c r="I843" s="226"/>
      <c r="J843" s="226"/>
      <c r="K843" s="226"/>
    </row>
    <row r="844" spans="2:11" x14ac:dyDescent="0.35">
      <c r="B844" s="272"/>
      <c r="C844" s="226"/>
      <c r="D844" s="226"/>
      <c r="E844" s="226"/>
      <c r="F844" s="226"/>
      <c r="G844" s="226"/>
      <c r="H844" s="226"/>
      <c r="I844" s="226"/>
      <c r="J844" s="226"/>
      <c r="K844" s="226"/>
    </row>
    <row r="845" spans="2:11" x14ac:dyDescent="0.35">
      <c r="B845" s="272"/>
      <c r="C845" s="226"/>
      <c r="D845" s="226"/>
      <c r="E845" s="226"/>
      <c r="F845" s="226"/>
      <c r="G845" s="226"/>
      <c r="H845" s="226"/>
      <c r="I845" s="226"/>
      <c r="J845" s="226"/>
      <c r="K845" s="226"/>
    </row>
    <row r="846" spans="2:11" x14ac:dyDescent="0.35">
      <c r="B846" s="272"/>
      <c r="C846" s="226"/>
      <c r="D846" s="226"/>
      <c r="E846" s="226"/>
      <c r="F846" s="226"/>
      <c r="G846" s="226"/>
      <c r="H846" s="226"/>
      <c r="I846" s="226"/>
      <c r="J846" s="226"/>
      <c r="K846" s="226"/>
    </row>
    <row r="847" spans="2:11" x14ac:dyDescent="0.35">
      <c r="B847" s="272"/>
      <c r="C847" s="226"/>
      <c r="D847" s="226"/>
      <c r="E847" s="226"/>
      <c r="F847" s="226"/>
      <c r="G847" s="226"/>
      <c r="H847" s="226"/>
      <c r="I847" s="226"/>
      <c r="J847" s="226"/>
      <c r="K847" s="226"/>
    </row>
    <row r="848" spans="2:11" x14ac:dyDescent="0.35">
      <c r="B848" s="272"/>
      <c r="C848" s="226"/>
      <c r="D848" s="226"/>
      <c r="E848" s="226"/>
      <c r="F848" s="226"/>
      <c r="G848" s="226"/>
      <c r="H848" s="226"/>
      <c r="I848" s="226"/>
      <c r="J848" s="226"/>
      <c r="K848" s="226"/>
    </row>
    <row r="849" spans="2:11" x14ac:dyDescent="0.35">
      <c r="B849" s="272"/>
      <c r="C849" s="226"/>
      <c r="D849" s="226"/>
      <c r="E849" s="226"/>
      <c r="F849" s="226"/>
      <c r="G849" s="226"/>
      <c r="H849" s="226"/>
      <c r="I849" s="226"/>
      <c r="J849" s="226"/>
      <c r="K849" s="226"/>
    </row>
    <row r="850" spans="2:11" x14ac:dyDescent="0.35">
      <c r="B850" s="272"/>
      <c r="C850" s="226"/>
      <c r="D850" s="226"/>
      <c r="E850" s="226"/>
      <c r="F850" s="226"/>
      <c r="G850" s="226"/>
      <c r="H850" s="226"/>
      <c r="I850" s="226"/>
      <c r="J850" s="226"/>
      <c r="K850" s="226"/>
    </row>
    <row r="851" spans="2:11" x14ac:dyDescent="0.35">
      <c r="B851" s="272"/>
      <c r="C851" s="226"/>
      <c r="D851" s="226"/>
      <c r="E851" s="226"/>
      <c r="F851" s="226"/>
      <c r="G851" s="226"/>
      <c r="H851" s="226"/>
      <c r="I851" s="226"/>
      <c r="J851" s="226"/>
      <c r="K851" s="226"/>
    </row>
    <row r="852" spans="2:11" x14ac:dyDescent="0.35">
      <c r="B852" s="272"/>
      <c r="C852" s="226"/>
      <c r="D852" s="226"/>
      <c r="E852" s="226"/>
      <c r="F852" s="226"/>
      <c r="G852" s="226"/>
      <c r="H852" s="226"/>
      <c r="I852" s="226"/>
      <c r="J852" s="226"/>
      <c r="K852" s="226"/>
    </row>
    <row r="853" spans="2:11" x14ac:dyDescent="0.35">
      <c r="B853" s="272"/>
      <c r="C853" s="226"/>
      <c r="D853" s="226"/>
      <c r="E853" s="226"/>
      <c r="F853" s="226"/>
      <c r="G853" s="226"/>
      <c r="H853" s="226"/>
      <c r="I853" s="226"/>
      <c r="J853" s="226"/>
      <c r="K853" s="226"/>
    </row>
    <row r="854" spans="2:11" x14ac:dyDescent="0.35">
      <c r="B854" s="272"/>
      <c r="C854" s="226"/>
      <c r="D854" s="226"/>
      <c r="E854" s="226"/>
      <c r="F854" s="226"/>
      <c r="G854" s="226"/>
      <c r="H854" s="226"/>
      <c r="I854" s="226"/>
      <c r="J854" s="226"/>
      <c r="K854" s="226"/>
    </row>
    <row r="855" spans="2:11" x14ac:dyDescent="0.35">
      <c r="B855" s="272"/>
      <c r="C855" s="226"/>
      <c r="D855" s="226"/>
      <c r="E855" s="226"/>
      <c r="F855" s="226"/>
      <c r="G855" s="226"/>
      <c r="H855" s="226"/>
      <c r="I855" s="226"/>
      <c r="J855" s="226"/>
      <c r="K855" s="226"/>
    </row>
    <row r="856" spans="2:11" x14ac:dyDescent="0.35">
      <c r="B856" s="272"/>
      <c r="C856" s="226"/>
      <c r="D856" s="226"/>
      <c r="E856" s="226"/>
      <c r="F856" s="226"/>
      <c r="G856" s="226"/>
      <c r="H856" s="226"/>
      <c r="I856" s="226"/>
      <c r="J856" s="226"/>
      <c r="K856" s="226"/>
    </row>
    <row r="857" spans="2:11" x14ac:dyDescent="0.35">
      <c r="B857" s="272"/>
      <c r="C857" s="226"/>
      <c r="D857" s="226"/>
      <c r="E857" s="226"/>
      <c r="F857" s="226"/>
      <c r="G857" s="226"/>
      <c r="H857" s="226"/>
      <c r="I857" s="226"/>
      <c r="J857" s="226"/>
      <c r="K857" s="226"/>
    </row>
    <row r="858" spans="2:11" x14ac:dyDescent="0.35">
      <c r="B858" s="272"/>
      <c r="C858" s="226"/>
      <c r="D858" s="226"/>
      <c r="E858" s="226"/>
      <c r="F858" s="226"/>
      <c r="G858" s="226"/>
      <c r="H858" s="226"/>
      <c r="I858" s="226"/>
      <c r="J858" s="226"/>
      <c r="K858" s="226"/>
    </row>
    <row r="859" spans="2:11" x14ac:dyDescent="0.35">
      <c r="B859" s="272"/>
      <c r="C859" s="226"/>
      <c r="D859" s="226"/>
      <c r="E859" s="226"/>
      <c r="F859" s="226"/>
      <c r="G859" s="226"/>
      <c r="H859" s="226"/>
      <c r="I859" s="226"/>
      <c r="J859" s="226"/>
      <c r="K859" s="226"/>
    </row>
    <row r="860" spans="2:11" x14ac:dyDescent="0.35">
      <c r="B860" s="272"/>
      <c r="C860" s="226"/>
      <c r="D860" s="226"/>
      <c r="E860" s="226"/>
      <c r="F860" s="226"/>
      <c r="G860" s="226"/>
      <c r="H860" s="226"/>
      <c r="I860" s="226"/>
      <c r="J860" s="226"/>
      <c r="K860" s="226"/>
    </row>
    <row r="861" spans="2:11" x14ac:dyDescent="0.35">
      <c r="B861" s="272"/>
      <c r="C861" s="226"/>
      <c r="D861" s="226"/>
      <c r="E861" s="226"/>
      <c r="F861" s="226"/>
      <c r="G861" s="226"/>
      <c r="H861" s="226"/>
      <c r="I861" s="226"/>
      <c r="J861" s="226"/>
      <c r="K861" s="226"/>
    </row>
    <row r="862" spans="2:11" x14ac:dyDescent="0.35">
      <c r="B862" s="272"/>
      <c r="C862" s="226"/>
      <c r="D862" s="226"/>
      <c r="E862" s="226"/>
      <c r="F862" s="226"/>
      <c r="G862" s="226"/>
      <c r="H862" s="226"/>
      <c r="I862" s="226"/>
      <c r="J862" s="226"/>
      <c r="K862" s="226"/>
    </row>
    <row r="863" spans="2:11" x14ac:dyDescent="0.35">
      <c r="B863" s="272"/>
      <c r="C863" s="226"/>
      <c r="D863" s="226"/>
      <c r="E863" s="226"/>
      <c r="F863" s="226"/>
      <c r="G863" s="226"/>
      <c r="H863" s="226"/>
      <c r="I863" s="226"/>
      <c r="J863" s="226"/>
      <c r="K863" s="226"/>
    </row>
    <row r="864" spans="2:11" x14ac:dyDescent="0.35">
      <c r="B864" s="272"/>
      <c r="C864" s="226"/>
      <c r="D864" s="226"/>
      <c r="E864" s="226"/>
      <c r="F864" s="226"/>
      <c r="G864" s="226"/>
      <c r="H864" s="226"/>
      <c r="I864" s="226"/>
      <c r="J864" s="226"/>
      <c r="K864" s="226"/>
    </row>
    <row r="865" spans="2:11" x14ac:dyDescent="0.35">
      <c r="B865" s="272"/>
      <c r="C865" s="226"/>
      <c r="D865" s="226"/>
      <c r="E865" s="226"/>
      <c r="F865" s="226"/>
      <c r="G865" s="226"/>
      <c r="H865" s="226"/>
      <c r="I865" s="226"/>
      <c r="J865" s="226"/>
      <c r="K865" s="226"/>
    </row>
    <row r="866" spans="2:11" x14ac:dyDescent="0.35">
      <c r="B866" s="272"/>
      <c r="C866" s="226"/>
      <c r="D866" s="226"/>
      <c r="E866" s="226"/>
      <c r="F866" s="226"/>
      <c r="G866" s="226"/>
      <c r="H866" s="226"/>
      <c r="I866" s="226"/>
      <c r="J866" s="226"/>
      <c r="K866" s="226"/>
    </row>
    <row r="867" spans="2:11" x14ac:dyDescent="0.35">
      <c r="B867" s="272"/>
      <c r="C867" s="226"/>
      <c r="D867" s="226"/>
      <c r="E867" s="226"/>
      <c r="F867" s="226"/>
      <c r="G867" s="226"/>
      <c r="H867" s="226"/>
      <c r="I867" s="226"/>
      <c r="J867" s="226"/>
      <c r="K867" s="226"/>
    </row>
    <row r="868" spans="2:11" x14ac:dyDescent="0.35">
      <c r="B868" s="272"/>
      <c r="C868" s="226"/>
      <c r="D868" s="226"/>
      <c r="E868" s="226"/>
      <c r="F868" s="226"/>
      <c r="G868" s="226"/>
      <c r="H868" s="226"/>
      <c r="I868" s="226"/>
      <c r="J868" s="226"/>
      <c r="K868" s="226"/>
    </row>
    <row r="869" spans="2:11" x14ac:dyDescent="0.35">
      <c r="B869" s="272"/>
      <c r="C869" s="226"/>
      <c r="D869" s="226"/>
      <c r="E869" s="226"/>
      <c r="F869" s="226"/>
      <c r="G869" s="226"/>
      <c r="H869" s="226"/>
      <c r="I869" s="226"/>
      <c r="J869" s="226"/>
      <c r="K869" s="226"/>
    </row>
    <row r="870" spans="2:11" x14ac:dyDescent="0.35">
      <c r="B870" s="272"/>
      <c r="C870" s="226"/>
      <c r="D870" s="226"/>
      <c r="E870" s="226"/>
      <c r="F870" s="226"/>
      <c r="G870" s="226"/>
      <c r="H870" s="226"/>
      <c r="I870" s="226"/>
      <c r="J870" s="226"/>
      <c r="K870" s="226"/>
    </row>
    <row r="871" spans="2:11" x14ac:dyDescent="0.35">
      <c r="B871" s="272"/>
      <c r="C871" s="226"/>
      <c r="D871" s="226"/>
      <c r="E871" s="226"/>
      <c r="F871" s="226"/>
      <c r="G871" s="226"/>
      <c r="H871" s="226"/>
      <c r="I871" s="226"/>
      <c r="J871" s="226"/>
      <c r="K871" s="226"/>
    </row>
    <row r="872" spans="2:11" x14ac:dyDescent="0.35">
      <c r="B872" s="272"/>
      <c r="C872" s="226"/>
      <c r="D872" s="226"/>
      <c r="E872" s="226"/>
      <c r="F872" s="226"/>
      <c r="G872" s="226"/>
      <c r="H872" s="226"/>
      <c r="I872" s="226"/>
      <c r="J872" s="226"/>
      <c r="K872" s="226"/>
    </row>
    <row r="873" spans="2:11" x14ac:dyDescent="0.35">
      <c r="B873" s="272"/>
      <c r="C873" s="226"/>
      <c r="D873" s="226"/>
      <c r="E873" s="226"/>
      <c r="F873" s="226"/>
      <c r="G873" s="226"/>
      <c r="H873" s="226"/>
      <c r="I873" s="226"/>
      <c r="J873" s="226"/>
      <c r="K873" s="226"/>
    </row>
    <row r="874" spans="2:11" x14ac:dyDescent="0.35">
      <c r="B874" s="272"/>
      <c r="C874" s="226"/>
      <c r="D874" s="226"/>
      <c r="E874" s="226"/>
      <c r="F874" s="226"/>
      <c r="G874" s="226"/>
      <c r="H874" s="226"/>
      <c r="I874" s="226"/>
      <c r="J874" s="226"/>
      <c r="K874" s="226"/>
    </row>
    <row r="875" spans="2:11" x14ac:dyDescent="0.35">
      <c r="B875" s="272"/>
      <c r="C875" s="226"/>
      <c r="D875" s="226"/>
      <c r="E875" s="226"/>
      <c r="F875" s="226"/>
      <c r="G875" s="226"/>
      <c r="H875" s="226"/>
      <c r="I875" s="226"/>
      <c r="J875" s="226"/>
      <c r="K875" s="226"/>
    </row>
    <row r="876" spans="2:11" x14ac:dyDescent="0.35">
      <c r="B876" s="272"/>
      <c r="C876" s="226"/>
      <c r="D876" s="226"/>
      <c r="E876" s="226"/>
      <c r="F876" s="226"/>
      <c r="G876" s="226"/>
      <c r="H876" s="226"/>
      <c r="I876" s="226"/>
      <c r="J876" s="226"/>
      <c r="K876" s="226"/>
    </row>
    <row r="877" spans="2:11" x14ac:dyDescent="0.35">
      <c r="B877" s="272"/>
      <c r="C877" s="226"/>
      <c r="D877" s="226"/>
      <c r="E877" s="226"/>
      <c r="F877" s="226"/>
      <c r="G877" s="226"/>
      <c r="H877" s="226"/>
      <c r="I877" s="226"/>
      <c r="J877" s="226"/>
      <c r="K877" s="226"/>
    </row>
    <row r="878" spans="2:11" x14ac:dyDescent="0.35">
      <c r="B878" s="272"/>
      <c r="C878" s="226"/>
      <c r="D878" s="226"/>
      <c r="E878" s="226"/>
      <c r="F878" s="226"/>
      <c r="G878" s="226"/>
      <c r="H878" s="226"/>
      <c r="I878" s="226"/>
      <c r="J878" s="226"/>
      <c r="K878" s="226"/>
    </row>
    <row r="879" spans="2:11" x14ac:dyDescent="0.35">
      <c r="B879" s="272"/>
      <c r="C879" s="226"/>
      <c r="D879" s="226"/>
      <c r="E879" s="226"/>
      <c r="F879" s="226"/>
      <c r="G879" s="226"/>
      <c r="H879" s="226"/>
      <c r="I879" s="226"/>
      <c r="J879" s="226"/>
      <c r="K879" s="226"/>
    </row>
    <row r="880" spans="2:11" x14ac:dyDescent="0.35">
      <c r="B880" s="272"/>
      <c r="C880" s="226"/>
      <c r="D880" s="226"/>
      <c r="E880" s="226"/>
      <c r="F880" s="226"/>
      <c r="G880" s="226"/>
      <c r="H880" s="226"/>
      <c r="I880" s="226"/>
      <c r="J880" s="226"/>
      <c r="K880" s="226"/>
    </row>
    <row r="881" spans="2:11" x14ac:dyDescent="0.35">
      <c r="B881" s="272"/>
      <c r="C881" s="226"/>
      <c r="D881" s="226"/>
      <c r="E881" s="226"/>
      <c r="F881" s="226"/>
      <c r="G881" s="226"/>
      <c r="H881" s="226"/>
      <c r="I881" s="226"/>
      <c r="J881" s="226"/>
      <c r="K881" s="226"/>
    </row>
    <row r="882" spans="2:11" x14ac:dyDescent="0.35">
      <c r="B882" s="272"/>
      <c r="C882" s="226"/>
      <c r="D882" s="226"/>
      <c r="E882" s="226"/>
      <c r="F882" s="226"/>
      <c r="G882" s="226"/>
      <c r="H882" s="226"/>
      <c r="I882" s="226"/>
      <c r="J882" s="226"/>
      <c r="K882" s="226"/>
    </row>
    <row r="883" spans="2:11" x14ac:dyDescent="0.35">
      <c r="B883" s="272"/>
      <c r="C883" s="226"/>
      <c r="D883" s="226"/>
      <c r="E883" s="226"/>
      <c r="F883" s="226"/>
      <c r="G883" s="226"/>
      <c r="H883" s="226"/>
      <c r="I883" s="226"/>
      <c r="J883" s="226"/>
      <c r="K883" s="226"/>
    </row>
    <row r="884" spans="2:11" x14ac:dyDescent="0.35">
      <c r="B884" s="272"/>
      <c r="C884" s="226"/>
      <c r="D884" s="226"/>
      <c r="E884" s="226"/>
      <c r="F884" s="226"/>
      <c r="G884" s="226"/>
      <c r="H884" s="226"/>
      <c r="I884" s="226"/>
      <c r="J884" s="226"/>
      <c r="K884" s="226"/>
    </row>
    <row r="885" spans="2:11" x14ac:dyDescent="0.35">
      <c r="B885" s="272"/>
      <c r="C885" s="226"/>
      <c r="D885" s="226"/>
      <c r="E885" s="226"/>
      <c r="F885" s="226"/>
      <c r="G885" s="226"/>
      <c r="H885" s="226"/>
      <c r="I885" s="226"/>
      <c r="J885" s="226"/>
      <c r="K885" s="226"/>
    </row>
    <row r="886" spans="2:11" x14ac:dyDescent="0.35">
      <c r="B886" s="272"/>
      <c r="C886" s="226"/>
      <c r="D886" s="226"/>
      <c r="E886" s="226"/>
      <c r="F886" s="226"/>
      <c r="G886" s="226"/>
      <c r="H886" s="226"/>
      <c r="I886" s="226"/>
      <c r="J886" s="226"/>
      <c r="K886" s="226"/>
    </row>
    <row r="887" spans="2:11" x14ac:dyDescent="0.35">
      <c r="B887" s="272"/>
      <c r="C887" s="226"/>
      <c r="D887" s="226"/>
      <c r="E887" s="226"/>
      <c r="F887" s="226"/>
      <c r="G887" s="226"/>
      <c r="H887" s="226"/>
      <c r="I887" s="226"/>
      <c r="J887" s="226"/>
      <c r="K887" s="226"/>
    </row>
    <row r="888" spans="2:11" x14ac:dyDescent="0.35">
      <c r="B888" s="272"/>
      <c r="C888" s="226"/>
      <c r="D888" s="226"/>
      <c r="E888" s="226"/>
      <c r="F888" s="226"/>
      <c r="G888" s="226"/>
      <c r="H888" s="226"/>
      <c r="I888" s="226"/>
      <c r="J888" s="226"/>
      <c r="K888" s="226"/>
    </row>
    <row r="889" spans="2:11" x14ac:dyDescent="0.35">
      <c r="B889" s="272"/>
      <c r="C889" s="226"/>
      <c r="D889" s="226"/>
      <c r="E889" s="226"/>
      <c r="F889" s="226"/>
      <c r="G889" s="226"/>
      <c r="H889" s="226"/>
      <c r="I889" s="226"/>
      <c r="J889" s="226"/>
      <c r="K889" s="226"/>
    </row>
    <row r="890" spans="2:11" x14ac:dyDescent="0.35">
      <c r="B890" s="272"/>
      <c r="C890" s="226"/>
      <c r="D890" s="226"/>
      <c r="E890" s="226"/>
      <c r="F890" s="226"/>
      <c r="G890" s="226"/>
      <c r="H890" s="226"/>
      <c r="I890" s="226"/>
      <c r="J890" s="226"/>
      <c r="K890" s="226"/>
    </row>
    <row r="891" spans="2:11" x14ac:dyDescent="0.35">
      <c r="B891" s="272"/>
      <c r="C891" s="226"/>
      <c r="D891" s="226"/>
      <c r="E891" s="226"/>
      <c r="F891" s="226"/>
      <c r="G891" s="226"/>
      <c r="H891" s="226"/>
      <c r="I891" s="226"/>
      <c r="J891" s="226"/>
      <c r="K891" s="226"/>
    </row>
    <row r="892" spans="2:11" x14ac:dyDescent="0.35">
      <c r="B892" s="272"/>
      <c r="C892" s="226"/>
      <c r="D892" s="226"/>
      <c r="E892" s="226"/>
      <c r="F892" s="226"/>
      <c r="G892" s="226"/>
      <c r="H892" s="226"/>
      <c r="I892" s="226"/>
      <c r="J892" s="226"/>
      <c r="K892" s="226"/>
    </row>
    <row r="893" spans="2:11" x14ac:dyDescent="0.35">
      <c r="B893" s="272"/>
      <c r="C893" s="226"/>
      <c r="D893" s="226"/>
      <c r="E893" s="226"/>
      <c r="F893" s="226"/>
      <c r="G893" s="226"/>
      <c r="H893" s="226"/>
      <c r="I893" s="226"/>
      <c r="J893" s="226"/>
      <c r="K893" s="226"/>
    </row>
    <row r="894" spans="2:11" x14ac:dyDescent="0.35">
      <c r="B894" s="272"/>
      <c r="C894" s="226"/>
      <c r="D894" s="226"/>
      <c r="E894" s="226"/>
      <c r="F894" s="226"/>
      <c r="G894" s="226"/>
      <c r="H894" s="226"/>
      <c r="I894" s="226"/>
      <c r="J894" s="226"/>
      <c r="K894" s="226"/>
    </row>
    <row r="895" spans="2:11" x14ac:dyDescent="0.35">
      <c r="B895" s="272"/>
      <c r="C895" s="226"/>
      <c r="D895" s="226"/>
      <c r="E895" s="226"/>
      <c r="F895" s="226"/>
      <c r="G895" s="226"/>
      <c r="H895" s="226"/>
      <c r="I895" s="226"/>
      <c r="J895" s="226"/>
      <c r="K895" s="226"/>
    </row>
    <row r="896" spans="2:11" x14ac:dyDescent="0.35">
      <c r="B896" s="272"/>
      <c r="C896" s="226"/>
      <c r="D896" s="226"/>
      <c r="E896" s="226"/>
      <c r="F896" s="226"/>
      <c r="G896" s="226"/>
      <c r="H896" s="226"/>
      <c r="I896" s="226"/>
      <c r="J896" s="226"/>
      <c r="K896" s="226"/>
    </row>
    <row r="897" spans="2:11" x14ac:dyDescent="0.35">
      <c r="B897" s="272"/>
      <c r="C897" s="226"/>
      <c r="D897" s="226"/>
      <c r="E897" s="226"/>
      <c r="F897" s="226"/>
      <c r="G897" s="226"/>
      <c r="H897" s="226"/>
      <c r="I897" s="226"/>
      <c r="J897" s="226"/>
      <c r="K897" s="226"/>
    </row>
    <row r="898" spans="2:11" x14ac:dyDescent="0.35">
      <c r="B898" s="272"/>
      <c r="C898" s="226"/>
      <c r="D898" s="226"/>
      <c r="E898" s="226"/>
      <c r="F898" s="226"/>
      <c r="G898" s="226"/>
      <c r="H898" s="226"/>
      <c r="I898" s="226"/>
      <c r="J898" s="226"/>
      <c r="K898" s="226"/>
    </row>
    <row r="899" spans="2:11" x14ac:dyDescent="0.35">
      <c r="B899" s="272"/>
      <c r="C899" s="226"/>
      <c r="D899" s="226"/>
      <c r="E899" s="226"/>
      <c r="F899" s="226"/>
      <c r="G899" s="226"/>
      <c r="H899" s="226"/>
      <c r="I899" s="226"/>
      <c r="J899" s="226"/>
      <c r="K899" s="226"/>
    </row>
    <row r="900" spans="2:11" x14ac:dyDescent="0.35">
      <c r="B900" s="272"/>
      <c r="C900" s="226"/>
      <c r="D900" s="226"/>
      <c r="E900" s="226"/>
      <c r="F900" s="226"/>
      <c r="G900" s="226"/>
      <c r="H900" s="226"/>
      <c r="I900" s="226"/>
      <c r="J900" s="226"/>
      <c r="K900" s="226"/>
    </row>
    <row r="901" spans="2:11" x14ac:dyDescent="0.35">
      <c r="B901" s="272"/>
      <c r="C901" s="226"/>
      <c r="D901" s="226"/>
      <c r="E901" s="226"/>
      <c r="F901" s="226"/>
      <c r="G901" s="226"/>
      <c r="H901" s="226"/>
      <c r="I901" s="226"/>
      <c r="J901" s="226"/>
      <c r="K901" s="226"/>
    </row>
    <row r="902" spans="2:11" x14ac:dyDescent="0.35">
      <c r="B902" s="272"/>
      <c r="C902" s="226"/>
      <c r="D902" s="226"/>
      <c r="E902" s="226"/>
      <c r="F902" s="226"/>
      <c r="G902" s="226"/>
      <c r="H902" s="226"/>
      <c r="I902" s="226"/>
      <c r="J902" s="226"/>
      <c r="K902" s="226"/>
    </row>
    <row r="903" spans="2:11" x14ac:dyDescent="0.35">
      <c r="B903" s="272"/>
      <c r="C903" s="226"/>
      <c r="D903" s="226"/>
      <c r="E903" s="226"/>
      <c r="F903" s="226"/>
      <c r="G903" s="226"/>
      <c r="H903" s="226"/>
      <c r="I903" s="226"/>
      <c r="J903" s="226"/>
      <c r="K903" s="226"/>
    </row>
    <row r="904" spans="2:11" x14ac:dyDescent="0.35">
      <c r="B904" s="272"/>
      <c r="C904" s="226"/>
      <c r="D904" s="226"/>
      <c r="E904" s="226"/>
      <c r="F904" s="226"/>
      <c r="G904" s="226"/>
      <c r="H904" s="226"/>
      <c r="I904" s="226"/>
      <c r="J904" s="226"/>
      <c r="K904" s="226"/>
    </row>
    <row r="905" spans="2:11" x14ac:dyDescent="0.35">
      <c r="B905" s="272"/>
      <c r="C905" s="226"/>
      <c r="D905" s="226"/>
      <c r="E905" s="226"/>
      <c r="F905" s="226"/>
      <c r="G905" s="226"/>
      <c r="H905" s="226"/>
      <c r="I905" s="226"/>
      <c r="J905" s="226"/>
      <c r="K905" s="226"/>
    </row>
    <row r="906" spans="2:11" x14ac:dyDescent="0.35">
      <c r="B906" s="272"/>
      <c r="C906" s="226"/>
      <c r="D906" s="226"/>
      <c r="E906" s="226"/>
      <c r="F906" s="226"/>
      <c r="G906" s="226"/>
      <c r="H906" s="226"/>
      <c r="I906" s="226"/>
      <c r="J906" s="226"/>
      <c r="K906" s="226"/>
    </row>
    <row r="907" spans="2:11" x14ac:dyDescent="0.35">
      <c r="B907" s="272"/>
      <c r="C907" s="226"/>
      <c r="D907" s="226"/>
      <c r="E907" s="226"/>
      <c r="F907" s="226"/>
      <c r="G907" s="226"/>
      <c r="H907" s="226"/>
      <c r="I907" s="226"/>
      <c r="J907" s="226"/>
      <c r="K907" s="226"/>
    </row>
    <row r="908" spans="2:11" x14ac:dyDescent="0.35">
      <c r="B908" s="272"/>
      <c r="C908" s="226"/>
      <c r="D908" s="226"/>
      <c r="E908" s="226"/>
      <c r="F908" s="226"/>
      <c r="G908" s="226"/>
      <c r="H908" s="226"/>
      <c r="I908" s="226"/>
      <c r="J908" s="226"/>
      <c r="K908" s="226"/>
    </row>
    <row r="909" spans="2:11" x14ac:dyDescent="0.35">
      <c r="B909" s="272"/>
      <c r="C909" s="226"/>
      <c r="D909" s="226"/>
      <c r="E909" s="226"/>
      <c r="F909" s="226"/>
      <c r="G909" s="226"/>
      <c r="H909" s="226"/>
      <c r="I909" s="226"/>
      <c r="J909" s="226"/>
      <c r="K909" s="226"/>
    </row>
    <row r="910" spans="2:11" x14ac:dyDescent="0.35">
      <c r="B910" s="272"/>
      <c r="C910" s="226"/>
      <c r="D910" s="226"/>
      <c r="E910" s="226"/>
      <c r="F910" s="226"/>
      <c r="G910" s="226"/>
      <c r="H910" s="226"/>
      <c r="I910" s="226"/>
      <c r="J910" s="226"/>
      <c r="K910" s="226"/>
    </row>
    <row r="911" spans="2:11" x14ac:dyDescent="0.35">
      <c r="B911" s="272"/>
      <c r="C911" s="226"/>
      <c r="D911" s="226"/>
      <c r="E911" s="226"/>
      <c r="F911" s="226"/>
      <c r="G911" s="226"/>
      <c r="H911" s="226"/>
      <c r="I911" s="226"/>
      <c r="J911" s="226"/>
      <c r="K911" s="226"/>
    </row>
    <row r="912" spans="2:11" x14ac:dyDescent="0.35">
      <c r="B912" s="272"/>
      <c r="C912" s="226"/>
      <c r="D912" s="226"/>
      <c r="E912" s="226"/>
      <c r="F912" s="226"/>
      <c r="G912" s="226"/>
      <c r="H912" s="226"/>
      <c r="I912" s="226"/>
      <c r="J912" s="226"/>
      <c r="K912" s="226"/>
    </row>
    <row r="913" spans="2:11" x14ac:dyDescent="0.35">
      <c r="B913" s="272"/>
      <c r="C913" s="226"/>
      <c r="D913" s="226"/>
      <c r="E913" s="226"/>
      <c r="F913" s="226"/>
      <c r="G913" s="226"/>
      <c r="H913" s="226"/>
      <c r="I913" s="226"/>
      <c r="J913" s="226"/>
      <c r="K913" s="226"/>
    </row>
    <row r="914" spans="2:11" x14ac:dyDescent="0.35">
      <c r="B914" s="272"/>
      <c r="C914" s="226"/>
      <c r="D914" s="226"/>
      <c r="E914" s="226"/>
      <c r="F914" s="226"/>
      <c r="G914" s="226"/>
      <c r="H914" s="226"/>
      <c r="I914" s="226"/>
      <c r="J914" s="226"/>
      <c r="K914" s="226"/>
    </row>
    <row r="915" spans="2:11" x14ac:dyDescent="0.35">
      <c r="B915" s="272"/>
      <c r="C915" s="226"/>
      <c r="D915" s="226"/>
      <c r="E915" s="226"/>
      <c r="F915" s="226"/>
      <c r="G915" s="226"/>
      <c r="H915" s="226"/>
      <c r="I915" s="226"/>
      <c r="J915" s="226"/>
      <c r="K915" s="226"/>
    </row>
    <row r="916" spans="2:11" x14ac:dyDescent="0.35">
      <c r="B916" s="272"/>
      <c r="C916" s="226"/>
      <c r="D916" s="226"/>
      <c r="E916" s="226"/>
      <c r="F916" s="226"/>
      <c r="G916" s="226"/>
      <c r="H916" s="226"/>
      <c r="I916" s="226"/>
      <c r="J916" s="226"/>
      <c r="K916" s="226"/>
    </row>
    <row r="917" spans="2:11" x14ac:dyDescent="0.35">
      <c r="B917" s="272"/>
      <c r="C917" s="226"/>
      <c r="D917" s="226"/>
      <c r="E917" s="226"/>
      <c r="F917" s="226"/>
      <c r="G917" s="226"/>
      <c r="H917" s="226"/>
      <c r="I917" s="226"/>
      <c r="J917" s="226"/>
      <c r="K917" s="226"/>
    </row>
    <row r="918" spans="2:11" x14ac:dyDescent="0.35">
      <c r="B918" s="272"/>
      <c r="C918" s="226"/>
      <c r="D918" s="226"/>
      <c r="E918" s="226"/>
      <c r="F918" s="226"/>
      <c r="G918" s="226"/>
      <c r="H918" s="226"/>
      <c r="I918" s="226"/>
      <c r="J918" s="226"/>
      <c r="K918" s="226"/>
    </row>
    <row r="919" spans="2:11" x14ac:dyDescent="0.35">
      <c r="B919" s="272"/>
      <c r="C919" s="226"/>
      <c r="D919" s="226"/>
      <c r="E919" s="226"/>
      <c r="F919" s="226"/>
      <c r="G919" s="226"/>
      <c r="H919" s="226"/>
      <c r="I919" s="226"/>
      <c r="J919" s="226"/>
      <c r="K919" s="226"/>
    </row>
    <row r="920" spans="2:11" x14ac:dyDescent="0.35">
      <c r="B920" s="272"/>
      <c r="C920" s="226"/>
      <c r="D920" s="226"/>
      <c r="E920" s="226"/>
      <c r="F920" s="226"/>
      <c r="G920" s="226"/>
      <c r="H920" s="226"/>
      <c r="I920" s="226"/>
      <c r="J920" s="226"/>
      <c r="K920" s="226"/>
    </row>
    <row r="921" spans="2:11" x14ac:dyDescent="0.35">
      <c r="B921" s="272"/>
      <c r="C921" s="226"/>
      <c r="D921" s="226"/>
      <c r="E921" s="226"/>
      <c r="F921" s="226"/>
      <c r="G921" s="226"/>
      <c r="H921" s="226"/>
      <c r="I921" s="226"/>
      <c r="J921" s="226"/>
      <c r="K921" s="226"/>
    </row>
    <row r="922" spans="2:11" x14ac:dyDescent="0.35">
      <c r="B922" s="272"/>
      <c r="C922" s="226"/>
      <c r="D922" s="226"/>
      <c r="E922" s="226"/>
      <c r="F922" s="226"/>
      <c r="G922" s="226"/>
      <c r="H922" s="226"/>
      <c r="I922" s="226"/>
      <c r="J922" s="226"/>
      <c r="K922" s="226"/>
    </row>
    <row r="923" spans="2:11" x14ac:dyDescent="0.35">
      <c r="B923" s="272"/>
      <c r="C923" s="226"/>
      <c r="D923" s="226"/>
      <c r="E923" s="226"/>
      <c r="F923" s="226"/>
      <c r="G923" s="226"/>
      <c r="H923" s="226"/>
      <c r="I923" s="226"/>
      <c r="J923" s="226"/>
      <c r="K923" s="226"/>
    </row>
    <row r="924" spans="2:11" x14ac:dyDescent="0.35">
      <c r="B924" s="272"/>
      <c r="C924" s="226"/>
      <c r="D924" s="226"/>
      <c r="E924" s="226"/>
      <c r="F924" s="226"/>
      <c r="G924" s="226"/>
      <c r="H924" s="226"/>
      <c r="I924" s="226"/>
      <c r="J924" s="226"/>
      <c r="K924" s="226"/>
    </row>
    <row r="925" spans="2:11" x14ac:dyDescent="0.35">
      <c r="B925" s="272"/>
      <c r="C925" s="226"/>
      <c r="D925" s="226"/>
      <c r="E925" s="226"/>
      <c r="F925" s="226"/>
      <c r="G925" s="226"/>
      <c r="H925" s="226"/>
      <c r="I925" s="226"/>
      <c r="J925" s="226"/>
      <c r="K925" s="226"/>
    </row>
    <row r="926" spans="2:11" x14ac:dyDescent="0.35">
      <c r="B926" s="272"/>
      <c r="C926" s="226"/>
      <c r="D926" s="226"/>
      <c r="E926" s="226"/>
      <c r="F926" s="226"/>
      <c r="G926" s="226"/>
      <c r="H926" s="226"/>
      <c r="I926" s="226"/>
      <c r="J926" s="226"/>
      <c r="K926" s="226"/>
    </row>
    <row r="927" spans="2:11" x14ac:dyDescent="0.35">
      <c r="B927" s="272"/>
      <c r="C927" s="226"/>
      <c r="D927" s="226"/>
      <c r="E927" s="226"/>
      <c r="F927" s="226"/>
      <c r="G927" s="226"/>
      <c r="H927" s="226"/>
      <c r="I927" s="226"/>
      <c r="J927" s="226"/>
      <c r="K927" s="226"/>
    </row>
    <row r="928" spans="2:11" x14ac:dyDescent="0.35">
      <c r="B928" s="272"/>
      <c r="C928" s="226"/>
      <c r="D928" s="226"/>
      <c r="E928" s="226"/>
      <c r="F928" s="226"/>
      <c r="G928" s="226"/>
      <c r="H928" s="226"/>
      <c r="I928" s="226"/>
      <c r="J928" s="226"/>
      <c r="K928" s="226"/>
    </row>
    <row r="929" spans="2:11" x14ac:dyDescent="0.35">
      <c r="B929" s="272"/>
      <c r="C929" s="226"/>
      <c r="D929" s="226"/>
      <c r="E929" s="226"/>
      <c r="F929" s="226"/>
      <c r="G929" s="226"/>
      <c r="H929" s="226"/>
      <c r="I929" s="226"/>
      <c r="J929" s="226"/>
      <c r="K929" s="226"/>
    </row>
    <row r="930" spans="2:11" x14ac:dyDescent="0.35">
      <c r="B930" s="272"/>
      <c r="C930" s="226"/>
      <c r="D930" s="226"/>
      <c r="E930" s="226"/>
      <c r="F930" s="226"/>
      <c r="G930" s="226"/>
      <c r="H930" s="226"/>
      <c r="I930" s="226"/>
      <c r="J930" s="226"/>
      <c r="K930" s="226"/>
    </row>
    <row r="931" spans="2:11" x14ac:dyDescent="0.35">
      <c r="B931" s="272"/>
      <c r="C931" s="226"/>
      <c r="D931" s="226"/>
      <c r="E931" s="226"/>
      <c r="F931" s="226"/>
      <c r="G931" s="226"/>
      <c r="H931" s="226"/>
      <c r="I931" s="226"/>
      <c r="J931" s="226"/>
      <c r="K931" s="226"/>
    </row>
    <row r="932" spans="2:11" x14ac:dyDescent="0.35">
      <c r="B932" s="272"/>
      <c r="C932" s="226"/>
      <c r="D932" s="226"/>
      <c r="E932" s="226"/>
      <c r="F932" s="226"/>
      <c r="G932" s="226"/>
      <c r="H932" s="226"/>
      <c r="I932" s="226"/>
      <c r="J932" s="226"/>
      <c r="K932" s="226"/>
    </row>
    <row r="933" spans="2:11" x14ac:dyDescent="0.35">
      <c r="B933" s="272"/>
      <c r="C933" s="226"/>
      <c r="D933" s="226"/>
      <c r="E933" s="226"/>
      <c r="F933" s="226"/>
      <c r="G933" s="226"/>
      <c r="H933" s="226"/>
      <c r="I933" s="226"/>
      <c r="J933" s="226"/>
      <c r="K933" s="226"/>
    </row>
    <row r="934" spans="2:11" x14ac:dyDescent="0.35">
      <c r="B934" s="272"/>
      <c r="C934" s="226"/>
      <c r="D934" s="226"/>
      <c r="E934" s="226"/>
      <c r="F934" s="226"/>
      <c r="G934" s="226"/>
      <c r="H934" s="226"/>
      <c r="I934" s="226"/>
      <c r="J934" s="226"/>
      <c r="K934" s="226"/>
    </row>
    <row r="935" spans="2:11" x14ac:dyDescent="0.35">
      <c r="B935" s="272"/>
      <c r="C935" s="226"/>
      <c r="D935" s="226"/>
      <c r="E935" s="226"/>
      <c r="F935" s="226"/>
      <c r="G935" s="226"/>
      <c r="H935" s="226"/>
      <c r="I935" s="226"/>
      <c r="J935" s="226"/>
      <c r="K935" s="226"/>
    </row>
    <row r="936" spans="2:11" x14ac:dyDescent="0.35">
      <c r="B936" s="272"/>
      <c r="C936" s="226"/>
      <c r="D936" s="226"/>
      <c r="E936" s="226"/>
      <c r="F936" s="226"/>
      <c r="G936" s="226"/>
      <c r="H936" s="226"/>
      <c r="I936" s="226"/>
      <c r="J936" s="226"/>
      <c r="K936" s="226"/>
    </row>
    <row r="937" spans="2:11" x14ac:dyDescent="0.35">
      <c r="B937" s="272"/>
      <c r="C937" s="226"/>
      <c r="D937" s="226"/>
      <c r="E937" s="226"/>
      <c r="F937" s="226"/>
      <c r="G937" s="226"/>
      <c r="H937" s="226"/>
      <c r="I937" s="226"/>
      <c r="J937" s="226"/>
      <c r="K937" s="226"/>
    </row>
    <row r="938" spans="2:11" x14ac:dyDescent="0.35">
      <c r="B938" s="272"/>
      <c r="C938" s="226"/>
      <c r="D938" s="226"/>
      <c r="E938" s="226"/>
      <c r="F938" s="226"/>
      <c r="G938" s="226"/>
      <c r="H938" s="226"/>
      <c r="I938" s="226"/>
      <c r="J938" s="226"/>
      <c r="K938" s="226"/>
    </row>
    <row r="939" spans="2:11" x14ac:dyDescent="0.35">
      <c r="B939" s="272"/>
      <c r="C939" s="226"/>
      <c r="D939" s="226"/>
      <c r="E939" s="226"/>
      <c r="F939" s="226"/>
      <c r="G939" s="226"/>
      <c r="H939" s="226"/>
      <c r="I939" s="226"/>
      <c r="J939" s="226"/>
      <c r="K939" s="226"/>
    </row>
    <row r="940" spans="2:11" x14ac:dyDescent="0.35">
      <c r="B940" s="272"/>
      <c r="C940" s="226"/>
      <c r="D940" s="226"/>
      <c r="E940" s="226"/>
      <c r="F940" s="226"/>
      <c r="G940" s="226"/>
      <c r="H940" s="226"/>
      <c r="I940" s="226"/>
      <c r="J940" s="226"/>
      <c r="K940" s="226"/>
    </row>
    <row r="941" spans="2:11" x14ac:dyDescent="0.35">
      <c r="B941" s="272"/>
      <c r="C941" s="226"/>
      <c r="D941" s="226"/>
      <c r="E941" s="226"/>
      <c r="F941" s="226"/>
      <c r="G941" s="226"/>
      <c r="H941" s="226"/>
      <c r="I941" s="226"/>
      <c r="J941" s="226"/>
      <c r="K941" s="226"/>
    </row>
    <row r="942" spans="2:11" x14ac:dyDescent="0.35">
      <c r="B942" s="272"/>
      <c r="C942" s="226"/>
      <c r="D942" s="226"/>
      <c r="E942" s="226"/>
      <c r="F942" s="226"/>
      <c r="G942" s="226"/>
      <c r="H942" s="226"/>
      <c r="I942" s="226"/>
      <c r="J942" s="226"/>
      <c r="K942" s="226"/>
    </row>
    <row r="943" spans="2:11" x14ac:dyDescent="0.35">
      <c r="B943" s="272"/>
      <c r="C943" s="226"/>
      <c r="D943" s="226"/>
      <c r="E943" s="226"/>
      <c r="F943" s="226"/>
      <c r="G943" s="226"/>
      <c r="H943" s="226"/>
      <c r="I943" s="226"/>
      <c r="J943" s="226"/>
      <c r="K943" s="226"/>
    </row>
    <row r="944" spans="2:11" x14ac:dyDescent="0.35">
      <c r="B944" s="272"/>
      <c r="C944" s="226"/>
      <c r="D944" s="226"/>
      <c r="E944" s="226"/>
      <c r="F944" s="226"/>
      <c r="G944" s="226"/>
      <c r="H944" s="226"/>
      <c r="I944" s="226"/>
      <c r="J944" s="226"/>
      <c r="K944" s="226"/>
    </row>
    <row r="945" spans="2:11" x14ac:dyDescent="0.35">
      <c r="B945" s="272"/>
      <c r="C945" s="226"/>
      <c r="D945" s="226"/>
      <c r="E945" s="226"/>
      <c r="F945" s="226"/>
      <c r="G945" s="226"/>
      <c r="H945" s="226"/>
      <c r="I945" s="226"/>
      <c r="J945" s="226"/>
      <c r="K945" s="226"/>
    </row>
    <row r="946" spans="2:11" x14ac:dyDescent="0.35">
      <c r="B946" s="272"/>
      <c r="C946" s="226"/>
      <c r="D946" s="226"/>
      <c r="E946" s="226"/>
      <c r="F946" s="226"/>
      <c r="G946" s="226"/>
      <c r="H946" s="226"/>
      <c r="I946" s="226"/>
      <c r="J946" s="226"/>
      <c r="K946" s="226"/>
    </row>
    <row r="947" spans="2:11" x14ac:dyDescent="0.35">
      <c r="B947" s="272"/>
      <c r="C947" s="226"/>
      <c r="D947" s="226"/>
      <c r="E947" s="226"/>
      <c r="F947" s="226"/>
      <c r="G947" s="226"/>
      <c r="H947" s="226"/>
      <c r="I947" s="226"/>
      <c r="J947" s="226"/>
      <c r="K947" s="226"/>
    </row>
    <row r="948" spans="2:11" x14ac:dyDescent="0.35">
      <c r="B948" s="272"/>
      <c r="C948" s="226"/>
      <c r="D948" s="226"/>
      <c r="E948" s="226"/>
      <c r="F948" s="226"/>
      <c r="G948" s="226"/>
      <c r="H948" s="226"/>
      <c r="I948" s="226"/>
      <c r="J948" s="226"/>
      <c r="K948" s="226"/>
    </row>
    <row r="949" spans="2:11" x14ac:dyDescent="0.35">
      <c r="B949" s="272"/>
      <c r="C949" s="226"/>
      <c r="D949" s="226"/>
      <c r="E949" s="226"/>
      <c r="F949" s="226"/>
      <c r="G949" s="226"/>
      <c r="H949" s="226"/>
      <c r="I949" s="226"/>
      <c r="J949" s="226"/>
      <c r="K949" s="226"/>
    </row>
    <row r="950" spans="2:11" x14ac:dyDescent="0.35">
      <c r="B950" s="272"/>
      <c r="C950" s="226"/>
      <c r="D950" s="226"/>
      <c r="E950" s="226"/>
      <c r="F950" s="226"/>
      <c r="G950" s="226"/>
      <c r="H950" s="226"/>
      <c r="I950" s="226"/>
      <c r="J950" s="226"/>
      <c r="K950" s="226"/>
    </row>
    <row r="951" spans="2:11" x14ac:dyDescent="0.35">
      <c r="B951" s="272"/>
      <c r="C951" s="226"/>
      <c r="D951" s="226"/>
      <c r="E951" s="226"/>
      <c r="F951" s="226"/>
      <c r="G951" s="226"/>
      <c r="H951" s="226"/>
      <c r="I951" s="226"/>
      <c r="J951" s="226"/>
      <c r="K951" s="226"/>
    </row>
    <row r="952" spans="2:11" x14ac:dyDescent="0.35">
      <c r="B952" s="272"/>
      <c r="C952" s="226"/>
      <c r="D952" s="226"/>
      <c r="E952" s="226"/>
      <c r="F952" s="226"/>
      <c r="G952" s="226"/>
      <c r="H952" s="226"/>
      <c r="I952" s="226"/>
      <c r="J952" s="226"/>
      <c r="K952" s="226"/>
    </row>
    <row r="953" spans="2:11" x14ac:dyDescent="0.35">
      <c r="B953" s="272"/>
      <c r="C953" s="226"/>
      <c r="D953" s="226"/>
      <c r="E953" s="226"/>
      <c r="F953" s="226"/>
      <c r="G953" s="226"/>
      <c r="H953" s="226"/>
      <c r="I953" s="226"/>
      <c r="J953" s="226"/>
      <c r="K953" s="226"/>
    </row>
    <row r="954" spans="2:11" x14ac:dyDescent="0.35">
      <c r="B954" s="272"/>
      <c r="C954" s="226"/>
      <c r="D954" s="226"/>
      <c r="E954" s="226"/>
      <c r="F954" s="226"/>
      <c r="G954" s="226"/>
      <c r="H954" s="226"/>
      <c r="I954" s="226"/>
      <c r="J954" s="226"/>
      <c r="K954" s="226"/>
    </row>
    <row r="955" spans="2:11" x14ac:dyDescent="0.35">
      <c r="B955" s="272"/>
      <c r="C955" s="226"/>
      <c r="D955" s="226"/>
      <c r="E955" s="226"/>
      <c r="F955" s="226"/>
      <c r="G955" s="226"/>
      <c r="H955" s="226"/>
      <c r="I955" s="226"/>
      <c r="J955" s="226"/>
      <c r="K955" s="226"/>
    </row>
    <row r="956" spans="2:11" x14ac:dyDescent="0.35">
      <c r="B956" s="272"/>
      <c r="C956" s="226"/>
      <c r="D956" s="226"/>
      <c r="E956" s="226"/>
      <c r="F956" s="226"/>
      <c r="G956" s="226"/>
      <c r="H956" s="226"/>
      <c r="I956" s="226"/>
      <c r="J956" s="226"/>
      <c r="K956" s="226"/>
    </row>
    <row r="957" spans="2:11" x14ac:dyDescent="0.35">
      <c r="B957" s="272"/>
      <c r="C957" s="226"/>
      <c r="D957" s="226"/>
      <c r="E957" s="226"/>
      <c r="F957" s="226"/>
      <c r="G957" s="226"/>
      <c r="H957" s="226"/>
      <c r="I957" s="226"/>
      <c r="J957" s="226"/>
      <c r="K957" s="226"/>
    </row>
    <row r="958" spans="2:11" x14ac:dyDescent="0.35">
      <c r="B958" s="272"/>
      <c r="C958" s="226"/>
      <c r="D958" s="226"/>
      <c r="E958" s="226"/>
      <c r="F958" s="226"/>
      <c r="G958" s="226"/>
      <c r="H958" s="226"/>
      <c r="I958" s="226"/>
      <c r="J958" s="226"/>
      <c r="K958" s="226"/>
    </row>
    <row r="959" spans="2:11" x14ac:dyDescent="0.35">
      <c r="B959" s="272"/>
      <c r="C959" s="226"/>
      <c r="D959" s="226"/>
      <c r="E959" s="226"/>
      <c r="F959" s="226"/>
      <c r="G959" s="226"/>
      <c r="H959" s="226"/>
      <c r="I959" s="226"/>
      <c r="J959" s="226"/>
      <c r="K959" s="226"/>
    </row>
    <row r="960" spans="2:11" x14ac:dyDescent="0.35">
      <c r="B960" s="272"/>
      <c r="C960" s="226"/>
      <c r="D960" s="226"/>
      <c r="E960" s="226"/>
      <c r="F960" s="226"/>
      <c r="G960" s="226"/>
      <c r="H960" s="226"/>
      <c r="I960" s="226"/>
      <c r="J960" s="226"/>
      <c r="K960" s="226"/>
    </row>
    <row r="961" spans="2:11" x14ac:dyDescent="0.35">
      <c r="B961" s="272"/>
      <c r="C961" s="226"/>
      <c r="D961" s="226"/>
      <c r="E961" s="226"/>
      <c r="F961" s="226"/>
      <c r="G961" s="226"/>
      <c r="H961" s="226"/>
      <c r="I961" s="226"/>
      <c r="J961" s="226"/>
      <c r="K961" s="226"/>
    </row>
    <row r="962" spans="2:11" x14ac:dyDescent="0.35">
      <c r="B962" s="272"/>
      <c r="C962" s="226"/>
      <c r="D962" s="226"/>
      <c r="E962" s="226"/>
      <c r="F962" s="226"/>
      <c r="G962" s="226"/>
      <c r="H962" s="226"/>
      <c r="I962" s="226"/>
      <c r="J962" s="226"/>
      <c r="K962" s="226"/>
    </row>
    <row r="963" spans="2:11" x14ac:dyDescent="0.35">
      <c r="B963" s="272"/>
      <c r="C963" s="226"/>
      <c r="D963" s="226"/>
      <c r="E963" s="226"/>
      <c r="F963" s="226"/>
      <c r="G963" s="226"/>
      <c r="H963" s="226"/>
      <c r="I963" s="226"/>
      <c r="J963" s="226"/>
      <c r="K963" s="226"/>
    </row>
    <row r="964" spans="2:11" x14ac:dyDescent="0.35">
      <c r="B964" s="272"/>
      <c r="C964" s="226"/>
      <c r="D964" s="226"/>
      <c r="E964" s="226"/>
      <c r="F964" s="226"/>
      <c r="G964" s="226"/>
      <c r="H964" s="226"/>
      <c r="I964" s="226"/>
      <c r="J964" s="226"/>
      <c r="K964" s="226"/>
    </row>
    <row r="965" spans="2:11" x14ac:dyDescent="0.35">
      <c r="B965" s="272"/>
      <c r="C965" s="226"/>
      <c r="D965" s="226"/>
      <c r="E965" s="226"/>
      <c r="F965" s="226"/>
      <c r="G965" s="226"/>
      <c r="H965" s="226"/>
      <c r="I965" s="226"/>
      <c r="J965" s="226"/>
      <c r="K965" s="226"/>
    </row>
    <row r="966" spans="2:11" x14ac:dyDescent="0.35">
      <c r="B966" s="272"/>
      <c r="C966" s="226"/>
      <c r="D966" s="226"/>
      <c r="E966" s="226"/>
      <c r="F966" s="226"/>
      <c r="G966" s="226"/>
      <c r="H966" s="226"/>
      <c r="I966" s="226"/>
      <c r="J966" s="226"/>
      <c r="K966" s="226"/>
    </row>
    <row r="967" spans="2:11" x14ac:dyDescent="0.35">
      <c r="B967" s="272"/>
      <c r="C967" s="226"/>
      <c r="D967" s="226"/>
      <c r="E967" s="226"/>
      <c r="F967" s="226"/>
      <c r="G967" s="226"/>
      <c r="H967" s="226"/>
      <c r="I967" s="226"/>
      <c r="J967" s="226"/>
      <c r="K967" s="226"/>
    </row>
    <row r="968" spans="2:11" x14ac:dyDescent="0.35">
      <c r="B968" s="272"/>
      <c r="C968" s="226"/>
      <c r="D968" s="226"/>
      <c r="E968" s="226"/>
      <c r="F968" s="226"/>
      <c r="G968" s="226"/>
      <c r="H968" s="226"/>
      <c r="I968" s="226"/>
      <c r="J968" s="226"/>
      <c r="K968" s="226"/>
    </row>
    <row r="969" spans="2:11" x14ac:dyDescent="0.35">
      <c r="B969" s="272"/>
      <c r="C969" s="226"/>
      <c r="D969" s="226"/>
      <c r="E969" s="226"/>
      <c r="F969" s="226"/>
      <c r="G969" s="226"/>
      <c r="H969" s="226"/>
      <c r="I969" s="226"/>
      <c r="J969" s="226"/>
      <c r="K969" s="226"/>
    </row>
    <row r="970" spans="2:11" x14ac:dyDescent="0.35">
      <c r="B970" s="272"/>
      <c r="C970" s="226"/>
      <c r="D970" s="226"/>
      <c r="E970" s="226"/>
      <c r="F970" s="226"/>
      <c r="G970" s="226"/>
      <c r="H970" s="226"/>
      <c r="I970" s="226"/>
      <c r="J970" s="226"/>
      <c r="K970" s="226"/>
    </row>
    <row r="971" spans="2:11" x14ac:dyDescent="0.35">
      <c r="B971" s="272"/>
      <c r="C971" s="226"/>
      <c r="D971" s="226"/>
      <c r="E971" s="226"/>
      <c r="F971" s="226"/>
      <c r="G971" s="226"/>
      <c r="H971" s="226"/>
      <c r="I971" s="226"/>
      <c r="J971" s="226"/>
      <c r="K971" s="226"/>
    </row>
    <row r="972" spans="2:11" x14ac:dyDescent="0.35">
      <c r="B972" s="272"/>
      <c r="C972" s="226"/>
      <c r="D972" s="226"/>
      <c r="E972" s="226"/>
      <c r="F972" s="226"/>
      <c r="G972" s="226"/>
      <c r="H972" s="226"/>
      <c r="I972" s="226"/>
      <c r="J972" s="226"/>
      <c r="K972" s="226"/>
    </row>
    <row r="973" spans="2:11" x14ac:dyDescent="0.35">
      <c r="B973" s="272"/>
      <c r="C973" s="226"/>
      <c r="D973" s="226"/>
      <c r="E973" s="226"/>
      <c r="F973" s="226"/>
      <c r="G973" s="226"/>
      <c r="H973" s="226"/>
      <c r="I973" s="226"/>
      <c r="J973" s="226"/>
      <c r="K973" s="226"/>
    </row>
    <row r="974" spans="2:11" x14ac:dyDescent="0.35">
      <c r="B974" s="272"/>
      <c r="C974" s="226"/>
      <c r="D974" s="226"/>
      <c r="E974" s="226"/>
      <c r="F974" s="226"/>
      <c r="G974" s="226"/>
      <c r="H974" s="226"/>
      <c r="I974" s="226"/>
      <c r="J974" s="226"/>
      <c r="K974" s="226"/>
    </row>
    <row r="975" spans="2:11" x14ac:dyDescent="0.35">
      <c r="B975" s="272"/>
      <c r="C975" s="226"/>
      <c r="D975" s="226"/>
      <c r="E975" s="226"/>
      <c r="F975" s="226"/>
      <c r="G975" s="226"/>
      <c r="H975" s="226"/>
      <c r="I975" s="226"/>
      <c r="J975" s="226"/>
      <c r="K975" s="226"/>
    </row>
    <row r="976" spans="2:11" x14ac:dyDescent="0.35">
      <c r="B976" s="272"/>
      <c r="C976" s="226"/>
      <c r="D976" s="226"/>
      <c r="E976" s="226"/>
      <c r="F976" s="226"/>
      <c r="G976" s="226"/>
      <c r="H976" s="226"/>
      <c r="I976" s="226"/>
      <c r="J976" s="226"/>
      <c r="K976" s="226"/>
    </row>
    <row r="977" spans="2:11" x14ac:dyDescent="0.35">
      <c r="B977" s="272"/>
      <c r="C977" s="226"/>
      <c r="D977" s="226"/>
      <c r="E977" s="226"/>
      <c r="F977" s="226"/>
      <c r="G977" s="226"/>
      <c r="H977" s="226"/>
      <c r="I977" s="226"/>
      <c r="J977" s="226"/>
      <c r="K977" s="226"/>
    </row>
    <row r="978" spans="2:11" x14ac:dyDescent="0.35">
      <c r="B978" s="272"/>
      <c r="C978" s="226"/>
      <c r="D978" s="226"/>
      <c r="E978" s="226"/>
      <c r="F978" s="226"/>
      <c r="G978" s="226"/>
      <c r="H978" s="226"/>
      <c r="I978" s="226"/>
      <c r="J978" s="226"/>
      <c r="K978" s="226"/>
    </row>
    <row r="979" spans="2:11" x14ac:dyDescent="0.35">
      <c r="B979" s="272"/>
      <c r="C979" s="226"/>
      <c r="D979" s="226"/>
      <c r="E979" s="226"/>
      <c r="F979" s="226"/>
      <c r="G979" s="226"/>
      <c r="H979" s="226"/>
      <c r="I979" s="226"/>
      <c r="J979" s="226"/>
      <c r="K979" s="226"/>
    </row>
    <row r="980" spans="2:11" x14ac:dyDescent="0.35">
      <c r="B980" s="272"/>
      <c r="C980" s="226"/>
      <c r="D980" s="226"/>
      <c r="E980" s="226"/>
      <c r="F980" s="226"/>
      <c r="G980" s="226"/>
      <c r="H980" s="226"/>
      <c r="I980" s="226"/>
      <c r="J980" s="226"/>
      <c r="K980" s="226"/>
    </row>
    <row r="981" spans="2:11" x14ac:dyDescent="0.35">
      <c r="B981" s="272"/>
      <c r="C981" s="226"/>
      <c r="D981" s="226"/>
      <c r="E981" s="226"/>
      <c r="F981" s="226"/>
      <c r="G981" s="226"/>
      <c r="H981" s="226"/>
      <c r="I981" s="226"/>
      <c r="J981" s="226"/>
      <c r="K981" s="226"/>
    </row>
    <row r="982" spans="2:11" x14ac:dyDescent="0.35">
      <c r="B982" s="272"/>
      <c r="C982" s="226"/>
      <c r="D982" s="226"/>
      <c r="E982" s="226"/>
      <c r="F982" s="226"/>
      <c r="G982" s="226"/>
      <c r="H982" s="226"/>
      <c r="I982" s="226"/>
      <c r="J982" s="226"/>
      <c r="K982" s="226"/>
    </row>
    <row r="983" spans="2:11" x14ac:dyDescent="0.35">
      <c r="B983" s="272"/>
      <c r="C983" s="226"/>
      <c r="D983" s="226"/>
      <c r="E983" s="226"/>
      <c r="F983" s="226"/>
      <c r="G983" s="226"/>
      <c r="H983" s="226"/>
      <c r="I983" s="226"/>
      <c r="J983" s="226"/>
      <c r="K983" s="226"/>
    </row>
    <row r="984" spans="2:11" x14ac:dyDescent="0.35">
      <c r="B984" s="272"/>
      <c r="C984" s="226"/>
      <c r="D984" s="226"/>
      <c r="E984" s="226"/>
      <c r="F984" s="226"/>
      <c r="G984" s="226"/>
      <c r="H984" s="226"/>
      <c r="I984" s="226"/>
      <c r="J984" s="226"/>
      <c r="K984" s="226"/>
    </row>
    <row r="985" spans="2:11" x14ac:dyDescent="0.35">
      <c r="B985" s="272"/>
      <c r="C985" s="226"/>
      <c r="D985" s="226"/>
      <c r="E985" s="226"/>
      <c r="F985" s="226"/>
      <c r="G985" s="226"/>
      <c r="H985" s="226"/>
      <c r="I985" s="226"/>
      <c r="J985" s="226"/>
      <c r="K985" s="226"/>
    </row>
    <row r="986" spans="2:11" x14ac:dyDescent="0.35">
      <c r="B986" s="272"/>
      <c r="C986" s="226"/>
      <c r="D986" s="226"/>
      <c r="E986" s="226"/>
      <c r="F986" s="226"/>
      <c r="G986" s="226"/>
      <c r="H986" s="226"/>
      <c r="I986" s="226"/>
      <c r="J986" s="226"/>
      <c r="K986" s="226"/>
    </row>
    <row r="987" spans="2:11" x14ac:dyDescent="0.35">
      <c r="B987" s="272"/>
      <c r="C987" s="226"/>
      <c r="D987" s="226"/>
      <c r="E987" s="226"/>
      <c r="F987" s="226"/>
      <c r="G987" s="226"/>
      <c r="H987" s="226"/>
      <c r="I987" s="226"/>
      <c r="J987" s="226"/>
      <c r="K987" s="226"/>
    </row>
    <row r="988" spans="2:11" x14ac:dyDescent="0.35">
      <c r="B988" s="272"/>
      <c r="C988" s="226"/>
      <c r="D988" s="226"/>
      <c r="E988" s="226"/>
      <c r="F988" s="226"/>
      <c r="G988" s="226"/>
      <c r="H988" s="226"/>
      <c r="I988" s="226"/>
      <c r="J988" s="226"/>
      <c r="K988" s="226"/>
    </row>
    <row r="989" spans="2:11" x14ac:dyDescent="0.35">
      <c r="B989" s="272"/>
      <c r="C989" s="226"/>
      <c r="D989" s="226"/>
      <c r="E989" s="226"/>
      <c r="F989" s="226"/>
      <c r="G989" s="226"/>
      <c r="H989" s="226"/>
      <c r="I989" s="226"/>
      <c r="J989" s="226"/>
      <c r="K989" s="226"/>
    </row>
    <row r="990" spans="2:11" x14ac:dyDescent="0.35">
      <c r="B990" s="272"/>
      <c r="C990" s="226"/>
      <c r="D990" s="226"/>
      <c r="E990" s="226"/>
      <c r="F990" s="226"/>
      <c r="G990" s="226"/>
      <c r="H990" s="226"/>
      <c r="I990" s="226"/>
      <c r="J990" s="226"/>
      <c r="K990" s="226"/>
    </row>
    <row r="991" spans="2:11" x14ac:dyDescent="0.35">
      <c r="B991" s="272"/>
      <c r="C991" s="226"/>
      <c r="D991" s="226"/>
      <c r="E991" s="226"/>
      <c r="F991" s="226"/>
      <c r="G991" s="226"/>
      <c r="H991" s="226"/>
      <c r="I991" s="226"/>
      <c r="J991" s="226"/>
      <c r="K991" s="226"/>
    </row>
    <row r="992" spans="2:11" x14ac:dyDescent="0.35">
      <c r="B992" s="272"/>
      <c r="C992" s="226"/>
      <c r="D992" s="226"/>
      <c r="E992" s="226"/>
      <c r="F992" s="226"/>
      <c r="G992" s="226"/>
      <c r="H992" s="226"/>
      <c r="I992" s="226"/>
      <c r="J992" s="226"/>
      <c r="K992" s="226"/>
    </row>
    <row r="993" spans="2:11" x14ac:dyDescent="0.35">
      <c r="B993" s="272"/>
      <c r="C993" s="226"/>
      <c r="D993" s="226"/>
      <c r="E993" s="226"/>
      <c r="F993" s="226"/>
      <c r="G993" s="226"/>
      <c r="H993" s="226"/>
      <c r="I993" s="226"/>
      <c r="J993" s="226"/>
      <c r="K993" s="226"/>
    </row>
    <row r="994" spans="2:11" x14ac:dyDescent="0.35">
      <c r="B994" s="272"/>
      <c r="C994" s="226"/>
      <c r="D994" s="226"/>
      <c r="E994" s="226"/>
      <c r="F994" s="226"/>
      <c r="G994" s="226"/>
      <c r="H994" s="226"/>
      <c r="I994" s="226"/>
      <c r="J994" s="226"/>
      <c r="K994" s="226"/>
    </row>
    <row r="995" spans="2:11" x14ac:dyDescent="0.35">
      <c r="B995" s="272"/>
      <c r="C995" s="226"/>
      <c r="D995" s="226"/>
      <c r="E995" s="226"/>
      <c r="F995" s="226"/>
      <c r="G995" s="226"/>
      <c r="H995" s="226"/>
      <c r="I995" s="226"/>
      <c r="J995" s="226"/>
      <c r="K995" s="226"/>
    </row>
    <row r="996" spans="2:11" x14ac:dyDescent="0.35">
      <c r="B996" s="272"/>
      <c r="C996" s="226"/>
      <c r="D996" s="226"/>
      <c r="E996" s="226"/>
      <c r="F996" s="226"/>
      <c r="G996" s="226"/>
      <c r="H996" s="226"/>
      <c r="I996" s="226"/>
      <c r="J996" s="226"/>
      <c r="K996" s="226"/>
    </row>
    <row r="997" spans="2:11" x14ac:dyDescent="0.35">
      <c r="B997" s="272"/>
      <c r="C997" s="226"/>
      <c r="D997" s="226"/>
      <c r="E997" s="226"/>
      <c r="F997" s="226"/>
      <c r="G997" s="226"/>
      <c r="H997" s="226"/>
      <c r="I997" s="226"/>
      <c r="J997" s="226"/>
      <c r="K997" s="226"/>
    </row>
    <row r="998" spans="2:11" x14ac:dyDescent="0.35">
      <c r="B998" s="272"/>
      <c r="C998" s="226"/>
      <c r="D998" s="226"/>
      <c r="E998" s="226"/>
      <c r="F998" s="226"/>
      <c r="G998" s="226"/>
      <c r="H998" s="226"/>
      <c r="I998" s="226"/>
      <c r="J998" s="226"/>
      <c r="K998" s="226"/>
    </row>
    <row r="999" spans="2:11" x14ac:dyDescent="0.35">
      <c r="B999" s="272"/>
      <c r="C999" s="226"/>
      <c r="D999" s="226"/>
      <c r="E999" s="226"/>
      <c r="F999" s="226"/>
      <c r="G999" s="226"/>
      <c r="H999" s="226"/>
      <c r="I999" s="226"/>
      <c r="J999" s="226"/>
      <c r="K999" s="226"/>
    </row>
    <row r="1000" spans="2:11" x14ac:dyDescent="0.35">
      <c r="B1000" s="272"/>
      <c r="C1000" s="226"/>
      <c r="D1000" s="226"/>
      <c r="E1000" s="226"/>
      <c r="F1000" s="226"/>
      <c r="G1000" s="226"/>
      <c r="H1000" s="226"/>
      <c r="I1000" s="226"/>
      <c r="J1000" s="226"/>
      <c r="K1000" s="226"/>
    </row>
    <row r="1001" spans="2:11" x14ac:dyDescent="0.35">
      <c r="B1001" s="272"/>
      <c r="C1001" s="226"/>
      <c r="D1001" s="226"/>
      <c r="E1001" s="226"/>
      <c r="F1001" s="226"/>
      <c r="G1001" s="226"/>
      <c r="H1001" s="226"/>
      <c r="I1001" s="226"/>
      <c r="J1001" s="226"/>
      <c r="K1001" s="226"/>
    </row>
    <row r="1002" spans="2:11" x14ac:dyDescent="0.35">
      <c r="B1002" s="272"/>
      <c r="C1002" s="226"/>
      <c r="D1002" s="226"/>
      <c r="E1002" s="226"/>
      <c r="F1002" s="226"/>
      <c r="G1002" s="226"/>
      <c r="H1002" s="226"/>
      <c r="I1002" s="226"/>
      <c r="J1002" s="226"/>
      <c r="K1002" s="226"/>
    </row>
    <row r="1003" spans="2:11" x14ac:dyDescent="0.35">
      <c r="B1003" s="272"/>
      <c r="C1003" s="226"/>
      <c r="D1003" s="226"/>
      <c r="E1003" s="226"/>
      <c r="F1003" s="226"/>
      <c r="G1003" s="226"/>
      <c r="H1003" s="226"/>
      <c r="I1003" s="226"/>
      <c r="J1003" s="226"/>
      <c r="K1003" s="226"/>
    </row>
    <row r="1004" spans="2:11" x14ac:dyDescent="0.35">
      <c r="B1004" s="272"/>
      <c r="C1004" s="226"/>
      <c r="D1004" s="226"/>
      <c r="E1004" s="226"/>
      <c r="F1004" s="226"/>
      <c r="G1004" s="226"/>
      <c r="H1004" s="226"/>
      <c r="I1004" s="226"/>
      <c r="J1004" s="226"/>
      <c r="K1004" s="226"/>
    </row>
    <row r="1005" spans="2:11" x14ac:dyDescent="0.35">
      <c r="B1005" s="272"/>
      <c r="C1005" s="226"/>
      <c r="D1005" s="226"/>
      <c r="E1005" s="226"/>
      <c r="F1005" s="226"/>
      <c r="G1005" s="226"/>
      <c r="H1005" s="226"/>
      <c r="I1005" s="226"/>
      <c r="J1005" s="226"/>
      <c r="K1005" s="226"/>
    </row>
    <row r="1006" spans="2:11" x14ac:dyDescent="0.35">
      <c r="B1006" s="272"/>
      <c r="C1006" s="226"/>
      <c r="D1006" s="226"/>
      <c r="E1006" s="226"/>
      <c r="F1006" s="226"/>
      <c r="G1006" s="226"/>
      <c r="H1006" s="226"/>
      <c r="I1006" s="226"/>
      <c r="J1006" s="226"/>
      <c r="K1006" s="226"/>
    </row>
    <row r="1007" spans="2:11" x14ac:dyDescent="0.35">
      <c r="B1007" s="272"/>
      <c r="C1007" s="226"/>
      <c r="D1007" s="226"/>
      <c r="E1007" s="226"/>
      <c r="F1007" s="226"/>
      <c r="G1007" s="226"/>
      <c r="H1007" s="226"/>
      <c r="I1007" s="226"/>
      <c r="J1007" s="226"/>
      <c r="K1007" s="226"/>
    </row>
    <row r="1008" spans="2:11" x14ac:dyDescent="0.35">
      <c r="B1008" s="272"/>
      <c r="C1008" s="226"/>
      <c r="D1008" s="226"/>
      <c r="E1008" s="226"/>
      <c r="F1008" s="226"/>
      <c r="G1008" s="226"/>
      <c r="H1008" s="226"/>
      <c r="I1008" s="226"/>
      <c r="J1008" s="226"/>
      <c r="K1008" s="226"/>
    </row>
    <row r="1009" spans="2:11" x14ac:dyDescent="0.35">
      <c r="B1009" s="272"/>
      <c r="C1009" s="226"/>
      <c r="D1009" s="226"/>
      <c r="E1009" s="226"/>
      <c r="F1009" s="226"/>
      <c r="G1009" s="226"/>
      <c r="H1009" s="226"/>
      <c r="I1009" s="226"/>
      <c r="J1009" s="226"/>
      <c r="K1009" s="226"/>
    </row>
    <row r="1010" spans="2:11" x14ac:dyDescent="0.35">
      <c r="B1010" s="272"/>
      <c r="C1010" s="226"/>
      <c r="D1010" s="226"/>
      <c r="E1010" s="226"/>
      <c r="F1010" s="226"/>
      <c r="G1010" s="226"/>
      <c r="H1010" s="226"/>
      <c r="I1010" s="226"/>
      <c r="J1010" s="226"/>
      <c r="K1010" s="226"/>
    </row>
    <row r="1011" spans="2:11" x14ac:dyDescent="0.35">
      <c r="B1011" s="272"/>
      <c r="C1011" s="226"/>
      <c r="D1011" s="226"/>
      <c r="E1011" s="226"/>
      <c r="F1011" s="226"/>
      <c r="G1011" s="226"/>
      <c r="H1011" s="226"/>
      <c r="I1011" s="226"/>
      <c r="J1011" s="226"/>
      <c r="K1011" s="226"/>
    </row>
    <row r="1012" spans="2:11" x14ac:dyDescent="0.35">
      <c r="B1012" s="272"/>
      <c r="C1012" s="226"/>
      <c r="D1012" s="226"/>
      <c r="E1012" s="226"/>
      <c r="F1012" s="226"/>
      <c r="G1012" s="226"/>
      <c r="H1012" s="226"/>
      <c r="I1012" s="226"/>
      <c r="J1012" s="226"/>
      <c r="K1012" s="226"/>
    </row>
    <row r="1013" spans="2:11" x14ac:dyDescent="0.35">
      <c r="B1013" s="272"/>
      <c r="C1013" s="226"/>
      <c r="D1013" s="226"/>
      <c r="E1013" s="226"/>
      <c r="F1013" s="226"/>
      <c r="G1013" s="226"/>
      <c r="H1013" s="226"/>
      <c r="I1013" s="226"/>
      <c r="J1013" s="226"/>
      <c r="K1013" s="226"/>
    </row>
    <row r="1014" spans="2:11" x14ac:dyDescent="0.35">
      <c r="B1014" s="272"/>
      <c r="C1014" s="226"/>
      <c r="D1014" s="226"/>
      <c r="E1014" s="226"/>
      <c r="F1014" s="226"/>
      <c r="G1014" s="226"/>
      <c r="H1014" s="226"/>
      <c r="I1014" s="226"/>
      <c r="J1014" s="226"/>
      <c r="K1014" s="226"/>
    </row>
    <row r="1015" spans="2:11" x14ac:dyDescent="0.35">
      <c r="B1015" s="272"/>
      <c r="C1015" s="226"/>
      <c r="D1015" s="226"/>
      <c r="E1015" s="226"/>
      <c r="F1015" s="226"/>
      <c r="G1015" s="226"/>
      <c r="H1015" s="226"/>
      <c r="I1015" s="226"/>
      <c r="J1015" s="226"/>
      <c r="K1015" s="226"/>
    </row>
    <row r="1016" spans="2:11" x14ac:dyDescent="0.35">
      <c r="B1016" s="272"/>
      <c r="C1016" s="226"/>
      <c r="D1016" s="226"/>
      <c r="E1016" s="226"/>
      <c r="F1016" s="226"/>
      <c r="G1016" s="226"/>
      <c r="H1016" s="226"/>
      <c r="I1016" s="226"/>
      <c r="J1016" s="226"/>
      <c r="K1016" s="226"/>
    </row>
    <row r="1017" spans="2:11" x14ac:dyDescent="0.35">
      <c r="B1017" s="272"/>
      <c r="C1017" s="226"/>
      <c r="D1017" s="226"/>
      <c r="E1017" s="226"/>
      <c r="F1017" s="226"/>
      <c r="G1017" s="226"/>
      <c r="H1017" s="226"/>
      <c r="I1017" s="226"/>
      <c r="J1017" s="226"/>
      <c r="K1017" s="226"/>
    </row>
    <row r="1018" spans="2:11" x14ac:dyDescent="0.35">
      <c r="B1018" s="272"/>
      <c r="C1018" s="226"/>
      <c r="D1018" s="226"/>
      <c r="E1018" s="226"/>
      <c r="F1018" s="226"/>
      <c r="G1018" s="226"/>
      <c r="H1018" s="226"/>
      <c r="I1018" s="226"/>
      <c r="J1018" s="226"/>
      <c r="K1018" s="226"/>
    </row>
    <row r="1019" spans="2:11" x14ac:dyDescent="0.35">
      <c r="B1019" s="272"/>
      <c r="C1019" s="226"/>
      <c r="D1019" s="226"/>
      <c r="E1019" s="226"/>
      <c r="F1019" s="226"/>
      <c r="G1019" s="226"/>
      <c r="H1019" s="226"/>
      <c r="I1019" s="226"/>
      <c r="J1019" s="226"/>
      <c r="K1019" s="226"/>
    </row>
    <row r="1020" spans="2:11" x14ac:dyDescent="0.35">
      <c r="B1020" s="272"/>
      <c r="C1020" s="226"/>
      <c r="D1020" s="226"/>
      <c r="E1020" s="226"/>
      <c r="F1020" s="226"/>
      <c r="G1020" s="226"/>
      <c r="H1020" s="226"/>
      <c r="I1020" s="226"/>
      <c r="J1020" s="226"/>
      <c r="K1020" s="226"/>
    </row>
    <row r="1021" spans="2:11" x14ac:dyDescent="0.35">
      <c r="B1021" s="272"/>
      <c r="C1021" s="226"/>
      <c r="D1021" s="226"/>
      <c r="E1021" s="226"/>
      <c r="F1021" s="226"/>
      <c r="G1021" s="226"/>
      <c r="H1021" s="226"/>
      <c r="I1021" s="226"/>
      <c r="J1021" s="226"/>
      <c r="K1021" s="226"/>
    </row>
    <row r="1022" spans="2:11" x14ac:dyDescent="0.35">
      <c r="B1022" s="272"/>
      <c r="C1022" s="226"/>
      <c r="D1022" s="226"/>
      <c r="E1022" s="226"/>
      <c r="F1022" s="226"/>
      <c r="G1022" s="226"/>
      <c r="H1022" s="226"/>
      <c r="I1022" s="226"/>
      <c r="J1022" s="226"/>
      <c r="K1022" s="226"/>
    </row>
    <row r="1023" spans="2:11" x14ac:dyDescent="0.35">
      <c r="B1023" s="272"/>
      <c r="C1023" s="226"/>
      <c r="D1023" s="226"/>
      <c r="E1023" s="226"/>
      <c r="F1023" s="226"/>
      <c r="G1023" s="226"/>
      <c r="H1023" s="226"/>
      <c r="I1023" s="226"/>
      <c r="J1023" s="226"/>
      <c r="K1023" s="226"/>
    </row>
    <row r="1024" spans="2:11" x14ac:dyDescent="0.35">
      <c r="B1024" s="272"/>
      <c r="C1024" s="226"/>
      <c r="D1024" s="226"/>
      <c r="E1024" s="226"/>
      <c r="F1024" s="226"/>
      <c r="G1024" s="226"/>
      <c r="H1024" s="226"/>
      <c r="I1024" s="226"/>
      <c r="J1024" s="226"/>
      <c r="K1024" s="226"/>
    </row>
    <row r="1025" spans="2:11" x14ac:dyDescent="0.35">
      <c r="B1025" s="272"/>
      <c r="C1025" s="226"/>
      <c r="D1025" s="226"/>
      <c r="E1025" s="226"/>
      <c r="F1025" s="226"/>
      <c r="G1025" s="226"/>
      <c r="H1025" s="226"/>
      <c r="I1025" s="226"/>
      <c r="J1025" s="226"/>
      <c r="K1025" s="226"/>
    </row>
    <row r="1026" spans="2:11" x14ac:dyDescent="0.35">
      <c r="B1026" s="272"/>
      <c r="C1026" s="226"/>
      <c r="D1026" s="226"/>
      <c r="E1026" s="226"/>
      <c r="F1026" s="226"/>
      <c r="G1026" s="226"/>
      <c r="H1026" s="226"/>
      <c r="I1026" s="226"/>
      <c r="J1026" s="226"/>
      <c r="K1026" s="226"/>
    </row>
    <row r="1027" spans="2:11" x14ac:dyDescent="0.35">
      <c r="B1027" s="272"/>
      <c r="C1027" s="226"/>
      <c r="D1027" s="226"/>
      <c r="E1027" s="226"/>
      <c r="F1027" s="226"/>
      <c r="G1027" s="226"/>
      <c r="H1027" s="226"/>
      <c r="I1027" s="226"/>
      <c r="J1027" s="226"/>
      <c r="K1027" s="226"/>
    </row>
    <row r="1028" spans="2:11" x14ac:dyDescent="0.35">
      <c r="B1028" s="272"/>
      <c r="C1028" s="226"/>
      <c r="D1028" s="226"/>
      <c r="E1028" s="226"/>
      <c r="F1028" s="226"/>
      <c r="G1028" s="226"/>
      <c r="H1028" s="226"/>
      <c r="I1028" s="226"/>
      <c r="J1028" s="226"/>
      <c r="K1028" s="226"/>
    </row>
    <row r="1029" spans="2:11" x14ac:dyDescent="0.35">
      <c r="B1029" s="272"/>
      <c r="C1029" s="226"/>
      <c r="D1029" s="226"/>
      <c r="E1029" s="226"/>
      <c r="F1029" s="226"/>
      <c r="G1029" s="226"/>
      <c r="H1029" s="226"/>
      <c r="I1029" s="226"/>
      <c r="J1029" s="226"/>
      <c r="K1029" s="226"/>
    </row>
    <row r="1030" spans="2:11" x14ac:dyDescent="0.35">
      <c r="B1030" s="272"/>
      <c r="C1030" s="226"/>
      <c r="D1030" s="226"/>
      <c r="E1030" s="226"/>
      <c r="F1030" s="226"/>
      <c r="G1030" s="226"/>
      <c r="H1030" s="226"/>
      <c r="I1030" s="226"/>
      <c r="J1030" s="226"/>
      <c r="K1030" s="226"/>
    </row>
    <row r="1031" spans="2:11" x14ac:dyDescent="0.35">
      <c r="B1031" s="272"/>
      <c r="C1031" s="226"/>
      <c r="D1031" s="226"/>
      <c r="E1031" s="226"/>
      <c r="F1031" s="226"/>
      <c r="G1031" s="226"/>
      <c r="H1031" s="226"/>
      <c r="I1031" s="226"/>
      <c r="J1031" s="226"/>
      <c r="K1031" s="226"/>
    </row>
    <row r="1032" spans="2:11" x14ac:dyDescent="0.35">
      <c r="B1032" s="272"/>
      <c r="C1032" s="226"/>
      <c r="D1032" s="226"/>
      <c r="E1032" s="226"/>
      <c r="F1032" s="226"/>
      <c r="G1032" s="226"/>
      <c r="H1032" s="226"/>
      <c r="I1032" s="226"/>
      <c r="J1032" s="226"/>
      <c r="K1032" s="226"/>
    </row>
    <row r="1033" spans="2:11" x14ac:dyDescent="0.35">
      <c r="B1033" s="272"/>
      <c r="C1033" s="226"/>
      <c r="D1033" s="226"/>
      <c r="E1033" s="226"/>
      <c r="F1033" s="226"/>
      <c r="G1033" s="226"/>
      <c r="H1033" s="226"/>
      <c r="I1033" s="226"/>
      <c r="J1033" s="226"/>
      <c r="K1033" s="226"/>
    </row>
    <row r="1034" spans="2:11" x14ac:dyDescent="0.35">
      <c r="B1034" s="272"/>
      <c r="C1034" s="226"/>
      <c r="D1034" s="226"/>
      <c r="E1034" s="226"/>
      <c r="F1034" s="226"/>
      <c r="G1034" s="226"/>
      <c r="H1034" s="226"/>
      <c r="I1034" s="226"/>
      <c r="J1034" s="226"/>
      <c r="K1034" s="226"/>
    </row>
    <row r="1035" spans="2:11" x14ac:dyDescent="0.35">
      <c r="B1035" s="272"/>
      <c r="C1035" s="226"/>
      <c r="D1035" s="226"/>
      <c r="E1035" s="226"/>
      <c r="F1035" s="226"/>
      <c r="G1035" s="226"/>
      <c r="H1035" s="226"/>
      <c r="I1035" s="226"/>
      <c r="J1035" s="226"/>
      <c r="K1035" s="226"/>
    </row>
    <row r="1036" spans="2:11" x14ac:dyDescent="0.35">
      <c r="B1036" s="272"/>
      <c r="C1036" s="226"/>
      <c r="D1036" s="226"/>
      <c r="E1036" s="226"/>
      <c r="F1036" s="226"/>
      <c r="G1036" s="226"/>
      <c r="H1036" s="226"/>
      <c r="I1036" s="226"/>
      <c r="J1036" s="226"/>
      <c r="K1036" s="226"/>
    </row>
    <row r="1037" spans="2:11" x14ac:dyDescent="0.35">
      <c r="B1037" s="272"/>
      <c r="C1037" s="226"/>
      <c r="D1037" s="226"/>
      <c r="E1037" s="226"/>
      <c r="F1037" s="226"/>
      <c r="G1037" s="226"/>
      <c r="H1037" s="226"/>
      <c r="I1037" s="226"/>
      <c r="J1037" s="226"/>
      <c r="K1037" s="226"/>
    </row>
    <row r="1038" spans="2:11" x14ac:dyDescent="0.35">
      <c r="B1038" s="272"/>
      <c r="C1038" s="226"/>
      <c r="D1038" s="226"/>
      <c r="E1038" s="226"/>
      <c r="F1038" s="226"/>
      <c r="G1038" s="226"/>
      <c r="H1038" s="226"/>
      <c r="I1038" s="226"/>
      <c r="J1038" s="226"/>
      <c r="K1038" s="226"/>
    </row>
    <row r="1039" spans="2:11" x14ac:dyDescent="0.35">
      <c r="B1039" s="272"/>
      <c r="C1039" s="226"/>
      <c r="D1039" s="226"/>
      <c r="E1039" s="226"/>
      <c r="F1039" s="226"/>
      <c r="G1039" s="226"/>
      <c r="H1039" s="226"/>
      <c r="I1039" s="226"/>
      <c r="J1039" s="226"/>
      <c r="K1039" s="226"/>
    </row>
    <row r="1040" spans="2:11" x14ac:dyDescent="0.35">
      <c r="B1040" s="272"/>
      <c r="C1040" s="226"/>
      <c r="D1040" s="226"/>
      <c r="E1040" s="226"/>
      <c r="F1040" s="226"/>
      <c r="G1040" s="226"/>
      <c r="H1040" s="226"/>
      <c r="I1040" s="226"/>
      <c r="J1040" s="226"/>
      <c r="K1040" s="226"/>
    </row>
    <row r="1041" spans="2:11" x14ac:dyDescent="0.35">
      <c r="B1041" s="272"/>
      <c r="C1041" s="226"/>
      <c r="D1041" s="226"/>
      <c r="E1041" s="226"/>
      <c r="F1041" s="226"/>
      <c r="G1041" s="226"/>
      <c r="H1041" s="226"/>
      <c r="I1041" s="226"/>
      <c r="J1041" s="226"/>
      <c r="K1041" s="226"/>
    </row>
    <row r="1042" spans="2:11" x14ac:dyDescent="0.35">
      <c r="B1042" s="272"/>
      <c r="C1042" s="226"/>
      <c r="D1042" s="226"/>
      <c r="E1042" s="226"/>
      <c r="F1042" s="226"/>
      <c r="G1042" s="226"/>
      <c r="H1042" s="226"/>
      <c r="I1042" s="226"/>
      <c r="J1042" s="226"/>
      <c r="K1042" s="226"/>
    </row>
    <row r="1043" spans="2:11" x14ac:dyDescent="0.35">
      <c r="B1043" s="272"/>
      <c r="C1043" s="226"/>
      <c r="D1043" s="226"/>
      <c r="E1043" s="226"/>
      <c r="F1043" s="226"/>
      <c r="G1043" s="226"/>
      <c r="H1043" s="226"/>
      <c r="I1043" s="226"/>
      <c r="J1043" s="226"/>
      <c r="K1043" s="226"/>
    </row>
    <row r="1044" spans="2:11" x14ac:dyDescent="0.35">
      <c r="B1044" s="272"/>
      <c r="C1044" s="226"/>
      <c r="D1044" s="226"/>
      <c r="E1044" s="226"/>
      <c r="F1044" s="226"/>
      <c r="G1044" s="226"/>
      <c r="H1044" s="226"/>
      <c r="I1044" s="226"/>
      <c r="J1044" s="226"/>
      <c r="K1044" s="226"/>
    </row>
    <row r="1045" spans="2:11" x14ac:dyDescent="0.35">
      <c r="B1045" s="272"/>
      <c r="C1045" s="226"/>
      <c r="D1045" s="226"/>
      <c r="E1045" s="226"/>
      <c r="F1045" s="226"/>
      <c r="G1045" s="226"/>
      <c r="H1045" s="226"/>
      <c r="I1045" s="226"/>
      <c r="J1045" s="226"/>
      <c r="K1045" s="226"/>
    </row>
    <row r="1046" spans="2:11" x14ac:dyDescent="0.35">
      <c r="B1046" s="272"/>
      <c r="C1046" s="226"/>
      <c r="D1046" s="226"/>
      <c r="E1046" s="226"/>
      <c r="F1046" s="226"/>
      <c r="G1046" s="226"/>
      <c r="H1046" s="226"/>
      <c r="I1046" s="226"/>
      <c r="J1046" s="226"/>
      <c r="K1046" s="226"/>
    </row>
    <row r="1047" spans="2:11" x14ac:dyDescent="0.35">
      <c r="B1047" s="272"/>
      <c r="C1047" s="226"/>
      <c r="D1047" s="226"/>
      <c r="E1047" s="226"/>
      <c r="F1047" s="226"/>
      <c r="G1047" s="226"/>
      <c r="H1047" s="226"/>
      <c r="I1047" s="226"/>
      <c r="J1047" s="226"/>
      <c r="K1047" s="226"/>
    </row>
    <row r="1048" spans="2:11" x14ac:dyDescent="0.35">
      <c r="B1048" s="272"/>
      <c r="C1048" s="226"/>
      <c r="D1048" s="226"/>
      <c r="E1048" s="226"/>
      <c r="F1048" s="226"/>
      <c r="G1048" s="226"/>
      <c r="H1048" s="226"/>
      <c r="I1048" s="226"/>
      <c r="J1048" s="226"/>
      <c r="K1048" s="226"/>
    </row>
    <row r="1049" spans="2:11" x14ac:dyDescent="0.35">
      <c r="B1049" s="272"/>
      <c r="C1049" s="226"/>
      <c r="D1049" s="226"/>
      <c r="E1049" s="226"/>
      <c r="F1049" s="226"/>
      <c r="G1049" s="226"/>
      <c r="H1049" s="226"/>
      <c r="I1049" s="226"/>
      <c r="J1049" s="226"/>
      <c r="K1049" s="226"/>
    </row>
    <row r="1050" spans="2:11" x14ac:dyDescent="0.35">
      <c r="B1050" s="272"/>
      <c r="C1050" s="226"/>
      <c r="D1050" s="226"/>
      <c r="E1050" s="226"/>
      <c r="F1050" s="226"/>
      <c r="G1050" s="226"/>
      <c r="H1050" s="226"/>
      <c r="I1050" s="226"/>
      <c r="J1050" s="226"/>
      <c r="K1050" s="226"/>
    </row>
    <row r="1051" spans="2:11" x14ac:dyDescent="0.35">
      <c r="B1051" s="272"/>
      <c r="C1051" s="226"/>
      <c r="D1051" s="226"/>
      <c r="E1051" s="226"/>
      <c r="F1051" s="226"/>
      <c r="G1051" s="226"/>
      <c r="H1051" s="226"/>
      <c r="I1051" s="226"/>
      <c r="J1051" s="226"/>
      <c r="K1051" s="226"/>
    </row>
    <row r="1052" spans="2:11" x14ac:dyDescent="0.35">
      <c r="B1052" s="272"/>
      <c r="C1052" s="226"/>
      <c r="D1052" s="226"/>
      <c r="E1052" s="226"/>
      <c r="F1052" s="226"/>
      <c r="G1052" s="226"/>
      <c r="H1052" s="226"/>
      <c r="I1052" s="226"/>
      <c r="J1052" s="226"/>
      <c r="K1052" s="226"/>
    </row>
    <row r="1053" spans="2:11" x14ac:dyDescent="0.35">
      <c r="B1053" s="272"/>
      <c r="C1053" s="226"/>
      <c r="D1053" s="226"/>
      <c r="E1053" s="226"/>
      <c r="F1053" s="226"/>
      <c r="G1053" s="226"/>
      <c r="H1053" s="226"/>
      <c r="I1053" s="226"/>
      <c r="J1053" s="226"/>
      <c r="K1053" s="226"/>
    </row>
    <row r="1054" spans="2:11" x14ac:dyDescent="0.35">
      <c r="B1054" s="272"/>
      <c r="C1054" s="226"/>
      <c r="D1054" s="226"/>
      <c r="E1054" s="226"/>
      <c r="F1054" s="226"/>
      <c r="G1054" s="226"/>
      <c r="H1054" s="226"/>
      <c r="I1054" s="226"/>
      <c r="J1054" s="226"/>
      <c r="K1054" s="226"/>
    </row>
    <row r="1055" spans="2:11" x14ac:dyDescent="0.35">
      <c r="B1055" s="272"/>
      <c r="C1055" s="226"/>
      <c r="D1055" s="226"/>
      <c r="E1055" s="226"/>
      <c r="F1055" s="226"/>
      <c r="G1055" s="226"/>
      <c r="H1055" s="226"/>
      <c r="I1055" s="226"/>
      <c r="J1055" s="226"/>
      <c r="K1055" s="226"/>
    </row>
    <row r="1056" spans="2:11" x14ac:dyDescent="0.35">
      <c r="B1056" s="272"/>
      <c r="C1056" s="226"/>
      <c r="D1056" s="226"/>
      <c r="E1056" s="226"/>
      <c r="F1056" s="226"/>
      <c r="G1056" s="226"/>
      <c r="H1056" s="226"/>
      <c r="I1056" s="226"/>
      <c r="J1056" s="226"/>
      <c r="K1056" s="226"/>
    </row>
    <row r="1057" spans="2:11" x14ac:dyDescent="0.35">
      <c r="B1057" s="272"/>
      <c r="C1057" s="226"/>
      <c r="D1057" s="226"/>
      <c r="E1057" s="226"/>
      <c r="F1057" s="226"/>
      <c r="G1057" s="226"/>
      <c r="H1057" s="226"/>
      <c r="I1057" s="226"/>
      <c r="J1057" s="226"/>
      <c r="K1057" s="226"/>
    </row>
    <row r="1058" spans="2:11" x14ac:dyDescent="0.35">
      <c r="B1058" s="272"/>
      <c r="C1058" s="226"/>
      <c r="D1058" s="226"/>
      <c r="E1058" s="226"/>
      <c r="F1058" s="226"/>
      <c r="G1058" s="226"/>
      <c r="H1058" s="226"/>
      <c r="I1058" s="226"/>
      <c r="J1058" s="226"/>
      <c r="K1058" s="226"/>
    </row>
    <row r="1059" spans="2:11" x14ac:dyDescent="0.35">
      <c r="B1059" s="272"/>
      <c r="C1059" s="226"/>
      <c r="D1059" s="226"/>
      <c r="E1059" s="226"/>
      <c r="F1059" s="226"/>
      <c r="G1059" s="226"/>
      <c r="H1059" s="226"/>
      <c r="I1059" s="226"/>
      <c r="J1059" s="226"/>
      <c r="K1059" s="226"/>
    </row>
    <row r="1060" spans="2:11" x14ac:dyDescent="0.35">
      <c r="B1060" s="272"/>
      <c r="C1060" s="226"/>
      <c r="D1060" s="226"/>
      <c r="E1060" s="226"/>
      <c r="F1060" s="226"/>
      <c r="G1060" s="226"/>
      <c r="H1060" s="226"/>
      <c r="I1060" s="226"/>
      <c r="J1060" s="226"/>
      <c r="K1060" s="226"/>
    </row>
    <row r="1061" spans="2:11" x14ac:dyDescent="0.35">
      <c r="B1061" s="272"/>
      <c r="C1061" s="226"/>
      <c r="D1061" s="226"/>
      <c r="E1061" s="226"/>
      <c r="F1061" s="226"/>
      <c r="G1061" s="226"/>
      <c r="H1061" s="226"/>
      <c r="I1061" s="226"/>
      <c r="J1061" s="226"/>
      <c r="K1061" s="226"/>
    </row>
    <row r="1062" spans="2:11" x14ac:dyDescent="0.35">
      <c r="B1062" s="272"/>
      <c r="C1062" s="226"/>
      <c r="D1062" s="226"/>
      <c r="E1062" s="226"/>
      <c r="F1062" s="226"/>
      <c r="G1062" s="226"/>
      <c r="H1062" s="226"/>
      <c r="I1062" s="226"/>
      <c r="J1062" s="226"/>
      <c r="K1062" s="226"/>
    </row>
    <row r="1063" spans="2:11" x14ac:dyDescent="0.35">
      <c r="B1063" s="272"/>
      <c r="C1063" s="226"/>
      <c r="D1063" s="226"/>
      <c r="E1063" s="226"/>
      <c r="F1063" s="226"/>
      <c r="G1063" s="226"/>
      <c r="H1063" s="226"/>
      <c r="I1063" s="226"/>
      <c r="J1063" s="226"/>
      <c r="K1063" s="226"/>
    </row>
    <row r="1064" spans="2:11" x14ac:dyDescent="0.35">
      <c r="B1064" s="272"/>
      <c r="C1064" s="226"/>
      <c r="D1064" s="226"/>
      <c r="E1064" s="226"/>
      <c r="F1064" s="226"/>
      <c r="G1064" s="226"/>
      <c r="H1064" s="226"/>
      <c r="I1064" s="226"/>
      <c r="J1064" s="226"/>
      <c r="K1064" s="226"/>
    </row>
    <row r="1065" spans="2:11" x14ac:dyDescent="0.35">
      <c r="B1065" s="272"/>
      <c r="C1065" s="226"/>
      <c r="D1065" s="226"/>
      <c r="E1065" s="226"/>
      <c r="F1065" s="226"/>
      <c r="G1065" s="226"/>
      <c r="H1065" s="226"/>
      <c r="I1065" s="226"/>
      <c r="J1065" s="226"/>
      <c r="K1065" s="226"/>
    </row>
    <row r="1066" spans="2:11" x14ac:dyDescent="0.35">
      <c r="B1066" s="272"/>
      <c r="C1066" s="226"/>
      <c r="D1066" s="226"/>
      <c r="E1066" s="226"/>
      <c r="F1066" s="226"/>
      <c r="G1066" s="226"/>
      <c r="H1066" s="226"/>
      <c r="I1066" s="226"/>
      <c r="J1066" s="226"/>
      <c r="K1066" s="226"/>
    </row>
    <row r="1067" spans="2:11" x14ac:dyDescent="0.35">
      <c r="B1067" s="272"/>
      <c r="C1067" s="226"/>
      <c r="D1067" s="226"/>
      <c r="E1067" s="226"/>
      <c r="F1067" s="226"/>
      <c r="G1067" s="226"/>
      <c r="H1067" s="226"/>
      <c r="I1067" s="226"/>
      <c r="J1067" s="226"/>
      <c r="K1067" s="226"/>
    </row>
    <row r="1068" spans="2:11" x14ac:dyDescent="0.35">
      <c r="B1068" s="272"/>
      <c r="C1068" s="226"/>
      <c r="D1068" s="226"/>
      <c r="E1068" s="226"/>
      <c r="F1068" s="226"/>
      <c r="G1068" s="226"/>
      <c r="H1068" s="226"/>
      <c r="I1068" s="226"/>
      <c r="J1068" s="226"/>
      <c r="K1068" s="226"/>
    </row>
    <row r="1069" spans="2:11" x14ac:dyDescent="0.35">
      <c r="B1069" s="272"/>
      <c r="C1069" s="226"/>
      <c r="D1069" s="226"/>
      <c r="E1069" s="226"/>
      <c r="F1069" s="226"/>
      <c r="G1069" s="226"/>
      <c r="H1069" s="226"/>
      <c r="I1069" s="226"/>
      <c r="J1069" s="226"/>
      <c r="K1069" s="226"/>
    </row>
    <row r="1070" spans="2:11" x14ac:dyDescent="0.35">
      <c r="B1070" s="272"/>
      <c r="C1070" s="226"/>
      <c r="D1070" s="226"/>
      <c r="E1070" s="226"/>
      <c r="F1070" s="226"/>
      <c r="G1070" s="226"/>
      <c r="H1070" s="226"/>
      <c r="I1070" s="226"/>
      <c r="J1070" s="226"/>
      <c r="K1070" s="226"/>
    </row>
    <row r="1071" spans="2:11" x14ac:dyDescent="0.35">
      <c r="B1071" s="272"/>
      <c r="C1071" s="226"/>
      <c r="D1071" s="226"/>
      <c r="E1071" s="226"/>
      <c r="F1071" s="226"/>
      <c r="G1071" s="226"/>
      <c r="H1071" s="226"/>
      <c r="I1071" s="226"/>
      <c r="J1071" s="226"/>
      <c r="K1071" s="226"/>
    </row>
    <row r="1072" spans="2:11" x14ac:dyDescent="0.35">
      <c r="B1072" s="272"/>
      <c r="C1072" s="226"/>
      <c r="D1072" s="226"/>
      <c r="E1072" s="226"/>
      <c r="F1072" s="226"/>
      <c r="G1072" s="226"/>
      <c r="H1072" s="226"/>
      <c r="I1072" s="226"/>
      <c r="J1072" s="226"/>
      <c r="K1072" s="226"/>
    </row>
    <row r="1073" spans="2:11" x14ac:dyDescent="0.35">
      <c r="B1073" s="272"/>
      <c r="C1073" s="226"/>
      <c r="D1073" s="226"/>
      <c r="E1073" s="226"/>
      <c r="F1073" s="226"/>
      <c r="G1073" s="226"/>
      <c r="H1073" s="226"/>
      <c r="I1073" s="226"/>
      <c r="J1073" s="226"/>
      <c r="K1073" s="226"/>
    </row>
    <row r="1074" spans="2:11" x14ac:dyDescent="0.35">
      <c r="B1074" s="272"/>
      <c r="C1074" s="226"/>
      <c r="D1074" s="226"/>
      <c r="E1074" s="226"/>
      <c r="F1074" s="226"/>
      <c r="G1074" s="226"/>
      <c r="H1074" s="226"/>
      <c r="I1074" s="226"/>
      <c r="J1074" s="226"/>
      <c r="K1074" s="226"/>
    </row>
    <row r="1075" spans="2:11" x14ac:dyDescent="0.35">
      <c r="B1075" s="272"/>
      <c r="C1075" s="226"/>
      <c r="D1075" s="226"/>
      <c r="E1075" s="226"/>
      <c r="F1075" s="226"/>
      <c r="G1075" s="226"/>
      <c r="H1075" s="226"/>
      <c r="I1075" s="226"/>
      <c r="J1075" s="226"/>
      <c r="K1075" s="226"/>
    </row>
    <row r="1076" spans="2:11" x14ac:dyDescent="0.35">
      <c r="B1076" s="272"/>
      <c r="C1076" s="226"/>
      <c r="D1076" s="226"/>
      <c r="E1076" s="226"/>
      <c r="F1076" s="226"/>
      <c r="G1076" s="226"/>
      <c r="H1076" s="226"/>
      <c r="I1076" s="226"/>
      <c r="J1076" s="226"/>
      <c r="K1076" s="226"/>
    </row>
    <row r="1077" spans="2:11" x14ac:dyDescent="0.35">
      <c r="B1077" s="272"/>
      <c r="C1077" s="226"/>
      <c r="D1077" s="226"/>
      <c r="E1077" s="226"/>
      <c r="F1077" s="226"/>
      <c r="G1077" s="226"/>
      <c r="H1077" s="226"/>
      <c r="I1077" s="226"/>
      <c r="J1077" s="226"/>
      <c r="K1077" s="226"/>
    </row>
    <row r="1078" spans="2:11" x14ac:dyDescent="0.35">
      <c r="B1078" s="272"/>
      <c r="C1078" s="226"/>
      <c r="D1078" s="226"/>
      <c r="E1078" s="226"/>
      <c r="F1078" s="226"/>
      <c r="G1078" s="226"/>
      <c r="H1078" s="226"/>
      <c r="I1078" s="226"/>
      <c r="J1078" s="226"/>
      <c r="K1078" s="226"/>
    </row>
    <row r="1079" spans="2:11" x14ac:dyDescent="0.35">
      <c r="B1079" s="272"/>
      <c r="C1079" s="226"/>
      <c r="D1079" s="226"/>
      <c r="E1079" s="226"/>
      <c r="F1079" s="226"/>
      <c r="G1079" s="226"/>
      <c r="H1079" s="226"/>
      <c r="I1079" s="226"/>
      <c r="J1079" s="226"/>
      <c r="K1079" s="226"/>
    </row>
    <row r="1080" spans="2:11" x14ac:dyDescent="0.35">
      <c r="B1080" s="272"/>
      <c r="C1080" s="226"/>
      <c r="D1080" s="226"/>
      <c r="E1080" s="226"/>
      <c r="F1080" s="226"/>
      <c r="G1080" s="226"/>
      <c r="H1080" s="226"/>
      <c r="I1080" s="226"/>
      <c r="J1080" s="226"/>
      <c r="K1080" s="226"/>
    </row>
    <row r="1081" spans="2:11" x14ac:dyDescent="0.35">
      <c r="B1081" s="272"/>
      <c r="C1081" s="226"/>
      <c r="D1081" s="226"/>
      <c r="E1081" s="226"/>
      <c r="F1081" s="226"/>
      <c r="G1081" s="226"/>
      <c r="H1081" s="226"/>
      <c r="I1081" s="226"/>
      <c r="J1081" s="226"/>
      <c r="K1081" s="226"/>
    </row>
    <row r="1082" spans="2:11" x14ac:dyDescent="0.35">
      <c r="B1082" s="272"/>
      <c r="C1082" s="226"/>
      <c r="D1082" s="226"/>
      <c r="E1082" s="226"/>
      <c r="F1082" s="226"/>
      <c r="G1082" s="226"/>
      <c r="H1082" s="226"/>
      <c r="I1082" s="226"/>
      <c r="J1082" s="226"/>
      <c r="K1082" s="226"/>
    </row>
    <row r="1083" spans="2:11" x14ac:dyDescent="0.35">
      <c r="B1083" s="272"/>
      <c r="C1083" s="226"/>
      <c r="D1083" s="226"/>
      <c r="E1083" s="226"/>
      <c r="F1083" s="226"/>
      <c r="G1083" s="226"/>
      <c r="H1083" s="226"/>
      <c r="I1083" s="226"/>
      <c r="J1083" s="226"/>
      <c r="K1083" s="226"/>
    </row>
    <row r="1084" spans="2:11" x14ac:dyDescent="0.35">
      <c r="B1084" s="272"/>
      <c r="C1084" s="226"/>
      <c r="D1084" s="226"/>
      <c r="E1084" s="226"/>
      <c r="F1084" s="226"/>
      <c r="G1084" s="226"/>
      <c r="H1084" s="226"/>
      <c r="I1084" s="226"/>
      <c r="J1084" s="226"/>
      <c r="K1084" s="226"/>
    </row>
    <row r="1085" spans="2:11" x14ac:dyDescent="0.35">
      <c r="B1085" s="272"/>
      <c r="C1085" s="226"/>
      <c r="D1085" s="226"/>
      <c r="E1085" s="226"/>
      <c r="F1085" s="226"/>
      <c r="G1085" s="226"/>
      <c r="H1085" s="226"/>
      <c r="I1085" s="226"/>
      <c r="J1085" s="226"/>
      <c r="K1085" s="226"/>
    </row>
    <row r="1086" spans="2:11" x14ac:dyDescent="0.35">
      <c r="B1086" s="272"/>
      <c r="C1086" s="226"/>
      <c r="D1086" s="226"/>
      <c r="E1086" s="226"/>
      <c r="F1086" s="226"/>
      <c r="G1086" s="226"/>
      <c r="H1086" s="226"/>
      <c r="I1086" s="226"/>
      <c r="J1086" s="226"/>
      <c r="K1086" s="226"/>
    </row>
    <row r="1087" spans="2:11" x14ac:dyDescent="0.35">
      <c r="B1087" s="272"/>
      <c r="C1087" s="226"/>
      <c r="D1087" s="226"/>
      <c r="E1087" s="226"/>
      <c r="F1087" s="226"/>
      <c r="G1087" s="226"/>
      <c r="H1087" s="226"/>
      <c r="I1087" s="226"/>
      <c r="J1087" s="226"/>
      <c r="K1087" s="226"/>
    </row>
    <row r="1088" spans="2:11" x14ac:dyDescent="0.35">
      <c r="B1088" s="272"/>
      <c r="C1088" s="226"/>
      <c r="D1088" s="226"/>
      <c r="E1088" s="226"/>
      <c r="F1088" s="226"/>
      <c r="G1088" s="226"/>
      <c r="H1088" s="226"/>
      <c r="I1088" s="226"/>
      <c r="J1088" s="226"/>
      <c r="K1088" s="226"/>
    </row>
    <row r="1089" spans="2:11" x14ac:dyDescent="0.35">
      <c r="B1089" s="272"/>
      <c r="C1089" s="226"/>
      <c r="D1089" s="226"/>
      <c r="E1089" s="226"/>
      <c r="F1089" s="226"/>
      <c r="G1089" s="226"/>
      <c r="H1089" s="226"/>
      <c r="I1089" s="226"/>
      <c r="J1089" s="226"/>
      <c r="K1089" s="226"/>
    </row>
    <row r="1090" spans="2:11" x14ac:dyDescent="0.35">
      <c r="B1090" s="272"/>
      <c r="C1090" s="226"/>
      <c r="D1090" s="226"/>
      <c r="E1090" s="226"/>
      <c r="F1090" s="226"/>
      <c r="G1090" s="226"/>
      <c r="H1090" s="226"/>
      <c r="I1090" s="226"/>
      <c r="J1090" s="226"/>
      <c r="K1090" s="226"/>
    </row>
    <row r="1091" spans="2:11" x14ac:dyDescent="0.35">
      <c r="B1091" s="272"/>
      <c r="C1091" s="226"/>
      <c r="D1091" s="226"/>
      <c r="E1091" s="226"/>
      <c r="F1091" s="226"/>
      <c r="G1091" s="226"/>
      <c r="H1091" s="226"/>
      <c r="I1091" s="226"/>
      <c r="J1091" s="226"/>
      <c r="K1091" s="226"/>
    </row>
    <row r="1092" spans="2:11" x14ac:dyDescent="0.35">
      <c r="B1092" s="272"/>
      <c r="C1092" s="226"/>
      <c r="D1092" s="226"/>
      <c r="E1092" s="226"/>
      <c r="F1092" s="226"/>
      <c r="G1092" s="226"/>
      <c r="H1092" s="226"/>
      <c r="I1092" s="226"/>
      <c r="J1092" s="226"/>
      <c r="K1092" s="226"/>
    </row>
    <row r="1093" spans="2:11" x14ac:dyDescent="0.35">
      <c r="B1093" s="272"/>
      <c r="C1093" s="226"/>
      <c r="D1093" s="226"/>
      <c r="E1093" s="226"/>
      <c r="F1093" s="226"/>
      <c r="G1093" s="226"/>
      <c r="H1093" s="226"/>
      <c r="I1093" s="226"/>
      <c r="J1093" s="226"/>
      <c r="K1093" s="226"/>
    </row>
    <row r="1094" spans="2:11" x14ac:dyDescent="0.35">
      <c r="B1094" s="272"/>
      <c r="C1094" s="226"/>
      <c r="D1094" s="226"/>
      <c r="E1094" s="226"/>
      <c r="F1094" s="226"/>
      <c r="G1094" s="226"/>
      <c r="H1094" s="226"/>
      <c r="I1094" s="226"/>
      <c r="J1094" s="226"/>
      <c r="K1094" s="226"/>
    </row>
    <row r="1095" spans="2:11" x14ac:dyDescent="0.35">
      <c r="B1095" s="272"/>
      <c r="C1095" s="226"/>
      <c r="D1095" s="226"/>
      <c r="E1095" s="226"/>
      <c r="F1095" s="226"/>
      <c r="G1095" s="226"/>
      <c r="H1095" s="226"/>
      <c r="I1095" s="226"/>
      <c r="J1095" s="226"/>
      <c r="K1095" s="226"/>
    </row>
    <row r="1096" spans="2:11" x14ac:dyDescent="0.35">
      <c r="B1096" s="272"/>
      <c r="C1096" s="226"/>
      <c r="D1096" s="226"/>
      <c r="E1096" s="226"/>
      <c r="F1096" s="226"/>
      <c r="G1096" s="226"/>
      <c r="H1096" s="226"/>
      <c r="I1096" s="226"/>
      <c r="J1096" s="226"/>
      <c r="K1096" s="226"/>
    </row>
    <row r="1097" spans="2:11" x14ac:dyDescent="0.35">
      <c r="B1097" s="272"/>
      <c r="C1097" s="226"/>
      <c r="D1097" s="226"/>
      <c r="E1097" s="226"/>
      <c r="F1097" s="226"/>
      <c r="G1097" s="226"/>
      <c r="H1097" s="226"/>
      <c r="I1097" s="226"/>
      <c r="J1097" s="226"/>
      <c r="K1097" s="226"/>
    </row>
    <row r="1098" spans="2:11" x14ac:dyDescent="0.35">
      <c r="B1098" s="272"/>
      <c r="C1098" s="226"/>
      <c r="D1098" s="226"/>
      <c r="E1098" s="226"/>
      <c r="F1098" s="226"/>
      <c r="G1098" s="226"/>
      <c r="H1098" s="226"/>
      <c r="I1098" s="226"/>
      <c r="J1098" s="226"/>
      <c r="K1098" s="226"/>
    </row>
    <row r="1099" spans="2:11" x14ac:dyDescent="0.35">
      <c r="B1099" s="272"/>
      <c r="C1099" s="226"/>
      <c r="D1099" s="226"/>
      <c r="E1099" s="226"/>
      <c r="F1099" s="226"/>
      <c r="G1099" s="226"/>
      <c r="H1099" s="226"/>
      <c r="I1099" s="226"/>
      <c r="J1099" s="226"/>
      <c r="K1099" s="226"/>
    </row>
    <row r="1100" spans="2:11" x14ac:dyDescent="0.35">
      <c r="B1100" s="272"/>
      <c r="C1100" s="226"/>
      <c r="D1100" s="226"/>
      <c r="E1100" s="226"/>
      <c r="F1100" s="226"/>
      <c r="G1100" s="226"/>
      <c r="H1100" s="226"/>
      <c r="I1100" s="226"/>
      <c r="J1100" s="226"/>
      <c r="K1100" s="226"/>
    </row>
    <row r="1101" spans="2:11" x14ac:dyDescent="0.35">
      <c r="B1101" s="272"/>
      <c r="C1101" s="226"/>
      <c r="D1101" s="226"/>
      <c r="E1101" s="226"/>
      <c r="F1101" s="226"/>
      <c r="G1101" s="226"/>
      <c r="H1101" s="226"/>
      <c r="I1101" s="226"/>
      <c r="J1101" s="226"/>
      <c r="K1101" s="226"/>
    </row>
    <row r="1102" spans="2:11" x14ac:dyDescent="0.35">
      <c r="B1102" s="272"/>
      <c r="C1102" s="226"/>
      <c r="D1102" s="226"/>
      <c r="E1102" s="226"/>
      <c r="F1102" s="226"/>
      <c r="G1102" s="226"/>
      <c r="H1102" s="226"/>
      <c r="I1102" s="226"/>
      <c r="J1102" s="226"/>
      <c r="K1102" s="226"/>
    </row>
    <row r="1103" spans="2:11" x14ac:dyDescent="0.35">
      <c r="B1103" s="272"/>
      <c r="C1103" s="226"/>
      <c r="D1103" s="226"/>
      <c r="E1103" s="226"/>
      <c r="F1103" s="226"/>
      <c r="G1103" s="226"/>
      <c r="H1103" s="226"/>
      <c r="I1103" s="226"/>
      <c r="J1103" s="226"/>
      <c r="K1103" s="226"/>
    </row>
    <row r="1104" spans="2:11" x14ac:dyDescent="0.35">
      <c r="B1104" s="272"/>
      <c r="C1104" s="226"/>
      <c r="D1104" s="226"/>
      <c r="E1104" s="226"/>
      <c r="F1104" s="226"/>
      <c r="G1104" s="226"/>
      <c r="H1104" s="226"/>
      <c r="I1104" s="226"/>
      <c r="J1104" s="226"/>
      <c r="K1104" s="226"/>
    </row>
    <row r="1105" spans="2:11" x14ac:dyDescent="0.35">
      <c r="B1105" s="272"/>
      <c r="C1105" s="226"/>
      <c r="D1105" s="226"/>
      <c r="E1105" s="226"/>
      <c r="F1105" s="226"/>
      <c r="G1105" s="226"/>
      <c r="H1105" s="226"/>
      <c r="I1105" s="226"/>
      <c r="J1105" s="226"/>
      <c r="K1105" s="226"/>
    </row>
    <row r="1106" spans="2:11" x14ac:dyDescent="0.35">
      <c r="B1106" s="272"/>
      <c r="C1106" s="226"/>
      <c r="D1106" s="226"/>
      <c r="E1106" s="226"/>
      <c r="F1106" s="226"/>
      <c r="G1106" s="226"/>
      <c r="H1106" s="226"/>
      <c r="I1106" s="226"/>
      <c r="J1106" s="226"/>
      <c r="K1106" s="226"/>
    </row>
    <row r="1107" spans="2:11" x14ac:dyDescent="0.35">
      <c r="B1107" s="272"/>
      <c r="C1107" s="226"/>
      <c r="D1107" s="226"/>
      <c r="E1107" s="226"/>
      <c r="F1107" s="226"/>
      <c r="G1107" s="226"/>
      <c r="H1107" s="226"/>
      <c r="I1107" s="226"/>
      <c r="J1107" s="226"/>
      <c r="K1107" s="226"/>
    </row>
    <row r="1108" spans="2:11" x14ac:dyDescent="0.35">
      <c r="B1108" s="272"/>
      <c r="C1108" s="226"/>
      <c r="D1108" s="226"/>
      <c r="E1108" s="226"/>
      <c r="F1108" s="226"/>
      <c r="G1108" s="226"/>
      <c r="H1108" s="226"/>
      <c r="I1108" s="226"/>
      <c r="J1108" s="226"/>
      <c r="K1108" s="226"/>
    </row>
    <row r="1109" spans="2:11" x14ac:dyDescent="0.35">
      <c r="B1109" s="272"/>
      <c r="C1109" s="226"/>
      <c r="D1109" s="226"/>
      <c r="E1109" s="226"/>
      <c r="F1109" s="226"/>
      <c r="G1109" s="226"/>
      <c r="H1109" s="226"/>
      <c r="I1109" s="226"/>
      <c r="J1109" s="226"/>
      <c r="K1109" s="226"/>
    </row>
    <row r="1110" spans="2:11" x14ac:dyDescent="0.35">
      <c r="B1110" s="272"/>
      <c r="C1110" s="226"/>
      <c r="D1110" s="226"/>
      <c r="E1110" s="226"/>
      <c r="F1110" s="226"/>
      <c r="G1110" s="226"/>
      <c r="H1110" s="226"/>
      <c r="I1110" s="226"/>
      <c r="J1110" s="226"/>
      <c r="K1110" s="226"/>
    </row>
    <row r="1111" spans="2:11" x14ac:dyDescent="0.35">
      <c r="B1111" s="272"/>
      <c r="C1111" s="226"/>
      <c r="D1111" s="226"/>
      <c r="E1111" s="226"/>
      <c r="F1111" s="226"/>
      <c r="G1111" s="226"/>
      <c r="H1111" s="226"/>
      <c r="I1111" s="226"/>
      <c r="J1111" s="226"/>
      <c r="K1111" s="226"/>
    </row>
    <row r="1112" spans="2:11" x14ac:dyDescent="0.35">
      <c r="B1112" s="272"/>
      <c r="C1112" s="226"/>
      <c r="D1112" s="226"/>
      <c r="E1112" s="226"/>
      <c r="F1112" s="226"/>
      <c r="G1112" s="226"/>
      <c r="H1112" s="226"/>
      <c r="I1112" s="226"/>
      <c r="J1112" s="226"/>
      <c r="K1112" s="226"/>
    </row>
    <row r="1113" spans="2:11" x14ac:dyDescent="0.35">
      <c r="B1113" s="272"/>
      <c r="C1113" s="226"/>
      <c r="D1113" s="226"/>
      <c r="E1113" s="226"/>
      <c r="F1113" s="226"/>
      <c r="G1113" s="226"/>
      <c r="H1113" s="226"/>
      <c r="I1113" s="226"/>
      <c r="J1113" s="226"/>
      <c r="K1113" s="226"/>
    </row>
    <row r="1114" spans="2:11" x14ac:dyDescent="0.35">
      <c r="B1114" s="272"/>
      <c r="C1114" s="226"/>
      <c r="D1114" s="226"/>
      <c r="E1114" s="226"/>
      <c r="F1114" s="226"/>
      <c r="G1114" s="226"/>
      <c r="H1114" s="226"/>
      <c r="I1114" s="226"/>
      <c r="J1114" s="226"/>
      <c r="K1114" s="226"/>
    </row>
    <row r="1115" spans="2:11" x14ac:dyDescent="0.35">
      <c r="B1115" s="272"/>
      <c r="C1115" s="226"/>
      <c r="D1115" s="226"/>
      <c r="E1115" s="226"/>
      <c r="F1115" s="226"/>
      <c r="G1115" s="226"/>
      <c r="H1115" s="226"/>
      <c r="I1115" s="226"/>
      <c r="J1115" s="226"/>
      <c r="K1115" s="226"/>
    </row>
    <row r="1116" spans="2:11" x14ac:dyDescent="0.35">
      <c r="B1116" s="272"/>
      <c r="C1116" s="226"/>
      <c r="D1116" s="226"/>
      <c r="E1116" s="226"/>
      <c r="F1116" s="226"/>
      <c r="G1116" s="226"/>
      <c r="H1116" s="226"/>
      <c r="I1116" s="226"/>
      <c r="J1116" s="226"/>
      <c r="K1116" s="226"/>
    </row>
    <row r="1117" spans="2:11" x14ac:dyDescent="0.35">
      <c r="B1117" s="272"/>
      <c r="C1117" s="226"/>
      <c r="D1117" s="226"/>
      <c r="E1117" s="226"/>
      <c r="F1117" s="226"/>
      <c r="G1117" s="226"/>
      <c r="H1117" s="226"/>
      <c r="I1117" s="226"/>
      <c r="J1117" s="226"/>
      <c r="K1117" s="226"/>
    </row>
    <row r="1118" spans="2:11" x14ac:dyDescent="0.35">
      <c r="B1118" s="272"/>
      <c r="C1118" s="226"/>
      <c r="D1118" s="226"/>
      <c r="E1118" s="226"/>
      <c r="F1118" s="226"/>
      <c r="G1118" s="226"/>
      <c r="H1118" s="226"/>
      <c r="I1118" s="226"/>
      <c r="J1118" s="226"/>
      <c r="K1118" s="226"/>
    </row>
    <row r="1119" spans="2:11" x14ac:dyDescent="0.35">
      <c r="B1119" s="272"/>
      <c r="C1119" s="226"/>
      <c r="D1119" s="226"/>
      <c r="E1119" s="226"/>
      <c r="F1119" s="226"/>
      <c r="G1119" s="226"/>
      <c r="H1119" s="226"/>
      <c r="I1119" s="226"/>
      <c r="J1119" s="226"/>
      <c r="K1119" s="226"/>
    </row>
    <row r="1120" spans="2:11" x14ac:dyDescent="0.35">
      <c r="B1120" s="272"/>
      <c r="C1120" s="226"/>
      <c r="D1120" s="226"/>
      <c r="E1120" s="226"/>
      <c r="F1120" s="226"/>
      <c r="G1120" s="226"/>
      <c r="H1120" s="226"/>
      <c r="I1120" s="226"/>
      <c r="J1120" s="226"/>
      <c r="K1120" s="226"/>
    </row>
    <row r="1121" spans="2:11" x14ac:dyDescent="0.35">
      <c r="B1121" s="272"/>
      <c r="C1121" s="226"/>
      <c r="D1121" s="226"/>
      <c r="E1121" s="226"/>
      <c r="F1121" s="226"/>
      <c r="G1121" s="226"/>
      <c r="H1121" s="226"/>
      <c r="I1121" s="226"/>
      <c r="J1121" s="226"/>
      <c r="K1121" s="226"/>
    </row>
    <row r="1122" spans="2:11" x14ac:dyDescent="0.35">
      <c r="B1122" s="272"/>
      <c r="C1122" s="226"/>
      <c r="D1122" s="226"/>
      <c r="E1122" s="226"/>
      <c r="F1122" s="226"/>
      <c r="G1122" s="226"/>
      <c r="H1122" s="226"/>
      <c r="I1122" s="226"/>
      <c r="J1122" s="226"/>
      <c r="K1122" s="226"/>
    </row>
    <row r="1123" spans="2:11" x14ac:dyDescent="0.35">
      <c r="B1123" s="272"/>
      <c r="C1123" s="226"/>
      <c r="D1123" s="226"/>
      <c r="E1123" s="226"/>
      <c r="F1123" s="226"/>
      <c r="G1123" s="226"/>
      <c r="H1123" s="226"/>
      <c r="I1123" s="226"/>
      <c r="J1123" s="226"/>
      <c r="K1123" s="226"/>
    </row>
    <row r="1124" spans="2:11" x14ac:dyDescent="0.35">
      <c r="B1124" s="272"/>
      <c r="C1124" s="226"/>
      <c r="D1124" s="226"/>
      <c r="E1124" s="226"/>
      <c r="F1124" s="226"/>
      <c r="G1124" s="226"/>
      <c r="H1124" s="226"/>
      <c r="I1124" s="226"/>
      <c r="J1124" s="226"/>
      <c r="K1124" s="226"/>
    </row>
    <row r="1125" spans="2:11" x14ac:dyDescent="0.35">
      <c r="B1125" s="272"/>
      <c r="C1125" s="226"/>
      <c r="D1125" s="226"/>
      <c r="E1125" s="226"/>
      <c r="F1125" s="226"/>
      <c r="G1125" s="226"/>
      <c r="H1125" s="226"/>
      <c r="I1125" s="226"/>
      <c r="J1125" s="226"/>
      <c r="K1125" s="226"/>
    </row>
    <row r="1126" spans="2:11" x14ac:dyDescent="0.35">
      <c r="B1126" s="272"/>
      <c r="C1126" s="226"/>
      <c r="D1126" s="226"/>
      <c r="E1126" s="226"/>
      <c r="F1126" s="226"/>
      <c r="G1126" s="226"/>
      <c r="H1126" s="226"/>
      <c r="I1126" s="226"/>
      <c r="J1126" s="226"/>
      <c r="K1126" s="226"/>
    </row>
    <row r="1127" spans="2:11" x14ac:dyDescent="0.35">
      <c r="B1127" s="272"/>
      <c r="C1127" s="226"/>
      <c r="D1127" s="226"/>
      <c r="E1127" s="226"/>
      <c r="F1127" s="226"/>
      <c r="G1127" s="226"/>
      <c r="H1127" s="226"/>
      <c r="I1127" s="226"/>
      <c r="J1127" s="226"/>
      <c r="K1127" s="226"/>
    </row>
    <row r="1128" spans="2:11" x14ac:dyDescent="0.35">
      <c r="B1128" s="272"/>
      <c r="C1128" s="226"/>
      <c r="D1128" s="226"/>
      <c r="E1128" s="226"/>
      <c r="F1128" s="226"/>
      <c r="G1128" s="226"/>
      <c r="H1128" s="226"/>
      <c r="I1128" s="226"/>
      <c r="J1128" s="226"/>
      <c r="K1128" s="226"/>
    </row>
    <row r="1129" spans="2:11" x14ac:dyDescent="0.35">
      <c r="B1129" s="272"/>
      <c r="C1129" s="226"/>
      <c r="D1129" s="226"/>
      <c r="E1129" s="226"/>
      <c r="F1129" s="226"/>
      <c r="G1129" s="226"/>
      <c r="H1129" s="226"/>
      <c r="I1129" s="226"/>
      <c r="J1129" s="226"/>
      <c r="K1129" s="226"/>
    </row>
    <row r="1130" spans="2:11" x14ac:dyDescent="0.35">
      <c r="B1130" s="272"/>
      <c r="C1130" s="226"/>
      <c r="D1130" s="226"/>
      <c r="E1130" s="226"/>
      <c r="F1130" s="226"/>
      <c r="G1130" s="226"/>
      <c r="H1130" s="226"/>
      <c r="I1130" s="226"/>
      <c r="J1130" s="226"/>
      <c r="K1130" s="226"/>
    </row>
    <row r="1131" spans="2:11" x14ac:dyDescent="0.35">
      <c r="B1131" s="272"/>
      <c r="C1131" s="226"/>
      <c r="D1131" s="226"/>
      <c r="E1131" s="226"/>
      <c r="F1131" s="226"/>
      <c r="G1131" s="226"/>
      <c r="H1131" s="226"/>
      <c r="I1131" s="226"/>
      <c r="J1131" s="226"/>
      <c r="K1131" s="226"/>
    </row>
    <row r="1132" spans="2:11" x14ac:dyDescent="0.35">
      <c r="B1132" s="272"/>
      <c r="C1132" s="226"/>
      <c r="D1132" s="226"/>
      <c r="E1132" s="226"/>
      <c r="F1132" s="226"/>
      <c r="G1132" s="226"/>
      <c r="H1132" s="226"/>
      <c r="I1132" s="226"/>
      <c r="J1132" s="226"/>
      <c r="K1132" s="226"/>
    </row>
    <row r="1133" spans="2:11" x14ac:dyDescent="0.35">
      <c r="B1133" s="272"/>
      <c r="C1133" s="226"/>
      <c r="D1133" s="226"/>
      <c r="E1133" s="226"/>
      <c r="F1133" s="226"/>
      <c r="G1133" s="226"/>
      <c r="H1133" s="226"/>
      <c r="I1133" s="226"/>
      <c r="J1133" s="226"/>
      <c r="K1133" s="226"/>
    </row>
    <row r="1134" spans="2:11" x14ac:dyDescent="0.35">
      <c r="B1134" s="272"/>
      <c r="C1134" s="226"/>
      <c r="D1134" s="226"/>
      <c r="E1134" s="226"/>
      <c r="F1134" s="226"/>
      <c r="G1134" s="226"/>
      <c r="H1134" s="226"/>
      <c r="I1134" s="226"/>
      <c r="J1134" s="226"/>
      <c r="K1134" s="226"/>
    </row>
    <row r="1135" spans="2:11" x14ac:dyDescent="0.35">
      <c r="B1135" s="272"/>
      <c r="C1135" s="226"/>
      <c r="D1135" s="226"/>
      <c r="E1135" s="226"/>
      <c r="F1135" s="226"/>
      <c r="G1135" s="226"/>
      <c r="H1135" s="226"/>
      <c r="I1135" s="226"/>
      <c r="J1135" s="226"/>
      <c r="K1135" s="226"/>
    </row>
    <row r="1136" spans="2:11" x14ac:dyDescent="0.35">
      <c r="B1136" s="272"/>
      <c r="C1136" s="226"/>
      <c r="D1136" s="226"/>
      <c r="E1136" s="226"/>
      <c r="F1136" s="226"/>
      <c r="G1136" s="226"/>
      <c r="H1136" s="226"/>
      <c r="I1136" s="226"/>
      <c r="J1136" s="226"/>
      <c r="K1136" s="226"/>
    </row>
    <row r="1137" spans="2:11" x14ac:dyDescent="0.35">
      <c r="B1137" s="272"/>
      <c r="C1137" s="226"/>
      <c r="D1137" s="226"/>
      <c r="E1137" s="226"/>
      <c r="F1137" s="226"/>
      <c r="G1137" s="226"/>
      <c r="H1137" s="226"/>
      <c r="I1137" s="226"/>
      <c r="J1137" s="226"/>
      <c r="K1137" s="226"/>
    </row>
    <row r="1138" spans="2:11" x14ac:dyDescent="0.35">
      <c r="B1138" s="272"/>
      <c r="C1138" s="226"/>
      <c r="D1138" s="226"/>
      <c r="E1138" s="226"/>
      <c r="F1138" s="226"/>
      <c r="G1138" s="226"/>
      <c r="H1138" s="226"/>
      <c r="I1138" s="226"/>
      <c r="J1138" s="226"/>
      <c r="K1138" s="226"/>
    </row>
    <row r="1139" spans="2:11" x14ac:dyDescent="0.35">
      <c r="B1139" s="272"/>
      <c r="C1139" s="226"/>
      <c r="D1139" s="226"/>
      <c r="E1139" s="226"/>
      <c r="F1139" s="226"/>
      <c r="G1139" s="226"/>
      <c r="H1139" s="226"/>
      <c r="I1139" s="226"/>
      <c r="J1139" s="226"/>
      <c r="K1139" s="226"/>
    </row>
    <row r="1140" spans="2:11" x14ac:dyDescent="0.35">
      <c r="B1140" s="272"/>
      <c r="C1140" s="226"/>
      <c r="D1140" s="226"/>
      <c r="E1140" s="226"/>
      <c r="F1140" s="226"/>
      <c r="G1140" s="226"/>
      <c r="H1140" s="226"/>
      <c r="I1140" s="226"/>
      <c r="J1140" s="226"/>
      <c r="K1140" s="226"/>
    </row>
    <row r="1141" spans="2:11" x14ac:dyDescent="0.35">
      <c r="B1141" s="272"/>
      <c r="C1141" s="226"/>
      <c r="D1141" s="226"/>
      <c r="E1141" s="226"/>
      <c r="F1141" s="226"/>
      <c r="G1141" s="226"/>
      <c r="H1141" s="226"/>
      <c r="I1141" s="226"/>
      <c r="J1141" s="226"/>
      <c r="K1141" s="226"/>
    </row>
    <row r="1142" spans="2:11" x14ac:dyDescent="0.35">
      <c r="B1142" s="272"/>
      <c r="C1142" s="226"/>
      <c r="D1142" s="226"/>
      <c r="E1142" s="226"/>
      <c r="F1142" s="226"/>
      <c r="G1142" s="226"/>
      <c r="H1142" s="226"/>
      <c r="I1142" s="226"/>
      <c r="J1142" s="226"/>
      <c r="K1142" s="226"/>
    </row>
    <row r="1143" spans="2:11" x14ac:dyDescent="0.35">
      <c r="B1143" s="272"/>
      <c r="C1143" s="226"/>
      <c r="D1143" s="226"/>
      <c r="E1143" s="226"/>
      <c r="F1143" s="226"/>
      <c r="G1143" s="226"/>
      <c r="H1143" s="226"/>
      <c r="I1143" s="226"/>
      <c r="J1143" s="226"/>
      <c r="K1143" s="226"/>
    </row>
    <row r="1144" spans="2:11" x14ac:dyDescent="0.35">
      <c r="B1144" s="272"/>
      <c r="C1144" s="226"/>
      <c r="D1144" s="226"/>
      <c r="E1144" s="226"/>
      <c r="F1144" s="226"/>
      <c r="G1144" s="226"/>
      <c r="H1144" s="226"/>
      <c r="I1144" s="226"/>
      <c r="J1144" s="226"/>
      <c r="K1144" s="226"/>
    </row>
    <row r="1145" spans="2:11" x14ac:dyDescent="0.35">
      <c r="B1145" s="272"/>
      <c r="C1145" s="226"/>
      <c r="D1145" s="226"/>
      <c r="E1145" s="226"/>
      <c r="F1145" s="226"/>
      <c r="G1145" s="226"/>
      <c r="H1145" s="226"/>
      <c r="I1145" s="226"/>
      <c r="J1145" s="226"/>
      <c r="K1145" s="226"/>
    </row>
    <row r="1146" spans="2:11" x14ac:dyDescent="0.35">
      <c r="B1146" s="272"/>
      <c r="C1146" s="226"/>
      <c r="D1146" s="226"/>
      <c r="E1146" s="226"/>
      <c r="F1146" s="226"/>
      <c r="G1146" s="226"/>
      <c r="H1146" s="226"/>
      <c r="I1146" s="226"/>
      <c r="J1146" s="226"/>
      <c r="K1146" s="226"/>
    </row>
    <row r="1147" spans="2:11" x14ac:dyDescent="0.35">
      <c r="B1147" s="272"/>
      <c r="C1147" s="226"/>
      <c r="D1147" s="226"/>
      <c r="E1147" s="226"/>
      <c r="F1147" s="226"/>
      <c r="G1147" s="226"/>
      <c r="H1147" s="226"/>
      <c r="I1147" s="226"/>
      <c r="J1147" s="226"/>
      <c r="K1147" s="226"/>
    </row>
    <row r="1148" spans="2:11" x14ac:dyDescent="0.35">
      <c r="B1148" s="272"/>
      <c r="C1148" s="226"/>
      <c r="D1148" s="226"/>
      <c r="E1148" s="226"/>
      <c r="F1148" s="226"/>
      <c r="G1148" s="226"/>
      <c r="H1148" s="226"/>
      <c r="I1148" s="226"/>
      <c r="J1148" s="226"/>
      <c r="K1148" s="226"/>
    </row>
    <row r="1149" spans="2:11" x14ac:dyDescent="0.35">
      <c r="B1149" s="272"/>
      <c r="C1149" s="226"/>
      <c r="D1149" s="226"/>
      <c r="E1149" s="226"/>
      <c r="F1149" s="226"/>
      <c r="G1149" s="226"/>
      <c r="H1149" s="226"/>
      <c r="I1149" s="226"/>
      <c r="J1149" s="226"/>
      <c r="K1149" s="226"/>
    </row>
    <row r="1150" spans="2:11" x14ac:dyDescent="0.35">
      <c r="B1150" s="272"/>
      <c r="C1150" s="226"/>
      <c r="D1150" s="226"/>
      <c r="E1150" s="226"/>
      <c r="F1150" s="226"/>
      <c r="G1150" s="226"/>
      <c r="H1150" s="226"/>
      <c r="I1150" s="226"/>
      <c r="J1150" s="226"/>
      <c r="K1150" s="226"/>
    </row>
    <row r="1151" spans="2:11" x14ac:dyDescent="0.35">
      <c r="B1151" s="272"/>
      <c r="C1151" s="226"/>
      <c r="D1151" s="226"/>
      <c r="E1151" s="226"/>
      <c r="F1151" s="226"/>
      <c r="G1151" s="226"/>
      <c r="H1151" s="226"/>
      <c r="I1151" s="226"/>
      <c r="J1151" s="226"/>
      <c r="K1151" s="226"/>
    </row>
    <row r="1152" spans="2:11" x14ac:dyDescent="0.35">
      <c r="B1152" s="272"/>
      <c r="C1152" s="226"/>
      <c r="D1152" s="226"/>
      <c r="E1152" s="226"/>
      <c r="F1152" s="226"/>
      <c r="G1152" s="226"/>
      <c r="H1152" s="226"/>
      <c r="I1152" s="226"/>
      <c r="J1152" s="226"/>
      <c r="K1152" s="226"/>
    </row>
    <row r="1153" spans="2:11" x14ac:dyDescent="0.35">
      <c r="B1153" s="272"/>
      <c r="C1153" s="226"/>
      <c r="D1153" s="226"/>
      <c r="E1153" s="226"/>
      <c r="F1153" s="226"/>
      <c r="G1153" s="226"/>
      <c r="H1153" s="226"/>
      <c r="I1153" s="226"/>
      <c r="J1153" s="226"/>
      <c r="K1153" s="226"/>
    </row>
    <row r="1154" spans="2:11" x14ac:dyDescent="0.35">
      <c r="B1154" s="272"/>
      <c r="C1154" s="226"/>
      <c r="D1154" s="226"/>
      <c r="E1154" s="226"/>
      <c r="F1154" s="226"/>
      <c r="G1154" s="226"/>
      <c r="H1154" s="226"/>
      <c r="I1154" s="226"/>
      <c r="J1154" s="226"/>
      <c r="K1154" s="226"/>
    </row>
    <row r="1155" spans="2:11" x14ac:dyDescent="0.35">
      <c r="B1155" s="272"/>
      <c r="C1155" s="226"/>
      <c r="D1155" s="226"/>
      <c r="E1155" s="226"/>
      <c r="F1155" s="226"/>
      <c r="G1155" s="226"/>
      <c r="H1155" s="226"/>
      <c r="I1155" s="226"/>
      <c r="J1155" s="226"/>
      <c r="K1155" s="226"/>
    </row>
    <row r="1156" spans="2:11" x14ac:dyDescent="0.35">
      <c r="B1156" s="272"/>
      <c r="C1156" s="226"/>
      <c r="D1156" s="226"/>
      <c r="E1156" s="226"/>
      <c r="F1156" s="226"/>
      <c r="G1156" s="226"/>
      <c r="H1156" s="226"/>
      <c r="I1156" s="226"/>
      <c r="J1156" s="226"/>
      <c r="K1156" s="226"/>
    </row>
    <row r="1157" spans="2:11" x14ac:dyDescent="0.35">
      <c r="B1157" s="272"/>
      <c r="C1157" s="226"/>
      <c r="D1157" s="226"/>
      <c r="E1157" s="226"/>
      <c r="F1157" s="226"/>
      <c r="G1157" s="226"/>
      <c r="H1157" s="226"/>
      <c r="I1157" s="226"/>
      <c r="J1157" s="226"/>
      <c r="K1157" s="226"/>
    </row>
    <row r="1158" spans="2:11" x14ac:dyDescent="0.35">
      <c r="B1158" s="272"/>
      <c r="C1158" s="226"/>
      <c r="D1158" s="226"/>
      <c r="E1158" s="226"/>
      <c r="F1158" s="226"/>
      <c r="G1158" s="226"/>
      <c r="H1158" s="226"/>
      <c r="I1158" s="226"/>
      <c r="J1158" s="226"/>
      <c r="K1158" s="226"/>
    </row>
    <row r="1159" spans="2:11" x14ac:dyDescent="0.35">
      <c r="B1159" s="272"/>
      <c r="C1159" s="226"/>
      <c r="D1159" s="226"/>
      <c r="E1159" s="226"/>
      <c r="F1159" s="226"/>
      <c r="G1159" s="226"/>
      <c r="H1159" s="226"/>
      <c r="I1159" s="226"/>
      <c r="J1159" s="226"/>
      <c r="K1159" s="226"/>
    </row>
    <row r="1160" spans="2:11" x14ac:dyDescent="0.35">
      <c r="B1160" s="272"/>
      <c r="C1160" s="226"/>
      <c r="D1160" s="226"/>
      <c r="E1160" s="226"/>
      <c r="F1160" s="226"/>
      <c r="G1160" s="226"/>
      <c r="H1160" s="226"/>
      <c r="I1160" s="226"/>
      <c r="J1160" s="226"/>
      <c r="K1160" s="226"/>
    </row>
    <row r="1161" spans="2:11" x14ac:dyDescent="0.35">
      <c r="B1161" s="272"/>
      <c r="C1161" s="226"/>
      <c r="D1161" s="226"/>
      <c r="E1161" s="226"/>
      <c r="F1161" s="226"/>
      <c r="G1161" s="226"/>
      <c r="H1161" s="226"/>
      <c r="I1161" s="226"/>
      <c r="J1161" s="226"/>
      <c r="K1161" s="226"/>
    </row>
    <row r="1162" spans="2:11" x14ac:dyDescent="0.35">
      <c r="B1162" s="272"/>
      <c r="C1162" s="226"/>
      <c r="D1162" s="226"/>
      <c r="E1162" s="226"/>
      <c r="F1162" s="226"/>
      <c r="G1162" s="226"/>
      <c r="H1162" s="226"/>
      <c r="I1162" s="226"/>
      <c r="J1162" s="226"/>
      <c r="K1162" s="226"/>
    </row>
    <row r="1163" spans="2:11" x14ac:dyDescent="0.35">
      <c r="B1163" s="272"/>
      <c r="C1163" s="226"/>
      <c r="D1163" s="226"/>
      <c r="E1163" s="226"/>
      <c r="F1163" s="226"/>
      <c r="G1163" s="226"/>
      <c r="H1163" s="226"/>
      <c r="I1163" s="226"/>
      <c r="J1163" s="226"/>
      <c r="K1163" s="226"/>
    </row>
    <row r="1164" spans="2:11" x14ac:dyDescent="0.35">
      <c r="B1164" s="272"/>
      <c r="C1164" s="226"/>
      <c r="D1164" s="226"/>
      <c r="E1164" s="226"/>
      <c r="F1164" s="226"/>
      <c r="G1164" s="226"/>
      <c r="H1164" s="226"/>
      <c r="I1164" s="226"/>
      <c r="J1164" s="226"/>
      <c r="K1164" s="226"/>
    </row>
    <row r="1165" spans="2:11" x14ac:dyDescent="0.35">
      <c r="B1165" s="272"/>
      <c r="C1165" s="226"/>
      <c r="D1165" s="226"/>
      <c r="E1165" s="226"/>
      <c r="F1165" s="226"/>
      <c r="G1165" s="226"/>
      <c r="H1165" s="226"/>
      <c r="I1165" s="226"/>
      <c r="J1165" s="226"/>
      <c r="K1165" s="226"/>
    </row>
    <row r="1166" spans="2:11" x14ac:dyDescent="0.35">
      <c r="B1166" s="272"/>
      <c r="C1166" s="226"/>
      <c r="D1166" s="226"/>
      <c r="E1166" s="226"/>
      <c r="F1166" s="226"/>
      <c r="G1166" s="226"/>
      <c r="H1166" s="226"/>
      <c r="I1166" s="226"/>
      <c r="J1166" s="226"/>
      <c r="K1166" s="226"/>
    </row>
    <row r="1167" spans="2:11" x14ac:dyDescent="0.35">
      <c r="B1167" s="272"/>
      <c r="C1167" s="226"/>
      <c r="D1167" s="226"/>
      <c r="E1167" s="226"/>
      <c r="F1167" s="226"/>
      <c r="G1167" s="226"/>
      <c r="H1167" s="226"/>
      <c r="I1167" s="226"/>
      <c r="J1167" s="226"/>
      <c r="K1167" s="226"/>
    </row>
    <row r="1168" spans="2:11" x14ac:dyDescent="0.35">
      <c r="B1168" s="272"/>
      <c r="C1168" s="226"/>
      <c r="D1168" s="226"/>
      <c r="E1168" s="226"/>
      <c r="F1168" s="226"/>
      <c r="G1168" s="226"/>
      <c r="H1168" s="226"/>
      <c r="I1168" s="226"/>
      <c r="J1168" s="226"/>
      <c r="K1168" s="226"/>
    </row>
    <row r="1169" spans="2:11" x14ac:dyDescent="0.35">
      <c r="B1169" s="272"/>
      <c r="C1169" s="226"/>
      <c r="D1169" s="226"/>
      <c r="E1169" s="226"/>
      <c r="F1169" s="226"/>
      <c r="G1169" s="226"/>
      <c r="H1169" s="226"/>
      <c r="I1169" s="226"/>
      <c r="J1169" s="226"/>
      <c r="K1169" s="226"/>
    </row>
    <row r="1170" spans="2:11" x14ac:dyDescent="0.35">
      <c r="B1170" s="272"/>
      <c r="C1170" s="226"/>
      <c r="D1170" s="226"/>
      <c r="E1170" s="226"/>
      <c r="F1170" s="226"/>
      <c r="G1170" s="226"/>
      <c r="H1170" s="226"/>
      <c r="I1170" s="226"/>
      <c r="J1170" s="226"/>
      <c r="K1170" s="226"/>
    </row>
    <row r="1171" spans="2:11" x14ac:dyDescent="0.35">
      <c r="B1171" s="272"/>
      <c r="C1171" s="226"/>
      <c r="D1171" s="226"/>
      <c r="E1171" s="226"/>
      <c r="F1171" s="226"/>
      <c r="G1171" s="226"/>
      <c r="H1171" s="226"/>
      <c r="I1171" s="226"/>
      <c r="J1171" s="226"/>
      <c r="K1171" s="226"/>
    </row>
    <row r="1172" spans="2:11" x14ac:dyDescent="0.35">
      <c r="B1172" s="272"/>
      <c r="C1172" s="226"/>
      <c r="D1172" s="226"/>
      <c r="E1172" s="226"/>
      <c r="F1172" s="226"/>
      <c r="G1172" s="226"/>
      <c r="H1172" s="226"/>
      <c r="I1172" s="226"/>
      <c r="J1172" s="226"/>
      <c r="K1172" s="226"/>
    </row>
    <row r="1173" spans="2:11" x14ac:dyDescent="0.35">
      <c r="B1173" s="272"/>
      <c r="C1173" s="226"/>
      <c r="D1173" s="226"/>
      <c r="E1173" s="226"/>
      <c r="F1173" s="226"/>
      <c r="G1173" s="226"/>
      <c r="H1173" s="226"/>
      <c r="I1173" s="226"/>
      <c r="J1173" s="226"/>
      <c r="K1173" s="226"/>
    </row>
    <row r="1174" spans="2:11" x14ac:dyDescent="0.35">
      <c r="B1174" s="272"/>
      <c r="C1174" s="226"/>
      <c r="D1174" s="226"/>
      <c r="E1174" s="226"/>
      <c r="F1174" s="226"/>
      <c r="G1174" s="226"/>
      <c r="H1174" s="226"/>
      <c r="I1174" s="226"/>
      <c r="J1174" s="226"/>
      <c r="K1174" s="226"/>
    </row>
    <row r="1175" spans="2:11" x14ac:dyDescent="0.35">
      <c r="B1175" s="272"/>
      <c r="C1175" s="226"/>
      <c r="D1175" s="226"/>
      <c r="E1175" s="226"/>
      <c r="F1175" s="226"/>
      <c r="G1175" s="226"/>
      <c r="H1175" s="226"/>
      <c r="I1175" s="226"/>
      <c r="J1175" s="226"/>
      <c r="K1175" s="226"/>
    </row>
    <row r="1176" spans="2:11" x14ac:dyDescent="0.35">
      <c r="B1176" s="272"/>
      <c r="C1176" s="226"/>
      <c r="D1176" s="226"/>
      <c r="E1176" s="226"/>
      <c r="F1176" s="226"/>
      <c r="G1176" s="226"/>
      <c r="H1176" s="226"/>
      <c r="I1176" s="226"/>
      <c r="J1176" s="226"/>
      <c r="K1176" s="226"/>
    </row>
    <row r="1177" spans="2:11" x14ac:dyDescent="0.35">
      <c r="B1177" s="272"/>
      <c r="C1177" s="226"/>
      <c r="D1177" s="226"/>
      <c r="E1177" s="226"/>
      <c r="F1177" s="226"/>
      <c r="G1177" s="226"/>
      <c r="H1177" s="226"/>
      <c r="I1177" s="226"/>
      <c r="J1177" s="226"/>
      <c r="K1177" s="226"/>
    </row>
    <row r="1178" spans="2:11" x14ac:dyDescent="0.35">
      <c r="B1178" s="272"/>
      <c r="C1178" s="226"/>
      <c r="D1178" s="226"/>
      <c r="E1178" s="226"/>
      <c r="F1178" s="226"/>
      <c r="G1178" s="226"/>
      <c r="H1178" s="226"/>
      <c r="I1178" s="226"/>
      <c r="J1178" s="226"/>
      <c r="K1178" s="226"/>
    </row>
    <row r="1179" spans="2:11" x14ac:dyDescent="0.35">
      <c r="B1179" s="272"/>
      <c r="C1179" s="226"/>
      <c r="D1179" s="226"/>
      <c r="E1179" s="226"/>
      <c r="F1179" s="226"/>
      <c r="G1179" s="226"/>
      <c r="H1179" s="226"/>
      <c r="I1179" s="226"/>
      <c r="J1179" s="226"/>
      <c r="K1179" s="226"/>
    </row>
    <row r="1180" spans="2:11" x14ac:dyDescent="0.35">
      <c r="B1180" s="272"/>
      <c r="C1180" s="226"/>
      <c r="D1180" s="226"/>
      <c r="E1180" s="226"/>
      <c r="F1180" s="226"/>
      <c r="G1180" s="226"/>
      <c r="H1180" s="226"/>
      <c r="I1180" s="226"/>
      <c r="J1180" s="226"/>
      <c r="K1180" s="226"/>
    </row>
    <row r="1181" spans="2:11" x14ac:dyDescent="0.35">
      <c r="B1181" s="272"/>
      <c r="C1181" s="226"/>
      <c r="D1181" s="226"/>
      <c r="E1181" s="226"/>
      <c r="F1181" s="226"/>
      <c r="G1181" s="226"/>
      <c r="H1181" s="226"/>
      <c r="I1181" s="226"/>
      <c r="J1181" s="226"/>
      <c r="K1181" s="226"/>
    </row>
    <row r="1182" spans="2:11" x14ac:dyDescent="0.35">
      <c r="B1182" s="272"/>
      <c r="C1182" s="226"/>
      <c r="D1182" s="226"/>
      <c r="E1182" s="226"/>
      <c r="F1182" s="226"/>
      <c r="G1182" s="226"/>
      <c r="H1182" s="226"/>
      <c r="I1182" s="226"/>
      <c r="J1182" s="226"/>
      <c r="K1182" s="226"/>
    </row>
    <row r="1183" spans="2:11" x14ac:dyDescent="0.35">
      <c r="B1183" s="272"/>
      <c r="C1183" s="226"/>
      <c r="D1183" s="226"/>
      <c r="E1183" s="226"/>
      <c r="F1183" s="226"/>
      <c r="G1183" s="226"/>
      <c r="H1183" s="226"/>
      <c r="I1183" s="226"/>
      <c r="J1183" s="226"/>
      <c r="K1183" s="226"/>
    </row>
    <row r="1184" spans="2:11" x14ac:dyDescent="0.35">
      <c r="B1184" s="272"/>
      <c r="C1184" s="226"/>
      <c r="D1184" s="226"/>
      <c r="E1184" s="226"/>
      <c r="F1184" s="226"/>
      <c r="G1184" s="226"/>
      <c r="H1184" s="226"/>
      <c r="I1184" s="226"/>
      <c r="J1184" s="226"/>
      <c r="K1184" s="226"/>
    </row>
    <row r="1185" spans="2:11" x14ac:dyDescent="0.35">
      <c r="B1185" s="272"/>
      <c r="C1185" s="226"/>
      <c r="D1185" s="226"/>
      <c r="E1185" s="226"/>
      <c r="F1185" s="226"/>
      <c r="G1185" s="226"/>
      <c r="H1185" s="226"/>
      <c r="I1185" s="226"/>
      <c r="J1185" s="226"/>
      <c r="K1185" s="226"/>
    </row>
    <row r="1186" spans="2:11" x14ac:dyDescent="0.35">
      <c r="B1186" s="272"/>
      <c r="C1186" s="226"/>
      <c r="D1186" s="226"/>
      <c r="E1186" s="226"/>
      <c r="F1186" s="226"/>
      <c r="G1186" s="226"/>
      <c r="H1186" s="226"/>
      <c r="I1186" s="226"/>
      <c r="J1186" s="226"/>
      <c r="K1186" s="226"/>
    </row>
    <row r="1187" spans="2:11" x14ac:dyDescent="0.35">
      <c r="B1187" s="272"/>
      <c r="C1187" s="226"/>
      <c r="D1187" s="226"/>
      <c r="E1187" s="226"/>
      <c r="F1187" s="226"/>
      <c r="G1187" s="226"/>
      <c r="H1187" s="226"/>
      <c r="I1187" s="226"/>
      <c r="J1187" s="226"/>
      <c r="K1187" s="226"/>
    </row>
    <row r="1188" spans="2:11" x14ac:dyDescent="0.35">
      <c r="B1188" s="272"/>
      <c r="C1188" s="226"/>
      <c r="D1188" s="226"/>
      <c r="E1188" s="226"/>
      <c r="F1188" s="226"/>
      <c r="G1188" s="226"/>
      <c r="H1188" s="226"/>
      <c r="I1188" s="226"/>
      <c r="J1188" s="226"/>
      <c r="K1188" s="226"/>
    </row>
    <row r="1189" spans="2:11" x14ac:dyDescent="0.35">
      <c r="B1189" s="272"/>
      <c r="C1189" s="226"/>
      <c r="D1189" s="226"/>
      <c r="E1189" s="226"/>
      <c r="F1189" s="226"/>
      <c r="G1189" s="226"/>
      <c r="H1189" s="226"/>
      <c r="I1189" s="226"/>
      <c r="J1189" s="226"/>
      <c r="K1189" s="226"/>
    </row>
    <row r="1190" spans="2:11" x14ac:dyDescent="0.35">
      <c r="B1190" s="272"/>
      <c r="C1190" s="226"/>
      <c r="D1190" s="226"/>
      <c r="E1190" s="226"/>
      <c r="F1190" s="226"/>
      <c r="G1190" s="226"/>
      <c r="H1190" s="226"/>
      <c r="I1190" s="226"/>
      <c r="J1190" s="226"/>
      <c r="K1190" s="226"/>
    </row>
    <row r="1191" spans="2:11" x14ac:dyDescent="0.35">
      <c r="B1191" s="272"/>
      <c r="C1191" s="226"/>
      <c r="D1191" s="226"/>
      <c r="E1191" s="226"/>
      <c r="F1191" s="226"/>
      <c r="G1191" s="226"/>
      <c r="H1191" s="226"/>
      <c r="I1191" s="226"/>
      <c r="J1191" s="226"/>
      <c r="K1191" s="226"/>
    </row>
    <row r="1192" spans="2:11" x14ac:dyDescent="0.35">
      <c r="B1192" s="272"/>
      <c r="C1192" s="226"/>
      <c r="D1192" s="226"/>
      <c r="E1192" s="226"/>
      <c r="F1192" s="226"/>
      <c r="G1192" s="226"/>
      <c r="H1192" s="226"/>
      <c r="I1192" s="226"/>
      <c r="J1192" s="226"/>
      <c r="K1192" s="226"/>
    </row>
    <row r="1193" spans="2:11" x14ac:dyDescent="0.35">
      <c r="B1193" s="272"/>
      <c r="C1193" s="226"/>
      <c r="D1193" s="226"/>
      <c r="E1193" s="226"/>
      <c r="F1193" s="226"/>
      <c r="G1193" s="226"/>
      <c r="H1193" s="226"/>
      <c r="I1193" s="226"/>
      <c r="J1193" s="226"/>
      <c r="K1193" s="226"/>
    </row>
    <row r="1194" spans="2:11" x14ac:dyDescent="0.35">
      <c r="B1194" s="272"/>
      <c r="C1194" s="226"/>
      <c r="D1194" s="226"/>
      <c r="E1194" s="226"/>
      <c r="F1194" s="226"/>
      <c r="G1194" s="226"/>
      <c r="H1194" s="226"/>
      <c r="I1194" s="226"/>
      <c r="J1194" s="226"/>
      <c r="K1194" s="226"/>
    </row>
    <row r="1195" spans="2:11" x14ac:dyDescent="0.35">
      <c r="B1195" s="272"/>
      <c r="C1195" s="226"/>
      <c r="D1195" s="226"/>
      <c r="E1195" s="226"/>
      <c r="F1195" s="226"/>
      <c r="G1195" s="226"/>
      <c r="H1195" s="226"/>
      <c r="I1195" s="226"/>
      <c r="J1195" s="226"/>
      <c r="K1195" s="226"/>
    </row>
    <row r="1196" spans="2:11" x14ac:dyDescent="0.35">
      <c r="B1196" s="272"/>
      <c r="C1196" s="226"/>
      <c r="D1196" s="226"/>
      <c r="E1196" s="226"/>
      <c r="F1196" s="226"/>
      <c r="G1196" s="226"/>
      <c r="H1196" s="226"/>
      <c r="I1196" s="226"/>
      <c r="J1196" s="226"/>
      <c r="K1196" s="226"/>
    </row>
    <row r="1197" spans="2:11" x14ac:dyDescent="0.35">
      <c r="B1197" s="272"/>
      <c r="C1197" s="226"/>
      <c r="D1197" s="226"/>
      <c r="E1197" s="226"/>
      <c r="F1197" s="226"/>
      <c r="G1197" s="226"/>
      <c r="H1197" s="226"/>
      <c r="I1197" s="226"/>
      <c r="J1197" s="226"/>
      <c r="K1197" s="226"/>
    </row>
    <row r="1198" spans="2:11" x14ac:dyDescent="0.35">
      <c r="B1198" s="272"/>
      <c r="C1198" s="226"/>
      <c r="D1198" s="226"/>
      <c r="E1198" s="226"/>
      <c r="F1198" s="226"/>
      <c r="G1198" s="226"/>
      <c r="H1198" s="226"/>
      <c r="I1198" s="226"/>
      <c r="J1198" s="226"/>
      <c r="K1198" s="226"/>
    </row>
    <row r="1199" spans="2:11" x14ac:dyDescent="0.35">
      <c r="B1199" s="272"/>
      <c r="C1199" s="226"/>
      <c r="D1199" s="226"/>
      <c r="E1199" s="226"/>
      <c r="F1199" s="226"/>
      <c r="G1199" s="226"/>
      <c r="H1199" s="226"/>
      <c r="I1199" s="226"/>
      <c r="J1199" s="226"/>
      <c r="K1199" s="226"/>
    </row>
    <row r="1200" spans="2:11" x14ac:dyDescent="0.35">
      <c r="B1200" s="272"/>
      <c r="C1200" s="226"/>
      <c r="D1200" s="226"/>
      <c r="E1200" s="226"/>
      <c r="F1200" s="226"/>
      <c r="G1200" s="226"/>
      <c r="H1200" s="226"/>
      <c r="I1200" s="226"/>
      <c r="J1200" s="226"/>
      <c r="K1200" s="226"/>
    </row>
    <row r="1201" spans="2:11" x14ac:dyDescent="0.35">
      <c r="B1201" s="272"/>
      <c r="C1201" s="226"/>
      <c r="D1201" s="226"/>
      <c r="E1201" s="226"/>
      <c r="F1201" s="226"/>
      <c r="G1201" s="226"/>
      <c r="H1201" s="226"/>
      <c r="I1201" s="226"/>
      <c r="J1201" s="226"/>
      <c r="K1201" s="226"/>
    </row>
    <row r="1202" spans="2:11" x14ac:dyDescent="0.35">
      <c r="B1202" s="272"/>
      <c r="C1202" s="226"/>
      <c r="D1202" s="226"/>
      <c r="E1202" s="226"/>
      <c r="F1202" s="226"/>
      <c r="G1202" s="226"/>
      <c r="H1202" s="226"/>
      <c r="I1202" s="226"/>
      <c r="J1202" s="226"/>
      <c r="K1202" s="226"/>
    </row>
    <row r="1203" spans="2:11" x14ac:dyDescent="0.35">
      <c r="B1203" s="272"/>
      <c r="C1203" s="226"/>
      <c r="D1203" s="226"/>
      <c r="E1203" s="226"/>
      <c r="F1203" s="226"/>
      <c r="G1203" s="226"/>
      <c r="H1203" s="226"/>
      <c r="I1203" s="226"/>
      <c r="J1203" s="226"/>
      <c r="K1203" s="226"/>
    </row>
    <row r="1204" spans="2:11" x14ac:dyDescent="0.35">
      <c r="B1204" s="272"/>
      <c r="C1204" s="226"/>
      <c r="D1204" s="226"/>
      <c r="E1204" s="226"/>
      <c r="F1204" s="226"/>
      <c r="G1204" s="226"/>
      <c r="H1204" s="226"/>
      <c r="I1204" s="226"/>
      <c r="J1204" s="226"/>
      <c r="K1204" s="226"/>
    </row>
    <row r="1205" spans="2:11" x14ac:dyDescent="0.35">
      <c r="B1205" s="272"/>
      <c r="C1205" s="226"/>
      <c r="D1205" s="226"/>
      <c r="E1205" s="226"/>
      <c r="F1205" s="226"/>
      <c r="G1205" s="226"/>
      <c r="H1205" s="226"/>
      <c r="I1205" s="226"/>
      <c r="J1205" s="226"/>
      <c r="K1205" s="226"/>
    </row>
    <row r="1206" spans="2:11" x14ac:dyDescent="0.35">
      <c r="B1206" s="272"/>
      <c r="C1206" s="226"/>
      <c r="D1206" s="226"/>
      <c r="E1206" s="226"/>
      <c r="F1206" s="226"/>
      <c r="G1206" s="226"/>
      <c r="H1206" s="226"/>
      <c r="I1206" s="226"/>
      <c r="J1206" s="226"/>
      <c r="K1206" s="226"/>
    </row>
    <row r="1207" spans="2:11" x14ac:dyDescent="0.35">
      <c r="B1207" s="272"/>
      <c r="C1207" s="226"/>
      <c r="D1207" s="226"/>
      <c r="E1207" s="226"/>
      <c r="F1207" s="226"/>
      <c r="G1207" s="226"/>
      <c r="H1207" s="226"/>
      <c r="I1207" s="226"/>
      <c r="J1207" s="226"/>
      <c r="K1207" s="226"/>
    </row>
    <row r="1208" spans="2:11" x14ac:dyDescent="0.35">
      <c r="B1208" s="272"/>
      <c r="C1208" s="226"/>
      <c r="D1208" s="226"/>
      <c r="E1208" s="226"/>
      <c r="F1208" s="226"/>
      <c r="G1208" s="226"/>
      <c r="H1208" s="226"/>
      <c r="I1208" s="226"/>
      <c r="J1208" s="226"/>
      <c r="K1208" s="226"/>
    </row>
    <row r="1209" spans="2:11" x14ac:dyDescent="0.35">
      <c r="B1209" s="272"/>
      <c r="C1209" s="226"/>
      <c r="D1209" s="226"/>
      <c r="E1209" s="226"/>
      <c r="F1209" s="226"/>
      <c r="G1209" s="226"/>
      <c r="H1209" s="226"/>
      <c r="I1209" s="226"/>
      <c r="J1209" s="226"/>
      <c r="K1209" s="226"/>
    </row>
    <row r="1210" spans="2:11" x14ac:dyDescent="0.35">
      <c r="B1210" s="272"/>
      <c r="C1210" s="226"/>
      <c r="D1210" s="226"/>
      <c r="E1210" s="226"/>
      <c r="F1210" s="226"/>
      <c r="G1210" s="226"/>
      <c r="H1210" s="226"/>
      <c r="I1210" s="226"/>
      <c r="J1210" s="226"/>
      <c r="K1210" s="226"/>
    </row>
    <row r="1211" spans="2:11" x14ac:dyDescent="0.35">
      <c r="B1211" s="272"/>
      <c r="C1211" s="226"/>
      <c r="D1211" s="226"/>
      <c r="E1211" s="226"/>
      <c r="F1211" s="226"/>
      <c r="G1211" s="226"/>
      <c r="H1211" s="226"/>
      <c r="I1211" s="226"/>
      <c r="J1211" s="226"/>
      <c r="K1211" s="226"/>
    </row>
    <row r="1212" spans="2:11" x14ac:dyDescent="0.35">
      <c r="B1212" s="272"/>
      <c r="C1212" s="226"/>
      <c r="D1212" s="226"/>
      <c r="E1212" s="226"/>
      <c r="F1212" s="226"/>
      <c r="G1212" s="226"/>
      <c r="H1212" s="226"/>
      <c r="I1212" s="226"/>
      <c r="J1212" s="226"/>
      <c r="K1212" s="226"/>
    </row>
    <row r="1213" spans="2:11" x14ac:dyDescent="0.35">
      <c r="B1213" s="272"/>
      <c r="C1213" s="226"/>
      <c r="D1213" s="226"/>
      <c r="E1213" s="226"/>
      <c r="F1213" s="226"/>
      <c r="G1213" s="226"/>
      <c r="H1213" s="226"/>
      <c r="I1213" s="226"/>
      <c r="J1213" s="226"/>
      <c r="K1213" s="226"/>
    </row>
    <row r="1214" spans="2:11" x14ac:dyDescent="0.35">
      <c r="B1214" s="272"/>
      <c r="C1214" s="226"/>
      <c r="D1214" s="226"/>
      <c r="E1214" s="226"/>
      <c r="F1214" s="226"/>
      <c r="G1214" s="226"/>
      <c r="H1214" s="226"/>
      <c r="I1214" s="226"/>
      <c r="J1214" s="226"/>
      <c r="K1214" s="226"/>
    </row>
    <row r="1215" spans="2:11" x14ac:dyDescent="0.35">
      <c r="B1215" s="272"/>
      <c r="C1215" s="226"/>
      <c r="D1215" s="226"/>
      <c r="E1215" s="226"/>
      <c r="F1215" s="226"/>
      <c r="G1215" s="226"/>
      <c r="H1215" s="226"/>
      <c r="I1215" s="226"/>
      <c r="J1215" s="226"/>
      <c r="K1215" s="226"/>
    </row>
    <row r="1216" spans="2:11" x14ac:dyDescent="0.35">
      <c r="B1216" s="272"/>
      <c r="C1216" s="226"/>
      <c r="D1216" s="226"/>
      <c r="E1216" s="226"/>
      <c r="F1216" s="226"/>
      <c r="G1216" s="226"/>
      <c r="H1216" s="226"/>
      <c r="I1216" s="226"/>
      <c r="J1216" s="226"/>
      <c r="K1216" s="226"/>
    </row>
    <row r="1217" spans="2:11" x14ac:dyDescent="0.35">
      <c r="B1217" s="272"/>
      <c r="C1217" s="226"/>
      <c r="D1217" s="226"/>
      <c r="E1217" s="226"/>
      <c r="F1217" s="226"/>
      <c r="G1217" s="226"/>
      <c r="H1217" s="226"/>
      <c r="I1217" s="226"/>
      <c r="J1217" s="226"/>
      <c r="K1217" s="226"/>
    </row>
    <row r="1218" spans="2:11" x14ac:dyDescent="0.35">
      <c r="B1218" s="272"/>
      <c r="C1218" s="226"/>
      <c r="D1218" s="226"/>
      <c r="E1218" s="226"/>
      <c r="F1218" s="226"/>
      <c r="G1218" s="226"/>
      <c r="H1218" s="226"/>
      <c r="I1218" s="226"/>
      <c r="J1218" s="226"/>
      <c r="K1218" s="226"/>
    </row>
    <row r="1219" spans="2:11" x14ac:dyDescent="0.35">
      <c r="B1219" s="272"/>
      <c r="C1219" s="226"/>
      <c r="D1219" s="226"/>
      <c r="E1219" s="226"/>
      <c r="F1219" s="226"/>
      <c r="G1219" s="226"/>
      <c r="H1219" s="226"/>
      <c r="I1219" s="226"/>
      <c r="J1219" s="226"/>
      <c r="K1219" s="226"/>
    </row>
    <row r="1220" spans="2:11" x14ac:dyDescent="0.35">
      <c r="B1220" s="272"/>
      <c r="C1220" s="226"/>
      <c r="D1220" s="226"/>
      <c r="E1220" s="226"/>
      <c r="F1220" s="226"/>
      <c r="G1220" s="226"/>
      <c r="H1220" s="226"/>
      <c r="I1220" s="226"/>
      <c r="J1220" s="226"/>
      <c r="K1220" s="226"/>
    </row>
    <row r="1221" spans="2:11" x14ac:dyDescent="0.35">
      <c r="B1221" s="272"/>
      <c r="C1221" s="226"/>
      <c r="D1221" s="226"/>
      <c r="E1221" s="226"/>
      <c r="F1221" s="226"/>
      <c r="G1221" s="226"/>
      <c r="H1221" s="226"/>
      <c r="I1221" s="226"/>
      <c r="J1221" s="226"/>
      <c r="K1221" s="226"/>
    </row>
    <row r="1222" spans="2:11" x14ac:dyDescent="0.35">
      <c r="B1222" s="272"/>
      <c r="C1222" s="226"/>
      <c r="D1222" s="226"/>
      <c r="E1222" s="226"/>
      <c r="F1222" s="226"/>
      <c r="G1222" s="226"/>
      <c r="H1222" s="226"/>
      <c r="I1222" s="226"/>
      <c r="J1222" s="226"/>
      <c r="K1222" s="226"/>
    </row>
    <row r="1223" spans="2:11" x14ac:dyDescent="0.35">
      <c r="B1223" s="272"/>
      <c r="C1223" s="226"/>
      <c r="D1223" s="226"/>
      <c r="E1223" s="226"/>
      <c r="F1223" s="226"/>
      <c r="G1223" s="226"/>
      <c r="H1223" s="226"/>
      <c r="I1223" s="226"/>
      <c r="J1223" s="226"/>
      <c r="K1223" s="226"/>
    </row>
    <row r="1224" spans="2:11" x14ac:dyDescent="0.35">
      <c r="B1224" s="272"/>
      <c r="C1224" s="226"/>
      <c r="D1224" s="226"/>
      <c r="E1224" s="226"/>
      <c r="F1224" s="226"/>
      <c r="G1224" s="226"/>
      <c r="H1224" s="226"/>
      <c r="I1224" s="226"/>
      <c r="J1224" s="226"/>
      <c r="K1224" s="226"/>
    </row>
    <row r="1225" spans="2:11" x14ac:dyDescent="0.35">
      <c r="B1225" s="272"/>
      <c r="C1225" s="226"/>
      <c r="D1225" s="226"/>
      <c r="E1225" s="226"/>
      <c r="F1225" s="226"/>
      <c r="G1225" s="226"/>
      <c r="H1225" s="226"/>
      <c r="I1225" s="226"/>
      <c r="J1225" s="226"/>
      <c r="K1225" s="226"/>
    </row>
    <row r="1226" spans="2:11" x14ac:dyDescent="0.35">
      <c r="B1226" s="272"/>
      <c r="C1226" s="226"/>
      <c r="D1226" s="226"/>
      <c r="E1226" s="226"/>
      <c r="F1226" s="226"/>
      <c r="G1226" s="226"/>
      <c r="H1226" s="226"/>
      <c r="I1226" s="226"/>
      <c r="J1226" s="226"/>
      <c r="K1226" s="226"/>
    </row>
    <row r="1227" spans="2:11" x14ac:dyDescent="0.35">
      <c r="B1227" s="272"/>
      <c r="C1227" s="226"/>
      <c r="D1227" s="226"/>
      <c r="E1227" s="226"/>
      <c r="F1227" s="226"/>
      <c r="G1227" s="226"/>
      <c r="H1227" s="226"/>
      <c r="I1227" s="226"/>
      <c r="J1227" s="226"/>
      <c r="K1227" s="226"/>
    </row>
    <row r="1228" spans="2:11" x14ac:dyDescent="0.35">
      <c r="B1228" s="272"/>
      <c r="C1228" s="226"/>
      <c r="D1228" s="226"/>
      <c r="E1228" s="226"/>
      <c r="F1228" s="226"/>
      <c r="G1228" s="226"/>
      <c r="H1228" s="226"/>
      <c r="I1228" s="226"/>
      <c r="J1228" s="226"/>
      <c r="K1228" s="226"/>
    </row>
    <row r="1229" spans="2:11" x14ac:dyDescent="0.35">
      <c r="B1229" s="272"/>
      <c r="C1229" s="226"/>
      <c r="D1229" s="226"/>
      <c r="E1229" s="226"/>
      <c r="F1229" s="226"/>
      <c r="G1229" s="226"/>
      <c r="H1229" s="226"/>
      <c r="I1229" s="226"/>
      <c r="J1229" s="226"/>
      <c r="K1229" s="226"/>
    </row>
    <row r="1230" spans="2:11" x14ac:dyDescent="0.35">
      <c r="B1230" s="272"/>
      <c r="C1230" s="226"/>
      <c r="D1230" s="226"/>
      <c r="E1230" s="226"/>
      <c r="F1230" s="226"/>
      <c r="G1230" s="226"/>
      <c r="H1230" s="226"/>
      <c r="I1230" s="226"/>
      <c r="J1230" s="226"/>
      <c r="K1230" s="226"/>
    </row>
    <row r="1231" spans="2:11" x14ac:dyDescent="0.35">
      <c r="B1231" s="272"/>
      <c r="C1231" s="226"/>
      <c r="D1231" s="226"/>
      <c r="E1231" s="226"/>
      <c r="F1231" s="226"/>
      <c r="G1231" s="226"/>
      <c r="H1231" s="226"/>
      <c r="I1231" s="226"/>
      <c r="J1231" s="226"/>
      <c r="K1231" s="226"/>
    </row>
    <row r="1232" spans="2:11" x14ac:dyDescent="0.35">
      <c r="B1232" s="272"/>
      <c r="C1232" s="226"/>
      <c r="D1232" s="226"/>
      <c r="E1232" s="226"/>
      <c r="F1232" s="226"/>
      <c r="G1232" s="226"/>
      <c r="H1232" s="226"/>
      <c r="I1232" s="226"/>
      <c r="J1232" s="226"/>
      <c r="K1232" s="226"/>
    </row>
    <row r="1233" spans="2:11" x14ac:dyDescent="0.35">
      <c r="B1233" s="272"/>
      <c r="C1233" s="226"/>
      <c r="D1233" s="226"/>
      <c r="E1233" s="226"/>
      <c r="F1233" s="226"/>
      <c r="G1233" s="226"/>
      <c r="H1233" s="226"/>
      <c r="I1233" s="226"/>
      <c r="J1233" s="226"/>
      <c r="K1233" s="226"/>
    </row>
    <row r="1234" spans="2:11" x14ac:dyDescent="0.35">
      <c r="B1234" s="272"/>
      <c r="C1234" s="226"/>
      <c r="D1234" s="226"/>
      <c r="E1234" s="226"/>
      <c r="F1234" s="226"/>
      <c r="G1234" s="226"/>
      <c r="H1234" s="226"/>
      <c r="I1234" s="226"/>
      <c r="J1234" s="226"/>
      <c r="K1234" s="226"/>
    </row>
    <row r="1235" spans="2:11" x14ac:dyDescent="0.35">
      <c r="B1235" s="272"/>
      <c r="C1235" s="226"/>
      <c r="D1235" s="226"/>
      <c r="E1235" s="226"/>
      <c r="F1235" s="226"/>
      <c r="G1235" s="226"/>
      <c r="H1235" s="226"/>
      <c r="I1235" s="226"/>
      <c r="J1235" s="226"/>
      <c r="K1235" s="226"/>
    </row>
    <row r="1236" spans="2:11" x14ac:dyDescent="0.35">
      <c r="B1236" s="272"/>
      <c r="C1236" s="226"/>
      <c r="D1236" s="226"/>
      <c r="E1236" s="226"/>
      <c r="F1236" s="226"/>
      <c r="G1236" s="226"/>
      <c r="H1236" s="226"/>
      <c r="I1236" s="226"/>
      <c r="J1236" s="226"/>
      <c r="K1236" s="226"/>
    </row>
    <row r="1237" spans="2:11" x14ac:dyDescent="0.35">
      <c r="B1237" s="272"/>
      <c r="C1237" s="226"/>
      <c r="D1237" s="226"/>
      <c r="E1237" s="226"/>
      <c r="F1237" s="226"/>
      <c r="G1237" s="226"/>
      <c r="H1237" s="226"/>
      <c r="I1237" s="226"/>
      <c r="J1237" s="226"/>
      <c r="K1237" s="226"/>
    </row>
    <row r="1238" spans="2:11" x14ac:dyDescent="0.35">
      <c r="B1238" s="272"/>
      <c r="C1238" s="226"/>
      <c r="D1238" s="226"/>
      <c r="E1238" s="226"/>
      <c r="F1238" s="226"/>
      <c r="G1238" s="226"/>
      <c r="H1238" s="226"/>
      <c r="I1238" s="226"/>
      <c r="J1238" s="226"/>
      <c r="K1238" s="226"/>
    </row>
    <row r="1239" spans="2:11" x14ac:dyDescent="0.35">
      <c r="B1239" s="272"/>
      <c r="C1239" s="226"/>
      <c r="D1239" s="226"/>
      <c r="E1239" s="226"/>
      <c r="F1239" s="226"/>
      <c r="G1239" s="226"/>
      <c r="H1239" s="226"/>
      <c r="I1239" s="226"/>
      <c r="J1239" s="226"/>
      <c r="K1239" s="226"/>
    </row>
    <row r="1240" spans="2:11" x14ac:dyDescent="0.35">
      <c r="B1240" s="272"/>
      <c r="C1240" s="226"/>
      <c r="D1240" s="226"/>
      <c r="E1240" s="226"/>
      <c r="F1240" s="226"/>
      <c r="G1240" s="226"/>
      <c r="H1240" s="226"/>
      <c r="I1240" s="226"/>
      <c r="J1240" s="226"/>
      <c r="K1240" s="226"/>
    </row>
    <row r="1241" spans="2:11" x14ac:dyDescent="0.35">
      <c r="B1241" s="272"/>
      <c r="C1241" s="226"/>
      <c r="D1241" s="226"/>
      <c r="E1241" s="226"/>
      <c r="F1241" s="226"/>
      <c r="G1241" s="226"/>
      <c r="H1241" s="226"/>
      <c r="I1241" s="226"/>
      <c r="J1241" s="226"/>
      <c r="K1241" s="226"/>
    </row>
    <row r="1242" spans="2:11" x14ac:dyDescent="0.35">
      <c r="B1242" s="272"/>
      <c r="C1242" s="226"/>
      <c r="D1242" s="226"/>
      <c r="E1242" s="226"/>
      <c r="F1242" s="226"/>
      <c r="G1242" s="226"/>
      <c r="H1242" s="226"/>
      <c r="I1242" s="226"/>
      <c r="J1242" s="226"/>
      <c r="K1242" s="226"/>
    </row>
    <row r="1243" spans="2:11" x14ac:dyDescent="0.35">
      <c r="B1243" s="272"/>
      <c r="C1243" s="226"/>
      <c r="D1243" s="226"/>
      <c r="E1243" s="226"/>
      <c r="F1243" s="226"/>
      <c r="G1243" s="226"/>
      <c r="H1243" s="226"/>
      <c r="I1243" s="226"/>
      <c r="J1243" s="226"/>
      <c r="K1243" s="226"/>
    </row>
    <row r="1244" spans="2:11" x14ac:dyDescent="0.35">
      <c r="B1244" s="272"/>
      <c r="C1244" s="226"/>
      <c r="D1244" s="226"/>
      <c r="E1244" s="226"/>
      <c r="F1244" s="226"/>
      <c r="G1244" s="226"/>
      <c r="H1244" s="226"/>
      <c r="I1244" s="226"/>
      <c r="J1244" s="226"/>
      <c r="K1244" s="226"/>
    </row>
    <row r="1245" spans="2:11" x14ac:dyDescent="0.35">
      <c r="B1245" s="272"/>
      <c r="C1245" s="226"/>
      <c r="D1245" s="226"/>
      <c r="E1245" s="226"/>
      <c r="F1245" s="226"/>
      <c r="G1245" s="226"/>
      <c r="H1245" s="226"/>
      <c r="I1245" s="226"/>
      <c r="J1245" s="226"/>
      <c r="K1245" s="226"/>
    </row>
    <row r="1246" spans="2:11" x14ac:dyDescent="0.35">
      <c r="B1246" s="272"/>
      <c r="C1246" s="226"/>
      <c r="D1246" s="226"/>
      <c r="E1246" s="226"/>
      <c r="F1246" s="226"/>
      <c r="G1246" s="226"/>
      <c r="H1246" s="226"/>
      <c r="I1246" s="226"/>
      <c r="J1246" s="226"/>
      <c r="K1246" s="226"/>
    </row>
    <row r="1247" spans="2:11" x14ac:dyDescent="0.35">
      <c r="B1247" s="272"/>
      <c r="C1247" s="226"/>
      <c r="D1247" s="226"/>
      <c r="E1247" s="226"/>
      <c r="F1247" s="226"/>
      <c r="G1247" s="226"/>
      <c r="H1247" s="226"/>
      <c r="I1247" s="226"/>
      <c r="J1247" s="226"/>
      <c r="K1247" s="226"/>
    </row>
    <row r="1248" spans="2:11" x14ac:dyDescent="0.35">
      <c r="B1248" s="272"/>
      <c r="C1248" s="226"/>
      <c r="D1248" s="226"/>
      <c r="E1248" s="226"/>
      <c r="F1248" s="226"/>
      <c r="G1248" s="226"/>
      <c r="H1248" s="226"/>
      <c r="I1248" s="226"/>
      <c r="J1248" s="226"/>
      <c r="K1248" s="226"/>
    </row>
    <row r="1249" spans="2:11" x14ac:dyDescent="0.35">
      <c r="B1249" s="272"/>
      <c r="C1249" s="226"/>
      <c r="D1249" s="226"/>
      <c r="E1249" s="226"/>
      <c r="F1249" s="226"/>
      <c r="G1249" s="226"/>
      <c r="H1249" s="226"/>
      <c r="I1249" s="226"/>
      <c r="J1249" s="226"/>
      <c r="K1249" s="226"/>
    </row>
    <row r="1250" spans="2:11" x14ac:dyDescent="0.35">
      <c r="B1250" s="272"/>
      <c r="C1250" s="226"/>
      <c r="D1250" s="226"/>
      <c r="E1250" s="226"/>
      <c r="F1250" s="226"/>
      <c r="G1250" s="226"/>
      <c r="H1250" s="226"/>
      <c r="I1250" s="226"/>
      <c r="J1250" s="226"/>
      <c r="K1250" s="226"/>
    </row>
    <row r="1251" spans="2:11" x14ac:dyDescent="0.35">
      <c r="B1251" s="272"/>
      <c r="C1251" s="226"/>
      <c r="D1251" s="226"/>
      <c r="E1251" s="226"/>
      <c r="F1251" s="226"/>
      <c r="G1251" s="226"/>
      <c r="H1251" s="226"/>
      <c r="I1251" s="226"/>
      <c r="J1251" s="226"/>
      <c r="K1251" s="226"/>
    </row>
    <row r="1252" spans="2:11" x14ac:dyDescent="0.35">
      <c r="B1252" s="272"/>
      <c r="C1252" s="226"/>
      <c r="D1252" s="226"/>
      <c r="E1252" s="226"/>
      <c r="F1252" s="226"/>
      <c r="G1252" s="226"/>
      <c r="H1252" s="226"/>
      <c r="I1252" s="226"/>
      <c r="J1252" s="226"/>
      <c r="K1252" s="226"/>
    </row>
    <row r="1253" spans="2:11" x14ac:dyDescent="0.35">
      <c r="B1253" s="272"/>
      <c r="C1253" s="226"/>
      <c r="D1253" s="226"/>
      <c r="E1253" s="226"/>
      <c r="F1253" s="226"/>
      <c r="G1253" s="226"/>
      <c r="H1253" s="226"/>
      <c r="I1253" s="226"/>
      <c r="J1253" s="226"/>
      <c r="K1253" s="226"/>
    </row>
    <row r="1254" spans="2:11" x14ac:dyDescent="0.35">
      <c r="B1254" s="272"/>
      <c r="C1254" s="226"/>
      <c r="D1254" s="226"/>
      <c r="E1254" s="226"/>
      <c r="F1254" s="226"/>
      <c r="G1254" s="226"/>
      <c r="H1254" s="226"/>
      <c r="I1254" s="226"/>
      <c r="J1254" s="226"/>
      <c r="K1254" s="226"/>
    </row>
    <row r="1255" spans="2:11" x14ac:dyDescent="0.35">
      <c r="B1255" s="272"/>
      <c r="C1255" s="226"/>
      <c r="D1255" s="226"/>
      <c r="E1255" s="226"/>
      <c r="F1255" s="226"/>
      <c r="G1255" s="226"/>
      <c r="H1255" s="226"/>
      <c r="I1255" s="226"/>
      <c r="J1255" s="226"/>
      <c r="K1255" s="226"/>
    </row>
    <row r="1256" spans="2:11" x14ac:dyDescent="0.35">
      <c r="B1256" s="272"/>
      <c r="C1256" s="226"/>
      <c r="D1256" s="226"/>
      <c r="E1256" s="226"/>
      <c r="F1256" s="226"/>
      <c r="G1256" s="226"/>
      <c r="H1256" s="226"/>
      <c r="I1256" s="226"/>
      <c r="J1256" s="226"/>
      <c r="K1256" s="226"/>
    </row>
    <row r="1257" spans="2:11" x14ac:dyDescent="0.35">
      <c r="B1257" s="272"/>
      <c r="C1257" s="226"/>
      <c r="D1257" s="226"/>
      <c r="E1257" s="226"/>
      <c r="F1257" s="226"/>
      <c r="G1257" s="226"/>
      <c r="H1257" s="226"/>
      <c r="I1257" s="226"/>
      <c r="J1257" s="226"/>
      <c r="K1257" s="226"/>
    </row>
    <row r="1258" spans="2:11" x14ac:dyDescent="0.35">
      <c r="B1258" s="272"/>
      <c r="C1258" s="226"/>
      <c r="D1258" s="226"/>
      <c r="E1258" s="226"/>
      <c r="F1258" s="226"/>
      <c r="G1258" s="226"/>
      <c r="H1258" s="226"/>
      <c r="I1258" s="226"/>
      <c r="J1258" s="226"/>
      <c r="K1258" s="226"/>
    </row>
    <row r="1259" spans="2:11" x14ac:dyDescent="0.35">
      <c r="B1259" s="272"/>
      <c r="C1259" s="226"/>
      <c r="D1259" s="226"/>
      <c r="E1259" s="226"/>
      <c r="F1259" s="226"/>
      <c r="G1259" s="226"/>
      <c r="H1259" s="226"/>
      <c r="I1259" s="226"/>
      <c r="J1259" s="226"/>
      <c r="K1259" s="226"/>
    </row>
    <row r="1260" spans="2:11" x14ac:dyDescent="0.35">
      <c r="B1260" s="272"/>
      <c r="C1260" s="226"/>
      <c r="D1260" s="226"/>
      <c r="E1260" s="226"/>
      <c r="F1260" s="226"/>
      <c r="G1260" s="226"/>
      <c r="H1260" s="226"/>
      <c r="I1260" s="226"/>
      <c r="J1260" s="226"/>
      <c r="K1260" s="226"/>
    </row>
    <row r="1261" spans="2:11" x14ac:dyDescent="0.35">
      <c r="B1261" s="272"/>
      <c r="C1261" s="226"/>
      <c r="D1261" s="226"/>
      <c r="E1261" s="226"/>
      <c r="F1261" s="226"/>
      <c r="G1261" s="226"/>
      <c r="H1261" s="226"/>
      <c r="I1261" s="226"/>
      <c r="J1261" s="226"/>
      <c r="K1261" s="226"/>
    </row>
    <row r="1262" spans="2:11" x14ac:dyDescent="0.35">
      <c r="B1262" s="272"/>
      <c r="C1262" s="226"/>
      <c r="D1262" s="226"/>
      <c r="E1262" s="226"/>
      <c r="F1262" s="226"/>
      <c r="G1262" s="226"/>
      <c r="H1262" s="226"/>
      <c r="I1262" s="226"/>
      <c r="J1262" s="226"/>
      <c r="K1262" s="226"/>
    </row>
    <row r="1263" spans="2:11" x14ac:dyDescent="0.35">
      <c r="B1263" s="272"/>
      <c r="C1263" s="226"/>
      <c r="D1263" s="226"/>
      <c r="E1263" s="226"/>
      <c r="F1263" s="226"/>
      <c r="G1263" s="226"/>
      <c r="H1263" s="226"/>
      <c r="I1263" s="226"/>
      <c r="J1263" s="226"/>
      <c r="K1263" s="226"/>
    </row>
    <row r="1264" spans="2:11" x14ac:dyDescent="0.35">
      <c r="B1264" s="272"/>
      <c r="C1264" s="226"/>
      <c r="D1264" s="226"/>
      <c r="E1264" s="226"/>
      <c r="F1264" s="226"/>
      <c r="G1264" s="226"/>
      <c r="H1264" s="226"/>
      <c r="I1264" s="226"/>
      <c r="J1264" s="226"/>
      <c r="K1264" s="226"/>
    </row>
    <row r="1265" spans="2:11" x14ac:dyDescent="0.35">
      <c r="B1265" s="272"/>
      <c r="C1265" s="226"/>
      <c r="D1265" s="226"/>
      <c r="E1265" s="226"/>
      <c r="F1265" s="226"/>
      <c r="G1265" s="226"/>
      <c r="H1265" s="226"/>
      <c r="I1265" s="226"/>
      <c r="J1265" s="226"/>
      <c r="K1265" s="226"/>
    </row>
    <row r="1266" spans="2:11" x14ac:dyDescent="0.35">
      <c r="B1266" s="272"/>
      <c r="C1266" s="226"/>
      <c r="D1266" s="226"/>
      <c r="E1266" s="226"/>
      <c r="F1266" s="226"/>
      <c r="G1266" s="226"/>
      <c r="H1266" s="226"/>
      <c r="I1266" s="226"/>
      <c r="J1266" s="226"/>
      <c r="K1266" s="226"/>
    </row>
    <row r="1267" spans="2:11" x14ac:dyDescent="0.35">
      <c r="B1267" s="272"/>
      <c r="C1267" s="226"/>
      <c r="D1267" s="226"/>
      <c r="E1267" s="226"/>
      <c r="F1267" s="226"/>
      <c r="G1267" s="226"/>
      <c r="H1267" s="226"/>
      <c r="I1267" s="226"/>
      <c r="J1267" s="226"/>
      <c r="K1267" s="226"/>
    </row>
    <row r="1268" spans="2:11" x14ac:dyDescent="0.35">
      <c r="B1268" s="272"/>
      <c r="C1268" s="226"/>
      <c r="D1268" s="226"/>
      <c r="E1268" s="226"/>
      <c r="F1268" s="226"/>
      <c r="G1268" s="226"/>
      <c r="H1268" s="226"/>
      <c r="I1268" s="226"/>
      <c r="J1268" s="226"/>
      <c r="K1268" s="226"/>
    </row>
    <row r="1269" spans="2:11" x14ac:dyDescent="0.35">
      <c r="B1269" s="272"/>
      <c r="C1269" s="226"/>
      <c r="D1269" s="226"/>
      <c r="E1269" s="226"/>
      <c r="F1269" s="226"/>
      <c r="G1269" s="226"/>
      <c r="H1269" s="226"/>
      <c r="I1269" s="226"/>
      <c r="J1269" s="226"/>
      <c r="K1269" s="226"/>
    </row>
    <row r="1270" spans="2:11" x14ac:dyDescent="0.35">
      <c r="B1270" s="272"/>
      <c r="C1270" s="226"/>
      <c r="D1270" s="226"/>
      <c r="E1270" s="226"/>
      <c r="F1270" s="226"/>
      <c r="G1270" s="226"/>
      <c r="H1270" s="226"/>
      <c r="I1270" s="226"/>
      <c r="J1270" s="226"/>
      <c r="K1270" s="226"/>
    </row>
    <row r="1271" spans="2:11" x14ac:dyDescent="0.35">
      <c r="B1271" s="272"/>
      <c r="C1271" s="226"/>
      <c r="D1271" s="226"/>
      <c r="E1271" s="226"/>
      <c r="F1271" s="226"/>
      <c r="G1271" s="226"/>
      <c r="H1271" s="226"/>
      <c r="I1271" s="226"/>
      <c r="J1271" s="226"/>
      <c r="K1271" s="226"/>
    </row>
    <row r="1272" spans="2:11" x14ac:dyDescent="0.35">
      <c r="B1272" s="272"/>
      <c r="C1272" s="226"/>
      <c r="D1272" s="226"/>
      <c r="E1272" s="226"/>
      <c r="F1272" s="226"/>
      <c r="G1272" s="226"/>
      <c r="H1272" s="226"/>
      <c r="I1272" s="226"/>
      <c r="J1272" s="226"/>
      <c r="K1272" s="226"/>
    </row>
    <row r="1273" spans="2:11" x14ac:dyDescent="0.35">
      <c r="B1273" s="272"/>
      <c r="C1273" s="226"/>
      <c r="D1273" s="226"/>
      <c r="E1273" s="226"/>
      <c r="F1273" s="226"/>
      <c r="G1273" s="226"/>
      <c r="H1273" s="226"/>
      <c r="I1273" s="226"/>
      <c r="J1273" s="226"/>
      <c r="K1273" s="226"/>
    </row>
    <row r="1274" spans="2:11" x14ac:dyDescent="0.35">
      <c r="B1274" s="272"/>
      <c r="C1274" s="226"/>
      <c r="D1274" s="226"/>
      <c r="E1274" s="226"/>
      <c r="F1274" s="226"/>
      <c r="G1274" s="226"/>
      <c r="H1274" s="226"/>
      <c r="I1274" s="226"/>
      <c r="J1274" s="226"/>
      <c r="K1274" s="226"/>
    </row>
    <row r="1275" spans="2:11" x14ac:dyDescent="0.35">
      <c r="B1275" s="272"/>
      <c r="C1275" s="226"/>
      <c r="D1275" s="226"/>
      <c r="E1275" s="226"/>
      <c r="F1275" s="226"/>
      <c r="G1275" s="226"/>
      <c r="H1275" s="226"/>
      <c r="I1275" s="226"/>
      <c r="J1275" s="226"/>
      <c r="K1275" s="226"/>
    </row>
    <row r="1276" spans="2:11" x14ac:dyDescent="0.35">
      <c r="B1276" s="272"/>
      <c r="C1276" s="226"/>
      <c r="D1276" s="226"/>
      <c r="E1276" s="226"/>
      <c r="F1276" s="226"/>
      <c r="G1276" s="226"/>
      <c r="H1276" s="226"/>
      <c r="I1276" s="226"/>
      <c r="J1276" s="226"/>
      <c r="K1276" s="226"/>
    </row>
    <row r="1277" spans="2:11" x14ac:dyDescent="0.35">
      <c r="B1277" s="272"/>
      <c r="C1277" s="226"/>
      <c r="D1277" s="226"/>
      <c r="E1277" s="226"/>
      <c r="F1277" s="226"/>
      <c r="G1277" s="226"/>
      <c r="H1277" s="226"/>
      <c r="I1277" s="226"/>
      <c r="J1277" s="226"/>
      <c r="K1277" s="226"/>
    </row>
    <row r="1278" spans="2:11" x14ac:dyDescent="0.35">
      <c r="B1278" s="272"/>
      <c r="C1278" s="226"/>
      <c r="D1278" s="226"/>
      <c r="E1278" s="226"/>
      <c r="F1278" s="226"/>
      <c r="G1278" s="226"/>
      <c r="H1278" s="226"/>
      <c r="I1278" s="226"/>
      <c r="J1278" s="226"/>
      <c r="K1278" s="226"/>
    </row>
    <row r="1279" spans="2:11" x14ac:dyDescent="0.35">
      <c r="B1279" s="272"/>
      <c r="C1279" s="226"/>
      <c r="D1279" s="226"/>
      <c r="E1279" s="226"/>
      <c r="F1279" s="226"/>
      <c r="G1279" s="226"/>
      <c r="H1279" s="226"/>
      <c r="I1279" s="226"/>
      <c r="J1279" s="226"/>
      <c r="K1279" s="226"/>
    </row>
    <row r="1280" spans="2:11" x14ac:dyDescent="0.35">
      <c r="B1280" s="272"/>
      <c r="C1280" s="226"/>
      <c r="D1280" s="226"/>
      <c r="E1280" s="226"/>
      <c r="F1280" s="226"/>
      <c r="G1280" s="226"/>
      <c r="H1280" s="226"/>
      <c r="I1280" s="226"/>
      <c r="J1280" s="226"/>
      <c r="K1280" s="226"/>
    </row>
    <row r="1281" spans="2:11" x14ac:dyDescent="0.35">
      <c r="B1281" s="272"/>
      <c r="C1281" s="226"/>
      <c r="D1281" s="226"/>
      <c r="E1281" s="226"/>
      <c r="F1281" s="226"/>
      <c r="G1281" s="226"/>
      <c r="H1281" s="226"/>
      <c r="I1281" s="226"/>
      <c r="J1281" s="226"/>
      <c r="K1281" s="226"/>
    </row>
    <row r="1282" spans="2:11" x14ac:dyDescent="0.35">
      <c r="B1282" s="272"/>
      <c r="C1282" s="226"/>
      <c r="D1282" s="226"/>
      <c r="E1282" s="226"/>
      <c r="F1282" s="226"/>
      <c r="G1282" s="226"/>
      <c r="H1282" s="226"/>
      <c r="I1282" s="226"/>
      <c r="J1282" s="226"/>
      <c r="K1282" s="226"/>
    </row>
    <row r="1283" spans="2:11" x14ac:dyDescent="0.35">
      <c r="B1283" s="272"/>
      <c r="C1283" s="226"/>
      <c r="D1283" s="226"/>
      <c r="E1283" s="226"/>
      <c r="F1283" s="226"/>
      <c r="G1283" s="226"/>
      <c r="H1283" s="226"/>
      <c r="I1283" s="226"/>
      <c r="J1283" s="226"/>
      <c r="K1283" s="226"/>
    </row>
    <row r="1284" spans="2:11" x14ac:dyDescent="0.35">
      <c r="B1284" s="272"/>
      <c r="C1284" s="226"/>
      <c r="D1284" s="226"/>
      <c r="E1284" s="226"/>
      <c r="F1284" s="226"/>
      <c r="G1284" s="226"/>
      <c r="H1284" s="226"/>
      <c r="I1284" s="226"/>
      <c r="J1284" s="226"/>
      <c r="K1284" s="226"/>
    </row>
    <row r="1285" spans="2:11" x14ac:dyDescent="0.35">
      <c r="B1285" s="272"/>
      <c r="C1285" s="226"/>
      <c r="D1285" s="226"/>
      <c r="E1285" s="226"/>
      <c r="F1285" s="226"/>
      <c r="G1285" s="226"/>
      <c r="H1285" s="226"/>
      <c r="I1285" s="226"/>
      <c r="J1285" s="226"/>
      <c r="K1285" s="226"/>
    </row>
    <row r="1286" spans="2:11" x14ac:dyDescent="0.35">
      <c r="B1286" s="272"/>
      <c r="C1286" s="226"/>
      <c r="D1286" s="226"/>
      <c r="E1286" s="226"/>
      <c r="F1286" s="226"/>
      <c r="G1286" s="226"/>
      <c r="H1286" s="226"/>
      <c r="I1286" s="226"/>
      <c r="J1286" s="226"/>
      <c r="K1286" s="226"/>
    </row>
    <row r="1287" spans="2:11" x14ac:dyDescent="0.35">
      <c r="B1287" s="272"/>
      <c r="C1287" s="226"/>
      <c r="D1287" s="226"/>
      <c r="E1287" s="226"/>
      <c r="F1287" s="226"/>
      <c r="G1287" s="226"/>
      <c r="H1287" s="226"/>
      <c r="I1287" s="226"/>
      <c r="J1287" s="226"/>
      <c r="K1287" s="226"/>
    </row>
    <row r="1288" spans="2:11" x14ac:dyDescent="0.35">
      <c r="B1288" s="272"/>
      <c r="C1288" s="226"/>
      <c r="D1288" s="226"/>
      <c r="E1288" s="226"/>
      <c r="F1288" s="226"/>
      <c r="G1288" s="226"/>
      <c r="H1288" s="226"/>
      <c r="I1288" s="226"/>
      <c r="J1288" s="226"/>
      <c r="K1288" s="226"/>
    </row>
    <row r="1289" spans="2:11" x14ac:dyDescent="0.35">
      <c r="B1289" s="272"/>
      <c r="C1289" s="226"/>
      <c r="D1289" s="226"/>
      <c r="E1289" s="226"/>
      <c r="F1289" s="226"/>
      <c r="G1289" s="226"/>
      <c r="H1289" s="226"/>
      <c r="I1289" s="226"/>
      <c r="J1289" s="226"/>
      <c r="K1289" s="226"/>
    </row>
    <row r="1290" spans="2:11" x14ac:dyDescent="0.35">
      <c r="B1290" s="272"/>
      <c r="C1290" s="226"/>
      <c r="D1290" s="226"/>
      <c r="E1290" s="226"/>
      <c r="F1290" s="226"/>
      <c r="G1290" s="226"/>
      <c r="H1290" s="226"/>
      <c r="I1290" s="226"/>
      <c r="J1290" s="226"/>
      <c r="K1290" s="226"/>
    </row>
    <row r="1291" spans="2:11" x14ac:dyDescent="0.35">
      <c r="B1291" s="272"/>
      <c r="C1291" s="226"/>
      <c r="D1291" s="226"/>
      <c r="E1291" s="226"/>
      <c r="F1291" s="226"/>
      <c r="G1291" s="226"/>
      <c r="H1291" s="226"/>
      <c r="I1291" s="226"/>
      <c r="J1291" s="226"/>
      <c r="K1291" s="226"/>
    </row>
    <row r="1292" spans="2:11" x14ac:dyDescent="0.35">
      <c r="B1292" s="272"/>
      <c r="C1292" s="226"/>
      <c r="D1292" s="226"/>
      <c r="E1292" s="226"/>
      <c r="F1292" s="226"/>
      <c r="G1292" s="226"/>
      <c r="H1292" s="226"/>
      <c r="I1292" s="226"/>
      <c r="J1292" s="226"/>
      <c r="K1292" s="226"/>
    </row>
    <row r="1293" spans="2:11" x14ac:dyDescent="0.35">
      <c r="B1293" s="272"/>
      <c r="C1293" s="226"/>
      <c r="D1293" s="226"/>
      <c r="E1293" s="226"/>
      <c r="F1293" s="226"/>
      <c r="G1293" s="226"/>
      <c r="H1293" s="226"/>
      <c r="I1293" s="226"/>
      <c r="J1293" s="226"/>
      <c r="K1293" s="226"/>
    </row>
    <row r="1294" spans="2:11" x14ac:dyDescent="0.35">
      <c r="B1294" s="272"/>
      <c r="C1294" s="226"/>
      <c r="D1294" s="226"/>
      <c r="E1294" s="226"/>
      <c r="F1294" s="226"/>
      <c r="G1294" s="226"/>
      <c r="H1294" s="226"/>
      <c r="I1294" s="226"/>
      <c r="J1294" s="226"/>
      <c r="K1294" s="226"/>
    </row>
    <row r="1295" spans="2:11" x14ac:dyDescent="0.35">
      <c r="B1295" s="272"/>
      <c r="C1295" s="226"/>
      <c r="D1295" s="226"/>
      <c r="E1295" s="226"/>
      <c r="F1295" s="226"/>
      <c r="G1295" s="226"/>
      <c r="H1295" s="226"/>
      <c r="I1295" s="226"/>
      <c r="J1295" s="226"/>
      <c r="K1295" s="226"/>
    </row>
    <row r="1296" spans="2:11" x14ac:dyDescent="0.35">
      <c r="B1296" s="272"/>
      <c r="C1296" s="226"/>
      <c r="D1296" s="226"/>
      <c r="E1296" s="226"/>
      <c r="F1296" s="226"/>
      <c r="G1296" s="226"/>
      <c r="H1296" s="226"/>
      <c r="I1296" s="226"/>
      <c r="J1296" s="226"/>
      <c r="K1296" s="226"/>
    </row>
    <row r="1297" spans="2:11" x14ac:dyDescent="0.35">
      <c r="B1297" s="272"/>
      <c r="C1297" s="226"/>
      <c r="D1297" s="226"/>
      <c r="E1297" s="226"/>
      <c r="F1297" s="226"/>
      <c r="G1297" s="226"/>
      <c r="H1297" s="226"/>
      <c r="I1297" s="226"/>
      <c r="J1297" s="226"/>
      <c r="K1297" s="226"/>
    </row>
    <row r="1298" spans="2:11" x14ac:dyDescent="0.35">
      <c r="B1298" s="272"/>
      <c r="C1298" s="226"/>
      <c r="D1298" s="226"/>
      <c r="E1298" s="226"/>
      <c r="F1298" s="226"/>
      <c r="G1298" s="226"/>
      <c r="H1298" s="226"/>
      <c r="I1298" s="226"/>
      <c r="J1298" s="226"/>
      <c r="K1298" s="226"/>
    </row>
    <row r="1299" spans="2:11" x14ac:dyDescent="0.35">
      <c r="B1299" s="272"/>
      <c r="C1299" s="226"/>
      <c r="D1299" s="226"/>
      <c r="E1299" s="226"/>
      <c r="F1299" s="226"/>
      <c r="G1299" s="226"/>
      <c r="H1299" s="226"/>
      <c r="I1299" s="226"/>
      <c r="J1299" s="226"/>
      <c r="K1299" s="226"/>
    </row>
    <row r="1300" spans="2:11" x14ac:dyDescent="0.35">
      <c r="B1300" s="272"/>
      <c r="C1300" s="226"/>
      <c r="D1300" s="226"/>
      <c r="E1300" s="226"/>
      <c r="F1300" s="226"/>
      <c r="G1300" s="226"/>
      <c r="H1300" s="226"/>
      <c r="I1300" s="226"/>
      <c r="J1300" s="226"/>
      <c r="K1300" s="226"/>
    </row>
    <row r="1301" spans="2:11" x14ac:dyDescent="0.35">
      <c r="B1301" s="272"/>
      <c r="C1301" s="226"/>
      <c r="D1301" s="226"/>
      <c r="E1301" s="226"/>
      <c r="F1301" s="226"/>
      <c r="G1301" s="226"/>
      <c r="H1301" s="226"/>
      <c r="I1301" s="226"/>
      <c r="J1301" s="226"/>
      <c r="K1301" s="226"/>
    </row>
    <row r="1302" spans="2:11" x14ac:dyDescent="0.35">
      <c r="B1302" s="272"/>
      <c r="C1302" s="226"/>
      <c r="D1302" s="226"/>
      <c r="E1302" s="226"/>
      <c r="F1302" s="226"/>
      <c r="G1302" s="226"/>
      <c r="H1302" s="226"/>
      <c r="I1302" s="226"/>
      <c r="J1302" s="226"/>
      <c r="K1302" s="226"/>
    </row>
    <row r="1303" spans="2:11" x14ac:dyDescent="0.35">
      <c r="B1303" s="272"/>
      <c r="C1303" s="226"/>
      <c r="D1303" s="226"/>
      <c r="E1303" s="226"/>
      <c r="F1303" s="226"/>
      <c r="G1303" s="226"/>
      <c r="H1303" s="226"/>
      <c r="I1303" s="226"/>
      <c r="J1303" s="226"/>
      <c r="K1303" s="226"/>
    </row>
    <row r="1304" spans="2:11" x14ac:dyDescent="0.35">
      <c r="B1304" s="272"/>
      <c r="C1304" s="226"/>
      <c r="D1304" s="226"/>
      <c r="E1304" s="226"/>
      <c r="F1304" s="226"/>
      <c r="G1304" s="226"/>
      <c r="H1304" s="226"/>
      <c r="I1304" s="226"/>
      <c r="J1304" s="226"/>
      <c r="K1304" s="226"/>
    </row>
    <row r="1305" spans="2:11" x14ac:dyDescent="0.35">
      <c r="B1305" s="272"/>
      <c r="C1305" s="226"/>
      <c r="D1305" s="226"/>
      <c r="E1305" s="226"/>
      <c r="F1305" s="226"/>
      <c r="G1305" s="226"/>
      <c r="H1305" s="226"/>
      <c r="I1305" s="226"/>
      <c r="J1305" s="226"/>
      <c r="K1305" s="226"/>
    </row>
    <row r="1306" spans="2:11" x14ac:dyDescent="0.35">
      <c r="B1306" s="272"/>
      <c r="C1306" s="226"/>
      <c r="D1306" s="226"/>
      <c r="E1306" s="226"/>
      <c r="F1306" s="226"/>
      <c r="G1306" s="226"/>
      <c r="H1306" s="226"/>
      <c r="I1306" s="226"/>
      <c r="J1306" s="226"/>
      <c r="K1306" s="226"/>
    </row>
    <row r="1307" spans="2:11" x14ac:dyDescent="0.35">
      <c r="B1307" s="272"/>
      <c r="C1307" s="226"/>
      <c r="D1307" s="226"/>
      <c r="E1307" s="226"/>
      <c r="F1307" s="226"/>
      <c r="G1307" s="226"/>
      <c r="H1307" s="226"/>
      <c r="I1307" s="226"/>
      <c r="J1307" s="226"/>
      <c r="K1307" s="226"/>
    </row>
    <row r="1308" spans="2:11" x14ac:dyDescent="0.35">
      <c r="B1308" s="272"/>
      <c r="C1308" s="226"/>
      <c r="D1308" s="226"/>
      <c r="E1308" s="226"/>
      <c r="F1308" s="226"/>
      <c r="G1308" s="226"/>
      <c r="H1308" s="226"/>
      <c r="I1308" s="226"/>
      <c r="J1308" s="226"/>
      <c r="K1308" s="226"/>
    </row>
    <row r="1309" spans="2:11" x14ac:dyDescent="0.35">
      <c r="B1309" s="272"/>
      <c r="C1309" s="226"/>
      <c r="D1309" s="226"/>
      <c r="E1309" s="226"/>
      <c r="F1309" s="226"/>
      <c r="G1309" s="226"/>
      <c r="H1309" s="226"/>
      <c r="I1309" s="226"/>
      <c r="J1309" s="226"/>
      <c r="K1309" s="226"/>
    </row>
    <row r="1310" spans="2:11" x14ac:dyDescent="0.35">
      <c r="B1310" s="272"/>
      <c r="C1310" s="226"/>
      <c r="D1310" s="226"/>
      <c r="E1310" s="226"/>
      <c r="F1310" s="226"/>
      <c r="G1310" s="226"/>
      <c r="H1310" s="226"/>
      <c r="I1310" s="226"/>
      <c r="J1310" s="226"/>
      <c r="K1310" s="226"/>
    </row>
    <row r="1311" spans="2:11" x14ac:dyDescent="0.35">
      <c r="B1311" s="272"/>
      <c r="C1311" s="226"/>
      <c r="D1311" s="226"/>
      <c r="E1311" s="226"/>
      <c r="F1311" s="226"/>
      <c r="G1311" s="226"/>
      <c r="H1311" s="226"/>
      <c r="I1311" s="226"/>
      <c r="J1311" s="226"/>
      <c r="K1311" s="226"/>
    </row>
    <row r="1312" spans="2:11" x14ac:dyDescent="0.35">
      <c r="B1312" s="272"/>
      <c r="C1312" s="226"/>
      <c r="D1312" s="226"/>
      <c r="E1312" s="226"/>
      <c r="F1312" s="226"/>
      <c r="G1312" s="226"/>
      <c r="H1312" s="226"/>
      <c r="I1312" s="226"/>
      <c r="J1312" s="226"/>
      <c r="K1312" s="226"/>
    </row>
    <row r="1313" spans="2:11" x14ac:dyDescent="0.35">
      <c r="B1313" s="272"/>
      <c r="C1313" s="226"/>
      <c r="D1313" s="226"/>
      <c r="E1313" s="226"/>
      <c r="F1313" s="226"/>
      <c r="G1313" s="226"/>
      <c r="H1313" s="226"/>
      <c r="I1313" s="226"/>
      <c r="J1313" s="226"/>
      <c r="K1313" s="226"/>
    </row>
    <row r="1314" spans="2:11" x14ac:dyDescent="0.35">
      <c r="B1314" s="272"/>
      <c r="C1314" s="226"/>
      <c r="D1314" s="226"/>
      <c r="E1314" s="226"/>
      <c r="F1314" s="226"/>
      <c r="G1314" s="226"/>
      <c r="H1314" s="226"/>
      <c r="I1314" s="226"/>
      <c r="J1314" s="226"/>
      <c r="K1314" s="226"/>
    </row>
    <row r="1315" spans="2:11" x14ac:dyDescent="0.35">
      <c r="B1315" s="272"/>
      <c r="C1315" s="226"/>
      <c r="D1315" s="226"/>
      <c r="E1315" s="226"/>
      <c r="F1315" s="226"/>
      <c r="G1315" s="226"/>
      <c r="H1315" s="226"/>
      <c r="I1315" s="226"/>
      <c r="J1315" s="226"/>
      <c r="K1315" s="226"/>
    </row>
    <row r="1316" spans="2:11" x14ac:dyDescent="0.35">
      <c r="B1316" s="272"/>
      <c r="C1316" s="226"/>
      <c r="D1316" s="226"/>
      <c r="E1316" s="226"/>
      <c r="F1316" s="226"/>
      <c r="G1316" s="226"/>
      <c r="H1316" s="226"/>
      <c r="I1316" s="226"/>
      <c r="J1316" s="226"/>
      <c r="K1316" s="226"/>
    </row>
    <row r="1317" spans="2:11" x14ac:dyDescent="0.35">
      <c r="B1317" s="272"/>
      <c r="C1317" s="226"/>
      <c r="D1317" s="226"/>
      <c r="E1317" s="226"/>
      <c r="F1317" s="226"/>
      <c r="G1317" s="226"/>
      <c r="H1317" s="226"/>
      <c r="I1317" s="226"/>
      <c r="J1317" s="226"/>
      <c r="K1317" s="226"/>
    </row>
    <row r="1318" spans="2:11" x14ac:dyDescent="0.35">
      <c r="B1318" s="272"/>
      <c r="C1318" s="226"/>
      <c r="D1318" s="226"/>
      <c r="E1318" s="226"/>
      <c r="F1318" s="226"/>
      <c r="G1318" s="226"/>
      <c r="H1318" s="226"/>
      <c r="I1318" s="226"/>
      <c r="J1318" s="226"/>
      <c r="K1318" s="226"/>
    </row>
    <row r="1319" spans="2:11" x14ac:dyDescent="0.35">
      <c r="B1319" s="272"/>
      <c r="C1319" s="226"/>
      <c r="D1319" s="226"/>
      <c r="E1319" s="226"/>
      <c r="F1319" s="226"/>
      <c r="G1319" s="226"/>
      <c r="H1319" s="226"/>
      <c r="I1319" s="226"/>
      <c r="J1319" s="226"/>
      <c r="K1319" s="226"/>
    </row>
    <row r="1320" spans="2:11" x14ac:dyDescent="0.35">
      <c r="B1320" s="272"/>
      <c r="C1320" s="226"/>
      <c r="D1320" s="226"/>
      <c r="E1320" s="226"/>
      <c r="F1320" s="226"/>
      <c r="G1320" s="226"/>
      <c r="H1320" s="226"/>
      <c r="I1320" s="226"/>
      <c r="J1320" s="226"/>
      <c r="K1320" s="226"/>
    </row>
    <row r="1321" spans="2:11" x14ac:dyDescent="0.35">
      <c r="B1321" s="272"/>
      <c r="C1321" s="226"/>
      <c r="D1321" s="226"/>
      <c r="E1321" s="226"/>
      <c r="F1321" s="226"/>
      <c r="G1321" s="226"/>
      <c r="H1321" s="226"/>
      <c r="I1321" s="226"/>
      <c r="J1321" s="226"/>
      <c r="K1321" s="226"/>
    </row>
    <row r="1322" spans="2:11" x14ac:dyDescent="0.35">
      <c r="B1322" s="272"/>
      <c r="C1322" s="226"/>
      <c r="D1322" s="226"/>
      <c r="E1322" s="226"/>
      <c r="F1322" s="226"/>
      <c r="G1322" s="226"/>
      <c r="H1322" s="226"/>
      <c r="I1322" s="226"/>
      <c r="J1322" s="226"/>
      <c r="K1322" s="226"/>
    </row>
    <row r="1323" spans="2:11" x14ac:dyDescent="0.35">
      <c r="B1323" s="272"/>
      <c r="C1323" s="226"/>
      <c r="D1323" s="226"/>
      <c r="E1323" s="226"/>
      <c r="F1323" s="226"/>
      <c r="G1323" s="226"/>
      <c r="H1323" s="226"/>
      <c r="I1323" s="226"/>
      <c r="J1323" s="226"/>
      <c r="K1323" s="226"/>
    </row>
    <row r="1324" spans="2:11" x14ac:dyDescent="0.35">
      <c r="B1324" s="272"/>
      <c r="C1324" s="226"/>
      <c r="D1324" s="226"/>
      <c r="E1324" s="226"/>
      <c r="F1324" s="226"/>
      <c r="G1324" s="226"/>
      <c r="H1324" s="226"/>
      <c r="I1324" s="226"/>
      <c r="J1324" s="226"/>
      <c r="K1324" s="226"/>
    </row>
    <row r="1325" spans="2:11" x14ac:dyDescent="0.35">
      <c r="B1325" s="272"/>
      <c r="C1325" s="226"/>
      <c r="D1325" s="226"/>
      <c r="E1325" s="226"/>
      <c r="F1325" s="226"/>
      <c r="G1325" s="226"/>
      <c r="H1325" s="226"/>
      <c r="I1325" s="226"/>
      <c r="J1325" s="226"/>
      <c r="K1325" s="226"/>
    </row>
    <row r="1326" spans="2:11" x14ac:dyDescent="0.35">
      <c r="B1326" s="272"/>
      <c r="C1326" s="226"/>
      <c r="D1326" s="226"/>
      <c r="E1326" s="226"/>
      <c r="F1326" s="226"/>
      <c r="G1326" s="226"/>
      <c r="H1326" s="226"/>
      <c r="I1326" s="226"/>
      <c r="J1326" s="226"/>
      <c r="K1326" s="226"/>
    </row>
    <row r="1327" spans="2:11" x14ac:dyDescent="0.35">
      <c r="B1327" s="272"/>
      <c r="C1327" s="226"/>
      <c r="D1327" s="226"/>
      <c r="E1327" s="226"/>
      <c r="F1327" s="226"/>
      <c r="G1327" s="226"/>
      <c r="H1327" s="226"/>
      <c r="I1327" s="226"/>
      <c r="J1327" s="226"/>
      <c r="K1327" s="226"/>
    </row>
    <row r="1328" spans="2:11" x14ac:dyDescent="0.35">
      <c r="B1328" s="272"/>
      <c r="C1328" s="226"/>
      <c r="D1328" s="226"/>
      <c r="E1328" s="226"/>
      <c r="F1328" s="226"/>
      <c r="G1328" s="226"/>
      <c r="H1328" s="226"/>
      <c r="I1328" s="226"/>
      <c r="J1328" s="226"/>
      <c r="K1328" s="226"/>
    </row>
    <row r="1329" spans="2:11" x14ac:dyDescent="0.35">
      <c r="B1329" s="272"/>
      <c r="C1329" s="226"/>
      <c r="D1329" s="226"/>
      <c r="E1329" s="226"/>
      <c r="F1329" s="226"/>
      <c r="G1329" s="226"/>
      <c r="H1329" s="226"/>
      <c r="I1329" s="226"/>
      <c r="J1329" s="226"/>
      <c r="K1329" s="226"/>
    </row>
    <row r="1330" spans="2:11" x14ac:dyDescent="0.35">
      <c r="B1330" s="272"/>
      <c r="C1330" s="226"/>
      <c r="D1330" s="226"/>
      <c r="E1330" s="226"/>
      <c r="F1330" s="226"/>
      <c r="G1330" s="226"/>
      <c r="H1330" s="226"/>
      <c r="I1330" s="226"/>
      <c r="J1330" s="226"/>
      <c r="K1330" s="226"/>
    </row>
    <row r="1331" spans="2:11" x14ac:dyDescent="0.35">
      <c r="B1331" s="272"/>
      <c r="C1331" s="226"/>
      <c r="D1331" s="226"/>
      <c r="E1331" s="226"/>
      <c r="F1331" s="226"/>
      <c r="G1331" s="226"/>
      <c r="H1331" s="226"/>
      <c r="I1331" s="226"/>
      <c r="J1331" s="226"/>
      <c r="K1331" s="226"/>
    </row>
    <row r="1332" spans="2:11" x14ac:dyDescent="0.35">
      <c r="B1332" s="272"/>
      <c r="C1332" s="226"/>
      <c r="D1332" s="226"/>
      <c r="E1332" s="226"/>
      <c r="F1332" s="226"/>
      <c r="G1332" s="226"/>
      <c r="H1332" s="226"/>
      <c r="I1332" s="226"/>
      <c r="J1332" s="226"/>
      <c r="K1332" s="226"/>
    </row>
    <row r="1333" spans="2:11" x14ac:dyDescent="0.35">
      <c r="B1333" s="272"/>
      <c r="C1333" s="226"/>
      <c r="D1333" s="226"/>
      <c r="E1333" s="226"/>
      <c r="F1333" s="226"/>
      <c r="G1333" s="226"/>
      <c r="H1333" s="226"/>
      <c r="I1333" s="226"/>
      <c r="J1333" s="226"/>
      <c r="K1333" s="226"/>
    </row>
    <row r="1334" spans="2:11" x14ac:dyDescent="0.35">
      <c r="B1334" s="272"/>
      <c r="C1334" s="226"/>
      <c r="D1334" s="226"/>
      <c r="E1334" s="226"/>
      <c r="F1334" s="226"/>
      <c r="G1334" s="226"/>
      <c r="H1334" s="226"/>
      <c r="I1334" s="226"/>
      <c r="J1334" s="226"/>
      <c r="K1334" s="226"/>
    </row>
    <row r="1335" spans="2:11" x14ac:dyDescent="0.35">
      <c r="B1335" s="272"/>
      <c r="C1335" s="226"/>
      <c r="D1335" s="226"/>
      <c r="E1335" s="226"/>
      <c r="F1335" s="226"/>
      <c r="G1335" s="226"/>
      <c r="H1335" s="226"/>
      <c r="I1335" s="226"/>
      <c r="J1335" s="226"/>
      <c r="K1335" s="226"/>
    </row>
    <row r="1336" spans="2:11" x14ac:dyDescent="0.35">
      <c r="B1336" s="272"/>
      <c r="C1336" s="226"/>
      <c r="D1336" s="226"/>
      <c r="E1336" s="226"/>
      <c r="F1336" s="226"/>
      <c r="G1336" s="226"/>
      <c r="H1336" s="226"/>
      <c r="I1336" s="226"/>
      <c r="J1336" s="226"/>
      <c r="K1336" s="226"/>
    </row>
    <row r="1337" spans="2:11" x14ac:dyDescent="0.35">
      <c r="B1337" s="272"/>
      <c r="C1337" s="226"/>
      <c r="D1337" s="226"/>
      <c r="E1337" s="226"/>
      <c r="F1337" s="226"/>
      <c r="G1337" s="226"/>
      <c r="H1337" s="226"/>
      <c r="I1337" s="226"/>
      <c r="J1337" s="226"/>
      <c r="K1337" s="226"/>
    </row>
    <row r="1338" spans="2:11" x14ac:dyDescent="0.35">
      <c r="B1338" s="272"/>
      <c r="C1338" s="226"/>
      <c r="D1338" s="226"/>
      <c r="E1338" s="226"/>
      <c r="F1338" s="226"/>
      <c r="G1338" s="226"/>
      <c r="H1338" s="226"/>
      <c r="I1338" s="226"/>
      <c r="J1338" s="226"/>
      <c r="K1338" s="226"/>
    </row>
    <row r="1339" spans="2:11" x14ac:dyDescent="0.35">
      <c r="B1339" s="272"/>
      <c r="C1339" s="226"/>
      <c r="D1339" s="226"/>
      <c r="E1339" s="226"/>
      <c r="F1339" s="226"/>
      <c r="G1339" s="226"/>
      <c r="H1339" s="226"/>
      <c r="I1339" s="226"/>
      <c r="J1339" s="226"/>
      <c r="K1339" s="226"/>
    </row>
    <row r="1340" spans="2:11" x14ac:dyDescent="0.35">
      <c r="B1340" s="272"/>
      <c r="C1340" s="226"/>
      <c r="D1340" s="226"/>
      <c r="E1340" s="226"/>
      <c r="F1340" s="226"/>
      <c r="G1340" s="226"/>
      <c r="H1340" s="226"/>
      <c r="I1340" s="226"/>
      <c r="J1340" s="226"/>
      <c r="K1340" s="226"/>
    </row>
    <row r="1341" spans="2:11" x14ac:dyDescent="0.35">
      <c r="B1341" s="272"/>
      <c r="C1341" s="226"/>
      <c r="D1341" s="226"/>
      <c r="E1341" s="226"/>
      <c r="F1341" s="226"/>
      <c r="G1341" s="226"/>
      <c r="H1341" s="226"/>
      <c r="I1341" s="226"/>
      <c r="J1341" s="226"/>
      <c r="K1341" s="226"/>
    </row>
    <row r="1342" spans="2:11" x14ac:dyDescent="0.35">
      <c r="B1342" s="272"/>
      <c r="C1342" s="226"/>
      <c r="D1342" s="226"/>
      <c r="E1342" s="226"/>
      <c r="F1342" s="226"/>
      <c r="G1342" s="226"/>
      <c r="H1342" s="226"/>
      <c r="I1342" s="226"/>
      <c r="J1342" s="226"/>
      <c r="K1342" s="226"/>
    </row>
    <row r="1343" spans="2:11" x14ac:dyDescent="0.35">
      <c r="B1343" s="272"/>
      <c r="C1343" s="226"/>
      <c r="D1343" s="226"/>
      <c r="E1343" s="226"/>
      <c r="F1343" s="226"/>
      <c r="G1343" s="226"/>
      <c r="H1343" s="226"/>
      <c r="I1343" s="226"/>
      <c r="J1343" s="226"/>
      <c r="K1343" s="226"/>
    </row>
    <row r="1344" spans="2:11" x14ac:dyDescent="0.35">
      <c r="B1344" s="272"/>
      <c r="C1344" s="226"/>
      <c r="D1344" s="226"/>
      <c r="E1344" s="226"/>
      <c r="F1344" s="226"/>
      <c r="G1344" s="226"/>
      <c r="H1344" s="226"/>
      <c r="I1344" s="226"/>
      <c r="J1344" s="226"/>
      <c r="K1344" s="226"/>
    </row>
    <row r="1345" spans="2:11" x14ac:dyDescent="0.35">
      <c r="B1345" s="272"/>
      <c r="C1345" s="226"/>
      <c r="D1345" s="226"/>
      <c r="E1345" s="226"/>
      <c r="F1345" s="226"/>
      <c r="G1345" s="226"/>
      <c r="H1345" s="226"/>
      <c r="I1345" s="226"/>
      <c r="J1345" s="226"/>
      <c r="K1345" s="226"/>
    </row>
    <row r="1346" spans="2:11" x14ac:dyDescent="0.35">
      <c r="B1346" s="272"/>
      <c r="C1346" s="226"/>
      <c r="D1346" s="226"/>
      <c r="E1346" s="226"/>
      <c r="F1346" s="226"/>
      <c r="G1346" s="226"/>
      <c r="H1346" s="226"/>
      <c r="I1346" s="226"/>
      <c r="J1346" s="226"/>
      <c r="K1346" s="226"/>
    </row>
    <row r="1347" spans="2:11" x14ac:dyDescent="0.35">
      <c r="B1347" s="272"/>
      <c r="C1347" s="226"/>
      <c r="D1347" s="226"/>
      <c r="E1347" s="226"/>
      <c r="F1347" s="226"/>
      <c r="G1347" s="226"/>
      <c r="H1347" s="226"/>
      <c r="I1347" s="226"/>
      <c r="J1347" s="226"/>
      <c r="K1347" s="226"/>
    </row>
    <row r="1348" spans="2:11" x14ac:dyDescent="0.35">
      <c r="B1348" s="272"/>
      <c r="C1348" s="226"/>
      <c r="D1348" s="226"/>
      <c r="E1348" s="226"/>
      <c r="F1348" s="226"/>
      <c r="G1348" s="226"/>
      <c r="H1348" s="226"/>
      <c r="I1348" s="226"/>
      <c r="J1348" s="226"/>
      <c r="K1348" s="226"/>
    </row>
    <row r="1349" spans="2:11" x14ac:dyDescent="0.35">
      <c r="B1349" s="272"/>
      <c r="C1349" s="226"/>
      <c r="D1349" s="226"/>
      <c r="E1349" s="226"/>
      <c r="F1349" s="226"/>
      <c r="G1349" s="226"/>
      <c r="H1349" s="226"/>
      <c r="I1349" s="226"/>
      <c r="J1349" s="226"/>
      <c r="K1349" s="226"/>
    </row>
    <row r="1350" spans="2:11" x14ac:dyDescent="0.35">
      <c r="B1350" s="272"/>
      <c r="C1350" s="226"/>
      <c r="D1350" s="226"/>
      <c r="E1350" s="226"/>
      <c r="F1350" s="226"/>
      <c r="G1350" s="226"/>
      <c r="H1350" s="226"/>
      <c r="I1350" s="226"/>
      <c r="J1350" s="226"/>
      <c r="K1350" s="226"/>
    </row>
    <row r="1351" spans="2:11" x14ac:dyDescent="0.35">
      <c r="B1351" s="272"/>
      <c r="C1351" s="226"/>
      <c r="D1351" s="226"/>
      <c r="E1351" s="226"/>
      <c r="F1351" s="226"/>
      <c r="G1351" s="226"/>
      <c r="H1351" s="226"/>
      <c r="I1351" s="226"/>
      <c r="J1351" s="226"/>
      <c r="K1351" s="226"/>
    </row>
    <row r="1352" spans="2:11" x14ac:dyDescent="0.35">
      <c r="B1352" s="272"/>
      <c r="C1352" s="226"/>
      <c r="D1352" s="226"/>
      <c r="E1352" s="226"/>
      <c r="F1352" s="226"/>
      <c r="G1352" s="226"/>
      <c r="H1352" s="226"/>
      <c r="I1352" s="226"/>
      <c r="J1352" s="226"/>
      <c r="K1352" s="226"/>
    </row>
    <row r="1353" spans="2:11" x14ac:dyDescent="0.35">
      <c r="B1353" s="272"/>
      <c r="C1353" s="226"/>
      <c r="D1353" s="226"/>
      <c r="E1353" s="226"/>
      <c r="F1353" s="226"/>
      <c r="G1353" s="226"/>
      <c r="H1353" s="226"/>
      <c r="I1353" s="226"/>
      <c r="J1353" s="226"/>
      <c r="K1353" s="226"/>
    </row>
    <row r="1354" spans="2:11" x14ac:dyDescent="0.35">
      <c r="B1354" s="272"/>
      <c r="C1354" s="226"/>
      <c r="D1354" s="226"/>
      <c r="E1354" s="226"/>
      <c r="F1354" s="226"/>
      <c r="G1354" s="226"/>
      <c r="H1354" s="226"/>
      <c r="I1354" s="226"/>
      <c r="J1354" s="226"/>
      <c r="K1354" s="226"/>
    </row>
    <row r="1355" spans="2:11" x14ac:dyDescent="0.35">
      <c r="B1355" s="272"/>
      <c r="C1355" s="226"/>
      <c r="D1355" s="226"/>
      <c r="E1355" s="226"/>
      <c r="F1355" s="226"/>
      <c r="G1355" s="226"/>
      <c r="H1355" s="226"/>
      <c r="I1355" s="226"/>
      <c r="J1355" s="226"/>
      <c r="K1355" s="226"/>
    </row>
    <row r="1356" spans="2:11" x14ac:dyDescent="0.35">
      <c r="B1356" s="272"/>
      <c r="C1356" s="226"/>
      <c r="D1356" s="226"/>
      <c r="E1356" s="226"/>
      <c r="F1356" s="226"/>
      <c r="G1356" s="226"/>
      <c r="H1356" s="226"/>
      <c r="I1356" s="226"/>
      <c r="J1356" s="226"/>
      <c r="K1356" s="226"/>
    </row>
    <row r="1357" spans="2:11" x14ac:dyDescent="0.35">
      <c r="B1357" s="272"/>
      <c r="C1357" s="226"/>
      <c r="D1357" s="226"/>
      <c r="E1357" s="226"/>
      <c r="F1357" s="226"/>
      <c r="G1357" s="226"/>
      <c r="H1357" s="226"/>
      <c r="I1357" s="226"/>
      <c r="J1357" s="226"/>
      <c r="K1357" s="226"/>
    </row>
    <row r="1358" spans="2:11" x14ac:dyDescent="0.35">
      <c r="B1358" s="272"/>
      <c r="C1358" s="226"/>
      <c r="D1358" s="226"/>
      <c r="E1358" s="226"/>
      <c r="F1358" s="226"/>
      <c r="G1358" s="226"/>
      <c r="H1358" s="226"/>
      <c r="I1358" s="226"/>
      <c r="J1358" s="226"/>
      <c r="K1358" s="226"/>
    </row>
    <row r="1359" spans="2:11" x14ac:dyDescent="0.35">
      <c r="B1359" s="272"/>
      <c r="C1359" s="226"/>
      <c r="D1359" s="226"/>
      <c r="E1359" s="226"/>
      <c r="F1359" s="226"/>
      <c r="G1359" s="226"/>
      <c r="H1359" s="226"/>
      <c r="I1359" s="226"/>
      <c r="J1359" s="226"/>
      <c r="K1359" s="226"/>
    </row>
    <row r="1360" spans="2:11" x14ac:dyDescent="0.35">
      <c r="B1360" s="272"/>
      <c r="C1360" s="226"/>
      <c r="D1360" s="226"/>
      <c r="E1360" s="226"/>
      <c r="F1360" s="226"/>
      <c r="G1360" s="226"/>
      <c r="H1360" s="226"/>
      <c r="I1360" s="226"/>
      <c r="J1360" s="226"/>
      <c r="K1360" s="226"/>
    </row>
    <row r="1361" spans="2:11" x14ac:dyDescent="0.35">
      <c r="B1361" s="272"/>
      <c r="C1361" s="226"/>
      <c r="D1361" s="226"/>
      <c r="E1361" s="226"/>
      <c r="F1361" s="226"/>
      <c r="G1361" s="226"/>
      <c r="H1361" s="226"/>
      <c r="I1361" s="226"/>
      <c r="J1361" s="226"/>
      <c r="K1361" s="226"/>
    </row>
    <row r="1362" spans="2:11" x14ac:dyDescent="0.35">
      <c r="B1362" s="272"/>
      <c r="C1362" s="226"/>
      <c r="D1362" s="226"/>
      <c r="E1362" s="226"/>
      <c r="F1362" s="226"/>
      <c r="G1362" s="226"/>
      <c r="H1362" s="226"/>
      <c r="I1362" s="226"/>
      <c r="J1362" s="226"/>
      <c r="K1362" s="226"/>
    </row>
    <row r="1363" spans="2:11" x14ac:dyDescent="0.35">
      <c r="B1363" s="272"/>
      <c r="C1363" s="226"/>
      <c r="D1363" s="226"/>
      <c r="E1363" s="226"/>
      <c r="F1363" s="226"/>
      <c r="G1363" s="226"/>
      <c r="H1363" s="226"/>
      <c r="I1363" s="226"/>
      <c r="J1363" s="226"/>
      <c r="K1363" s="226"/>
    </row>
    <row r="1364" spans="2:11" x14ac:dyDescent="0.35">
      <c r="B1364" s="272"/>
      <c r="C1364" s="226"/>
      <c r="D1364" s="226"/>
      <c r="E1364" s="226"/>
      <c r="F1364" s="226"/>
      <c r="G1364" s="226"/>
      <c r="H1364" s="226"/>
      <c r="I1364" s="226"/>
      <c r="J1364" s="226"/>
      <c r="K1364" s="226"/>
    </row>
    <row r="1365" spans="2:11" x14ac:dyDescent="0.35">
      <c r="B1365" s="272"/>
      <c r="C1365" s="226"/>
      <c r="D1365" s="226"/>
      <c r="E1365" s="226"/>
      <c r="F1365" s="226"/>
      <c r="G1365" s="226"/>
      <c r="H1365" s="226"/>
      <c r="I1365" s="226"/>
      <c r="J1365" s="226"/>
      <c r="K1365" s="226"/>
    </row>
    <row r="1366" spans="2:11" x14ac:dyDescent="0.35">
      <c r="B1366" s="272"/>
      <c r="C1366" s="226"/>
      <c r="D1366" s="226"/>
      <c r="E1366" s="226"/>
      <c r="F1366" s="226"/>
      <c r="G1366" s="226"/>
      <c r="H1366" s="226"/>
      <c r="I1366" s="226"/>
      <c r="J1366" s="226"/>
      <c r="K1366" s="226"/>
    </row>
    <row r="1367" spans="2:11" x14ac:dyDescent="0.35">
      <c r="B1367" s="272"/>
      <c r="C1367" s="226"/>
      <c r="D1367" s="226"/>
      <c r="E1367" s="226"/>
      <c r="F1367" s="226"/>
      <c r="G1367" s="226"/>
      <c r="H1367" s="226"/>
      <c r="I1367" s="226"/>
      <c r="J1367" s="226"/>
      <c r="K1367" s="226"/>
    </row>
    <row r="1368" spans="2:11" x14ac:dyDescent="0.35">
      <c r="B1368" s="272"/>
      <c r="C1368" s="226"/>
      <c r="D1368" s="226"/>
      <c r="E1368" s="226"/>
      <c r="F1368" s="226"/>
      <c r="G1368" s="226"/>
      <c r="H1368" s="226"/>
      <c r="I1368" s="226"/>
      <c r="J1368" s="226"/>
      <c r="K1368" s="226"/>
    </row>
    <row r="1369" spans="2:11" x14ac:dyDescent="0.35">
      <c r="B1369" s="272"/>
      <c r="C1369" s="226"/>
      <c r="D1369" s="226"/>
      <c r="E1369" s="226"/>
      <c r="F1369" s="226"/>
      <c r="G1369" s="226"/>
      <c r="H1369" s="226"/>
      <c r="I1369" s="226"/>
      <c r="J1369" s="226"/>
      <c r="K1369" s="226"/>
    </row>
    <row r="1370" spans="2:11" x14ac:dyDescent="0.35">
      <c r="B1370" s="272"/>
      <c r="C1370" s="226"/>
      <c r="D1370" s="226"/>
      <c r="E1370" s="226"/>
      <c r="F1370" s="226"/>
      <c r="G1370" s="226"/>
      <c r="H1370" s="226"/>
      <c r="I1370" s="226"/>
      <c r="J1370" s="226"/>
      <c r="K1370" s="226"/>
    </row>
    <row r="1371" spans="2:11" x14ac:dyDescent="0.35">
      <c r="B1371" s="272"/>
      <c r="C1371" s="226"/>
      <c r="D1371" s="226"/>
      <c r="E1371" s="226"/>
      <c r="F1371" s="226"/>
      <c r="G1371" s="226"/>
      <c r="H1371" s="226"/>
      <c r="I1371" s="226"/>
      <c r="J1371" s="226"/>
      <c r="K1371" s="226"/>
    </row>
    <row r="1372" spans="2:11" x14ac:dyDescent="0.35">
      <c r="B1372" s="272"/>
      <c r="C1372" s="226"/>
      <c r="D1372" s="226"/>
      <c r="E1372" s="226"/>
      <c r="F1372" s="226"/>
      <c r="G1372" s="226"/>
      <c r="H1372" s="226"/>
      <c r="I1372" s="226"/>
      <c r="J1372" s="226"/>
      <c r="K1372" s="226"/>
    </row>
    <row r="1373" spans="2:11" x14ac:dyDescent="0.35">
      <c r="B1373" s="272"/>
      <c r="C1373" s="226"/>
      <c r="D1373" s="226"/>
      <c r="E1373" s="226"/>
      <c r="F1373" s="226"/>
      <c r="G1373" s="226"/>
      <c r="H1373" s="226"/>
      <c r="I1373" s="226"/>
      <c r="J1373" s="226"/>
      <c r="K1373" s="226"/>
    </row>
    <row r="1374" spans="2:11" x14ac:dyDescent="0.35">
      <c r="B1374" s="272"/>
      <c r="C1374" s="226"/>
      <c r="D1374" s="226"/>
      <c r="E1374" s="226"/>
      <c r="F1374" s="226"/>
      <c r="G1374" s="226"/>
      <c r="H1374" s="226"/>
      <c r="I1374" s="226"/>
      <c r="J1374" s="226"/>
      <c r="K1374" s="226"/>
    </row>
    <row r="1375" spans="2:11" x14ac:dyDescent="0.35">
      <c r="B1375" s="272"/>
      <c r="C1375" s="226"/>
      <c r="D1375" s="226"/>
      <c r="E1375" s="226"/>
      <c r="F1375" s="226"/>
      <c r="G1375" s="226"/>
      <c r="H1375" s="226"/>
      <c r="I1375" s="226"/>
      <c r="J1375" s="226"/>
      <c r="K1375" s="226"/>
    </row>
    <row r="1376" spans="2:11" x14ac:dyDescent="0.35">
      <c r="B1376" s="272"/>
      <c r="C1376" s="226"/>
      <c r="D1376" s="226"/>
      <c r="E1376" s="226"/>
      <c r="F1376" s="226"/>
      <c r="G1376" s="226"/>
      <c r="H1376" s="226"/>
      <c r="I1376" s="226"/>
      <c r="J1376" s="226"/>
      <c r="K1376" s="226"/>
    </row>
    <row r="1377" spans="2:11" x14ac:dyDescent="0.35">
      <c r="B1377" s="272"/>
      <c r="C1377" s="226"/>
      <c r="D1377" s="226"/>
      <c r="E1377" s="226"/>
      <c r="F1377" s="226"/>
      <c r="G1377" s="226"/>
      <c r="H1377" s="226"/>
      <c r="I1377" s="226"/>
      <c r="J1377" s="226"/>
      <c r="K1377" s="226"/>
    </row>
    <row r="1378" spans="2:11" x14ac:dyDescent="0.35">
      <c r="B1378" s="272"/>
      <c r="C1378" s="226"/>
      <c r="D1378" s="226"/>
      <c r="E1378" s="226"/>
      <c r="F1378" s="226"/>
      <c r="G1378" s="226"/>
      <c r="H1378" s="226"/>
      <c r="I1378" s="226"/>
      <c r="J1378" s="226"/>
      <c r="K1378" s="226"/>
    </row>
    <row r="1379" spans="2:11" x14ac:dyDescent="0.35">
      <c r="B1379" s="272"/>
      <c r="C1379" s="226"/>
      <c r="D1379" s="226"/>
      <c r="E1379" s="226"/>
      <c r="F1379" s="226"/>
      <c r="G1379" s="226"/>
      <c r="H1379" s="226"/>
      <c r="I1379" s="226"/>
      <c r="J1379" s="226"/>
      <c r="K1379" s="226"/>
    </row>
    <row r="1380" spans="2:11" x14ac:dyDescent="0.35">
      <c r="B1380" s="272"/>
      <c r="C1380" s="226"/>
      <c r="D1380" s="226"/>
      <c r="E1380" s="226"/>
      <c r="F1380" s="226"/>
      <c r="G1380" s="226"/>
      <c r="H1380" s="226"/>
      <c r="I1380" s="226"/>
      <c r="J1380" s="226"/>
      <c r="K1380" s="226"/>
    </row>
    <row r="1381" spans="2:11" x14ac:dyDescent="0.35">
      <c r="B1381" s="272"/>
      <c r="C1381" s="226"/>
      <c r="D1381" s="226"/>
      <c r="E1381" s="226"/>
      <c r="F1381" s="226"/>
      <c r="G1381" s="226"/>
      <c r="H1381" s="226"/>
      <c r="I1381" s="226"/>
      <c r="J1381" s="226"/>
      <c r="K1381" s="226"/>
    </row>
    <row r="1382" spans="2:11" x14ac:dyDescent="0.35">
      <c r="B1382" s="272"/>
      <c r="C1382" s="226"/>
      <c r="D1382" s="226"/>
      <c r="E1382" s="226"/>
      <c r="F1382" s="226"/>
      <c r="G1382" s="226"/>
      <c r="H1382" s="226"/>
      <c r="I1382" s="226"/>
      <c r="J1382" s="226"/>
      <c r="K1382" s="226"/>
    </row>
    <row r="1383" spans="2:11" x14ac:dyDescent="0.35">
      <c r="B1383" s="272"/>
      <c r="C1383" s="226"/>
      <c r="D1383" s="226"/>
      <c r="E1383" s="226"/>
      <c r="F1383" s="226"/>
      <c r="G1383" s="226"/>
      <c r="H1383" s="226"/>
      <c r="I1383" s="226"/>
      <c r="J1383" s="226"/>
      <c r="K1383" s="226"/>
    </row>
    <row r="1384" spans="2:11" x14ac:dyDescent="0.35">
      <c r="B1384" s="272"/>
      <c r="C1384" s="226"/>
      <c r="D1384" s="226"/>
      <c r="E1384" s="226"/>
      <c r="F1384" s="226"/>
      <c r="G1384" s="226"/>
      <c r="H1384" s="226"/>
      <c r="I1384" s="226"/>
      <c r="J1384" s="226"/>
      <c r="K1384" s="226"/>
    </row>
    <row r="1385" spans="2:11" x14ac:dyDescent="0.35">
      <c r="B1385" s="272"/>
      <c r="C1385" s="226"/>
      <c r="D1385" s="226"/>
      <c r="E1385" s="226"/>
      <c r="F1385" s="226"/>
      <c r="G1385" s="226"/>
      <c r="H1385" s="226"/>
      <c r="I1385" s="226"/>
      <c r="J1385" s="226"/>
      <c r="K1385" s="226"/>
    </row>
    <row r="1386" spans="2:11" x14ac:dyDescent="0.35">
      <c r="B1386" s="272"/>
      <c r="C1386" s="226"/>
      <c r="D1386" s="226"/>
      <c r="E1386" s="226"/>
      <c r="F1386" s="226"/>
      <c r="G1386" s="226"/>
      <c r="H1386" s="226"/>
      <c r="I1386" s="226"/>
      <c r="J1386" s="226"/>
      <c r="K1386" s="226"/>
    </row>
    <row r="1387" spans="2:11" x14ac:dyDescent="0.35">
      <c r="B1387" s="272"/>
      <c r="C1387" s="226"/>
      <c r="D1387" s="226"/>
      <c r="E1387" s="226"/>
      <c r="F1387" s="226"/>
      <c r="G1387" s="226"/>
      <c r="H1387" s="226"/>
      <c r="I1387" s="226"/>
      <c r="J1387" s="226"/>
      <c r="K1387" s="226"/>
    </row>
    <row r="1388" spans="2:11" x14ac:dyDescent="0.35">
      <c r="B1388" s="272"/>
      <c r="C1388" s="226"/>
      <c r="D1388" s="226"/>
      <c r="E1388" s="226"/>
      <c r="F1388" s="226"/>
      <c r="G1388" s="226"/>
      <c r="H1388" s="226"/>
      <c r="I1388" s="226"/>
      <c r="J1388" s="226"/>
      <c r="K1388" s="226"/>
    </row>
    <row r="1389" spans="2:11" x14ac:dyDescent="0.35">
      <c r="B1389" s="272"/>
      <c r="C1389" s="226"/>
      <c r="D1389" s="226"/>
      <c r="E1389" s="226"/>
      <c r="F1389" s="226"/>
      <c r="G1389" s="226"/>
      <c r="H1389" s="226"/>
      <c r="I1389" s="226"/>
      <c r="J1389" s="226"/>
      <c r="K1389" s="226"/>
    </row>
    <row r="1390" spans="2:11" x14ac:dyDescent="0.35">
      <c r="B1390" s="272"/>
      <c r="C1390" s="226"/>
      <c r="D1390" s="226"/>
      <c r="E1390" s="226"/>
      <c r="F1390" s="226"/>
      <c r="G1390" s="226"/>
      <c r="H1390" s="226"/>
      <c r="I1390" s="226"/>
      <c r="J1390" s="226"/>
      <c r="K1390" s="226"/>
    </row>
    <row r="1391" spans="2:11" x14ac:dyDescent="0.35">
      <c r="B1391" s="272"/>
      <c r="C1391" s="226"/>
      <c r="D1391" s="226"/>
      <c r="E1391" s="226"/>
      <c r="F1391" s="226"/>
      <c r="G1391" s="226"/>
      <c r="H1391" s="226"/>
      <c r="I1391" s="226"/>
      <c r="J1391" s="226"/>
      <c r="K1391" s="226"/>
    </row>
    <row r="1392" spans="2:11" x14ac:dyDescent="0.35">
      <c r="B1392" s="272"/>
      <c r="C1392" s="226"/>
      <c r="D1392" s="226"/>
      <c r="E1392" s="226"/>
      <c r="F1392" s="226"/>
      <c r="G1392" s="226"/>
      <c r="H1392" s="226"/>
      <c r="I1392" s="226"/>
      <c r="J1392" s="226"/>
      <c r="K1392" s="226"/>
    </row>
  </sheetData>
  <mergeCells count="143">
    <mergeCell ref="A1:K1"/>
    <mergeCell ref="A2:B3"/>
    <mergeCell ref="C2:C3"/>
    <mergeCell ref="D2:I2"/>
    <mergeCell ref="J2:J3"/>
    <mergeCell ref="K2:K3"/>
    <mergeCell ref="L2:L3"/>
    <mergeCell ref="A4:B8"/>
    <mergeCell ref="L4:L8"/>
    <mergeCell ref="A9:K9"/>
    <mergeCell ref="A10:A14"/>
    <mergeCell ref="B10:B14"/>
    <mergeCell ref="L10:L14"/>
    <mergeCell ref="A15:K15"/>
    <mergeCell ref="A16:A20"/>
    <mergeCell ref="B16:B20"/>
    <mergeCell ref="A21:K21"/>
    <mergeCell ref="A22:A26"/>
    <mergeCell ref="B22:B26"/>
    <mergeCell ref="L22:L23"/>
    <mergeCell ref="L24:L25"/>
    <mergeCell ref="A27:K27"/>
    <mergeCell ref="A28:A32"/>
    <mergeCell ref="B28:B32"/>
    <mergeCell ref="L28:L32"/>
    <mergeCell ref="A33:K33"/>
    <mergeCell ref="A34:A38"/>
    <mergeCell ref="B34:B38"/>
    <mergeCell ref="L34:L35"/>
    <mergeCell ref="L36:L37"/>
    <mergeCell ref="A39:K39"/>
    <mergeCell ref="A40:A44"/>
    <mergeCell ref="B40:B44"/>
    <mergeCell ref="L40:L44"/>
    <mergeCell ref="A45:K45"/>
    <mergeCell ref="A46:A50"/>
    <mergeCell ref="B46:B50"/>
    <mergeCell ref="L46:L50"/>
    <mergeCell ref="A51:K51"/>
    <mergeCell ref="A52:A56"/>
    <mergeCell ref="B52:B56"/>
    <mergeCell ref="L52:L56"/>
    <mergeCell ref="A57:K57"/>
    <mergeCell ref="A58:A62"/>
    <mergeCell ref="B58:B62"/>
    <mergeCell ref="L58:L62"/>
    <mergeCell ref="A63:K63"/>
    <mergeCell ref="A64:A68"/>
    <mergeCell ref="B64:B68"/>
    <mergeCell ref="L64:L68"/>
    <mergeCell ref="A69:K69"/>
    <mergeCell ref="A70:K70"/>
    <mergeCell ref="A71:A75"/>
    <mergeCell ref="B71:B75"/>
    <mergeCell ref="L71:L75"/>
    <mergeCell ref="A76:K76"/>
    <mergeCell ref="A77:A81"/>
    <mergeCell ref="B77:B81"/>
    <mergeCell ref="L77:L78"/>
    <mergeCell ref="L79:L80"/>
    <mergeCell ref="A82:K82"/>
    <mergeCell ref="A83:A87"/>
    <mergeCell ref="B83:B87"/>
    <mergeCell ref="L83:L84"/>
    <mergeCell ref="L85:L86"/>
    <mergeCell ref="L87:L90"/>
    <mergeCell ref="A88:K88"/>
    <mergeCell ref="A89:A93"/>
    <mergeCell ref="B89:B93"/>
    <mergeCell ref="L91:L96"/>
    <mergeCell ref="A94:K94"/>
    <mergeCell ref="A95:A99"/>
    <mergeCell ref="B95:B99"/>
    <mergeCell ref="L97:L102"/>
    <mergeCell ref="A100:K100"/>
    <mergeCell ref="A101:A105"/>
    <mergeCell ref="B101:B105"/>
    <mergeCell ref="L103:L108"/>
    <mergeCell ref="A106:K106"/>
    <mergeCell ref="A107:A111"/>
    <mergeCell ref="B107:B111"/>
    <mergeCell ref="L109:L114"/>
    <mergeCell ref="A112:K112"/>
    <mergeCell ref="A113:A117"/>
    <mergeCell ref="B113:B117"/>
    <mergeCell ref="L115:L120"/>
    <mergeCell ref="A118:K118"/>
    <mergeCell ref="A119:A123"/>
    <mergeCell ref="B119:B123"/>
    <mergeCell ref="L121:L126"/>
    <mergeCell ref="A124:K124"/>
    <mergeCell ref="A125:A129"/>
    <mergeCell ref="B125:B129"/>
    <mergeCell ref="L127:L132"/>
    <mergeCell ref="A130:K130"/>
    <mergeCell ref="A131:A135"/>
    <mergeCell ref="B131:B135"/>
    <mergeCell ref="L133:L138"/>
    <mergeCell ref="A136:K136"/>
    <mergeCell ref="A137:A141"/>
    <mergeCell ref="B137:B141"/>
    <mergeCell ref="L139:L145"/>
    <mergeCell ref="A142:K142"/>
    <mergeCell ref="A143:K143"/>
    <mergeCell ref="A144:A148"/>
    <mergeCell ref="B144:B148"/>
    <mergeCell ref="A149:K149"/>
    <mergeCell ref="A150:K150"/>
    <mergeCell ref="A151:A155"/>
    <mergeCell ref="B151:B155"/>
    <mergeCell ref="A156:K156"/>
    <mergeCell ref="A157:K157"/>
    <mergeCell ref="A158:A162"/>
    <mergeCell ref="B158:B162"/>
    <mergeCell ref="A163:K163"/>
    <mergeCell ref="A164:A168"/>
    <mergeCell ref="B164:B168"/>
    <mergeCell ref="A169:K169"/>
    <mergeCell ref="A170:K170"/>
    <mergeCell ref="A171:A175"/>
    <mergeCell ref="B171:B175"/>
    <mergeCell ref="A176:K176"/>
    <mergeCell ref="A177:K177"/>
    <mergeCell ref="A178:A182"/>
    <mergeCell ref="B178:B182"/>
    <mergeCell ref="A183:K183"/>
    <mergeCell ref="A184:K184"/>
    <mergeCell ref="A185:A189"/>
    <mergeCell ref="B185:B189"/>
    <mergeCell ref="A190:K190"/>
    <mergeCell ref="A191:K191"/>
    <mergeCell ref="A192:A196"/>
    <mergeCell ref="B192:B196"/>
    <mergeCell ref="A197:K197"/>
    <mergeCell ref="A198:K198"/>
    <mergeCell ref="A199:A203"/>
    <mergeCell ref="B199:B203"/>
    <mergeCell ref="A204:K204"/>
    <mergeCell ref="A205:K205"/>
    <mergeCell ref="A206:A210"/>
    <mergeCell ref="B206:B210"/>
    <mergeCell ref="A211:K211"/>
    <mergeCell ref="A212:K212"/>
  </mergeCells>
  <pageMargins left="0.70866141732283472" right="0.70866141732283472" top="0.74803149606299213" bottom="0.74803149606299213" header="0.31496062992125984" footer="0.31496062992125984"/>
  <pageSetup paperSize="8" scale="53" fitToHeight="0" orientation="landscape" r:id="rId1"/>
  <rowBreaks count="2" manualBreakCount="2">
    <brk id="128" max="11" man="1"/>
    <brk id="210"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R1392"/>
  <sheetViews>
    <sheetView view="pageBreakPreview" zoomScale="50" zoomScaleNormal="41" zoomScaleSheetLayoutView="50" workbookViewId="0">
      <pane xSplit="2" ySplit="3" topLeftCell="C4" activePane="bottomRight" state="frozen"/>
      <selection pane="topRight" activeCell="C1" sqref="C1"/>
      <selection pane="bottomLeft" activeCell="A5" sqref="A5"/>
      <selection pane="bottomRight" activeCell="G59" sqref="G59"/>
    </sheetView>
  </sheetViews>
  <sheetFormatPr defaultColWidth="9" defaultRowHeight="18.5" x14ac:dyDescent="0.35"/>
  <cols>
    <col min="1" max="1" width="6.5" style="226" customWidth="1"/>
    <col min="2" max="2" width="40.5" style="271" customWidth="1"/>
    <col min="3" max="3" width="42.25" style="277" customWidth="1"/>
    <col min="4" max="4" width="28.08203125" style="273" customWidth="1"/>
    <col min="5" max="5" width="28.25" style="273" customWidth="1"/>
    <col min="6" max="6" width="27.83203125" style="274" customWidth="1"/>
    <col min="7" max="7" width="26.58203125" style="273" customWidth="1"/>
    <col min="8" max="8" width="31.83203125" style="275" customWidth="1"/>
    <col min="9" max="9" width="25.83203125" style="274" customWidth="1"/>
    <col min="10" max="10" width="29.25" style="276" customWidth="1"/>
    <col min="11" max="11" width="27.33203125" style="276" customWidth="1"/>
    <col min="12" max="12" width="120.75" style="226" hidden="1" customWidth="1"/>
    <col min="13" max="13" width="15.58203125" style="226" customWidth="1"/>
    <col min="14" max="14" width="25.5" style="227" hidden="1" customWidth="1"/>
    <col min="15" max="16" width="20.83203125" style="227" hidden="1" customWidth="1"/>
    <col min="17" max="17" width="20" style="226" hidden="1" customWidth="1"/>
    <col min="18" max="16384" width="9" style="226"/>
  </cols>
  <sheetData>
    <row r="1" spans="1:148" ht="108" customHeight="1" x14ac:dyDescent="0.35">
      <c r="A1" s="763" t="s">
        <v>878</v>
      </c>
      <c r="B1" s="763"/>
      <c r="C1" s="763"/>
      <c r="D1" s="763"/>
      <c r="E1" s="763"/>
      <c r="F1" s="763"/>
      <c r="G1" s="763"/>
      <c r="H1" s="763"/>
      <c r="I1" s="763"/>
      <c r="J1" s="763"/>
      <c r="K1" s="763"/>
      <c r="L1" s="225"/>
    </row>
    <row r="2" spans="1:148" s="231" customFormat="1" ht="27" customHeight="1" x14ac:dyDescent="0.35">
      <c r="A2" s="1321" t="s">
        <v>752</v>
      </c>
      <c r="B2" s="1322"/>
      <c r="C2" s="1321" t="s">
        <v>75</v>
      </c>
      <c r="D2" s="1323" t="s">
        <v>879</v>
      </c>
      <c r="E2" s="1323"/>
      <c r="F2" s="1323"/>
      <c r="G2" s="1323"/>
      <c r="H2" s="1323"/>
      <c r="I2" s="1323"/>
      <c r="J2" s="1323" t="s">
        <v>746</v>
      </c>
      <c r="K2" s="1323" t="s">
        <v>747</v>
      </c>
      <c r="L2" s="1258" t="s">
        <v>748</v>
      </c>
      <c r="M2" s="228"/>
      <c r="N2" s="229"/>
      <c r="O2" s="230"/>
      <c r="P2" s="229"/>
      <c r="Q2" s="228"/>
      <c r="R2" s="228"/>
      <c r="S2" s="228"/>
      <c r="T2" s="228"/>
      <c r="U2" s="228"/>
      <c r="V2" s="228"/>
      <c r="W2" s="228"/>
    </row>
    <row r="3" spans="1:148" s="234" customFormat="1" ht="93.75" customHeight="1" x14ac:dyDescent="0.35">
      <c r="A3" s="1322"/>
      <c r="B3" s="1322"/>
      <c r="C3" s="1321"/>
      <c r="D3" s="279" t="s">
        <v>749</v>
      </c>
      <c r="E3" s="279" t="s">
        <v>28</v>
      </c>
      <c r="F3" s="280" t="s">
        <v>29</v>
      </c>
      <c r="G3" s="279" t="s">
        <v>46</v>
      </c>
      <c r="H3" s="280" t="s">
        <v>158</v>
      </c>
      <c r="I3" s="280" t="s">
        <v>47</v>
      </c>
      <c r="J3" s="1323"/>
      <c r="K3" s="1323"/>
      <c r="L3" s="1259"/>
      <c r="M3" s="232"/>
      <c r="N3" s="233"/>
      <c r="O3" s="233"/>
      <c r="P3" s="233"/>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2"/>
      <c r="EB3" s="232"/>
      <c r="EC3" s="232"/>
      <c r="ED3" s="232"/>
      <c r="EE3" s="232"/>
      <c r="EF3" s="232"/>
      <c r="EG3" s="232"/>
      <c r="EH3" s="232"/>
      <c r="EI3" s="232"/>
      <c r="EJ3" s="232"/>
      <c r="EK3" s="232"/>
      <c r="EL3" s="232"/>
      <c r="EM3" s="232"/>
      <c r="EN3" s="232"/>
      <c r="EO3" s="232"/>
      <c r="EP3" s="232"/>
      <c r="EQ3" s="232"/>
      <c r="ER3" s="232"/>
    </row>
    <row r="4" spans="1:148" s="240" customFormat="1" ht="57.75" customHeight="1" x14ac:dyDescent="0.35">
      <c r="A4" s="1319" t="s">
        <v>753</v>
      </c>
      <c r="B4" s="1320"/>
      <c r="C4" s="235" t="s">
        <v>79</v>
      </c>
      <c r="D4" s="236">
        <f t="shared" ref="D4:E7" si="0">D10+D16+D22+D28+D34+D40+D46+D52+D58+D64+D71+D77+D83+D89+D95+D101+D107+D113+D119+D125+D131+D137+D144+D151+D158+D164+D171+D178+D185+D192+D199+D206</f>
        <v>95524.800000000003</v>
      </c>
      <c r="E4" s="236">
        <f t="shared" si="0"/>
        <v>15723.1</v>
      </c>
      <c r="F4" s="278">
        <f t="shared" ref="F4:F8" si="1">E4/D4</f>
        <v>0.16500000000000001</v>
      </c>
      <c r="G4" s="236">
        <f>G10+G16+G22+G28+G34+G40+G46+G52+G58+G64+G71+G77+G83+G89+G95+G101+G107+G113+G119+G125+G131+G137+G144+G151+G158+G164+G171+G178+G185+G192+G199+G206</f>
        <v>7958.17</v>
      </c>
      <c r="H4" s="278">
        <f>G4/D4</f>
        <v>8.3000000000000004E-2</v>
      </c>
      <c r="I4" s="278">
        <f>G4/E4</f>
        <v>0.50600000000000001</v>
      </c>
      <c r="J4" s="236">
        <f>D4-G4</f>
        <v>87566.63</v>
      </c>
      <c r="K4" s="236">
        <f>E4-G4</f>
        <v>7764.93</v>
      </c>
      <c r="L4" s="1266"/>
      <c r="M4" s="237"/>
      <c r="N4" s="238" t="b">
        <v>1</v>
      </c>
      <c r="O4" s="238"/>
      <c r="P4" s="238"/>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row>
    <row r="5" spans="1:148" s="240" customFormat="1" ht="57.75" customHeight="1" x14ac:dyDescent="0.35">
      <c r="A5" s="1320"/>
      <c r="B5" s="1320"/>
      <c r="C5" s="241" t="s">
        <v>78</v>
      </c>
      <c r="D5" s="236">
        <f t="shared" si="0"/>
        <v>12114285.73</v>
      </c>
      <c r="E5" s="236">
        <f t="shared" si="0"/>
        <v>1903850.22</v>
      </c>
      <c r="F5" s="278">
        <f t="shared" si="1"/>
        <v>0.157</v>
      </c>
      <c r="G5" s="236">
        <f>G11+G17+G23+G29+G35+G41+G47+G53+G59+G65+G72+G78+G84+G90+G96+G102+G108+G114+G120+G126+G132+G138+G145+G152+G159+G165+G172+G179+G186+G193+G200+G207</f>
        <v>1832205.13</v>
      </c>
      <c r="H5" s="278">
        <f t="shared" ref="H5:H8" si="2">G5/D5</f>
        <v>0.151</v>
      </c>
      <c r="I5" s="278">
        <f t="shared" ref="I5:I8" si="3">G5/E5</f>
        <v>0.96199999999999997</v>
      </c>
      <c r="J5" s="236">
        <f t="shared" ref="J5:J7" si="4">D5-G5</f>
        <v>10282080.6</v>
      </c>
      <c r="K5" s="236">
        <f t="shared" ref="K5:K7" si="5">E5-G5</f>
        <v>71645.09</v>
      </c>
      <c r="L5" s="1266"/>
      <c r="M5" s="237"/>
      <c r="N5" s="238" t="b">
        <v>0</v>
      </c>
      <c r="O5" s="238"/>
      <c r="P5" s="238"/>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c r="DM5" s="239"/>
      <c r="DN5" s="239"/>
      <c r="DO5" s="239"/>
      <c r="DP5" s="239"/>
      <c r="DQ5" s="239"/>
      <c r="DR5" s="239"/>
      <c r="DS5" s="239"/>
      <c r="DT5" s="239"/>
      <c r="DU5" s="239"/>
      <c r="DV5" s="239"/>
      <c r="DW5" s="239"/>
      <c r="DX5" s="239"/>
      <c r="DY5" s="239"/>
      <c r="DZ5" s="239"/>
      <c r="EA5" s="239"/>
      <c r="EB5" s="239"/>
      <c r="EC5" s="239"/>
      <c r="ED5" s="239"/>
      <c r="EE5" s="239"/>
      <c r="EF5" s="239"/>
      <c r="EG5" s="239"/>
      <c r="EH5" s="239"/>
      <c r="EI5" s="239"/>
      <c r="EJ5" s="239"/>
      <c r="EK5" s="239"/>
      <c r="EL5" s="239"/>
      <c r="EM5" s="239"/>
      <c r="EN5" s="239"/>
      <c r="EO5" s="239"/>
      <c r="EP5" s="239"/>
      <c r="EQ5" s="239"/>
      <c r="ER5" s="239"/>
    </row>
    <row r="6" spans="1:148" s="240" customFormat="1" ht="57.75" customHeight="1" x14ac:dyDescent="0.35">
      <c r="A6" s="1320"/>
      <c r="B6" s="1320"/>
      <c r="C6" s="241" t="s">
        <v>116</v>
      </c>
      <c r="D6" s="236">
        <f t="shared" si="0"/>
        <v>8596094.6799999997</v>
      </c>
      <c r="E6" s="236">
        <f t="shared" si="0"/>
        <v>1088016.8700000001</v>
      </c>
      <c r="F6" s="278">
        <f t="shared" si="1"/>
        <v>0.127</v>
      </c>
      <c r="G6" s="236">
        <f>G12+G18+G24+G30+G36+G42+G48+G54+G60+G66+G73+G79+G85+G91+G97+G103+G109+G115+G121+G127+G133+G139+G146+G153+G160+G166+G173+G180+G187+G194+G201+G208</f>
        <v>1088016.8700000001</v>
      </c>
      <c r="H6" s="278">
        <f t="shared" si="2"/>
        <v>0.127</v>
      </c>
      <c r="I6" s="278">
        <f t="shared" si="3"/>
        <v>1</v>
      </c>
      <c r="J6" s="236">
        <f t="shared" si="4"/>
        <v>7508077.8099999996</v>
      </c>
      <c r="K6" s="236">
        <f t="shared" si="5"/>
        <v>0</v>
      </c>
      <c r="L6" s="1266"/>
      <c r="M6" s="237"/>
      <c r="N6" s="238" t="b">
        <v>0</v>
      </c>
      <c r="O6" s="238"/>
      <c r="P6" s="238"/>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39"/>
      <c r="CU6" s="239"/>
      <c r="CV6" s="239"/>
      <c r="CW6" s="239"/>
      <c r="CX6" s="239"/>
      <c r="CY6" s="239"/>
      <c r="CZ6" s="239"/>
      <c r="DA6" s="239"/>
      <c r="DB6" s="239"/>
      <c r="DC6" s="239"/>
      <c r="DD6" s="239"/>
      <c r="DE6" s="239"/>
      <c r="DF6" s="239"/>
      <c r="DG6" s="239"/>
      <c r="DH6" s="239"/>
      <c r="DI6" s="239"/>
      <c r="DJ6" s="239"/>
      <c r="DK6" s="239"/>
      <c r="DL6" s="239"/>
      <c r="DM6" s="239"/>
      <c r="DN6" s="239"/>
      <c r="DO6" s="239"/>
      <c r="DP6" s="239"/>
      <c r="DQ6" s="239"/>
      <c r="DR6" s="239"/>
      <c r="DS6" s="239"/>
      <c r="DT6" s="239"/>
      <c r="DU6" s="239"/>
      <c r="DV6" s="239"/>
      <c r="DW6" s="239"/>
      <c r="DX6" s="239"/>
      <c r="DY6" s="239"/>
      <c r="DZ6" s="239"/>
      <c r="EA6" s="239"/>
      <c r="EB6" s="239"/>
      <c r="EC6" s="239"/>
      <c r="ED6" s="239"/>
      <c r="EE6" s="239"/>
      <c r="EF6" s="239"/>
      <c r="EG6" s="239"/>
      <c r="EH6" s="239"/>
      <c r="EI6" s="239"/>
      <c r="EJ6" s="239"/>
      <c r="EK6" s="239"/>
      <c r="EL6" s="239"/>
      <c r="EM6" s="239"/>
      <c r="EN6" s="239"/>
      <c r="EO6" s="239"/>
      <c r="EP6" s="239"/>
      <c r="EQ6" s="239"/>
      <c r="ER6" s="239"/>
    </row>
    <row r="7" spans="1:148" s="240" customFormat="1" ht="58.5" customHeight="1" x14ac:dyDescent="0.35">
      <c r="A7" s="1320"/>
      <c r="B7" s="1320"/>
      <c r="C7" s="242" t="s">
        <v>33</v>
      </c>
      <c r="D7" s="236">
        <f t="shared" si="0"/>
        <v>610485.26</v>
      </c>
      <c r="E7" s="236">
        <f t="shared" si="0"/>
        <v>129802.99</v>
      </c>
      <c r="F7" s="278">
        <f t="shared" si="1"/>
        <v>0.21299999999999999</v>
      </c>
      <c r="G7" s="236">
        <f>G13+G19+G25+G31+G37+G43+G49+G55+G61+G67+G74+G80+G86+G92+G98+G104+G110+G116+G122+G128+G134+G140+G147+G154+G161+G167+G174+G181+G188+G195+G202+G209</f>
        <v>129802.99</v>
      </c>
      <c r="H7" s="278">
        <f t="shared" si="2"/>
        <v>0.21299999999999999</v>
      </c>
      <c r="I7" s="278">
        <f t="shared" si="3"/>
        <v>1</v>
      </c>
      <c r="J7" s="236">
        <f t="shared" si="4"/>
        <v>480682.27</v>
      </c>
      <c r="K7" s="236">
        <f t="shared" si="5"/>
        <v>0</v>
      </c>
      <c r="L7" s="1266"/>
      <c r="M7" s="237"/>
      <c r="N7" s="238" t="b">
        <v>0</v>
      </c>
      <c r="O7" s="238"/>
      <c r="P7" s="238"/>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row>
    <row r="8" spans="1:148" s="245" customFormat="1" ht="57.75" customHeight="1" x14ac:dyDescent="0.35">
      <c r="A8" s="1320"/>
      <c r="B8" s="1320"/>
      <c r="C8" s="281" t="s">
        <v>34</v>
      </c>
      <c r="D8" s="282">
        <f>SUM(D4:D7)</f>
        <v>21416390.469999999</v>
      </c>
      <c r="E8" s="282">
        <f>SUM(E4:E7)</f>
        <v>3137393.18</v>
      </c>
      <c r="F8" s="283">
        <f t="shared" si="1"/>
        <v>0.14599999999999999</v>
      </c>
      <c r="G8" s="282">
        <f>SUM(G4:G7)</f>
        <v>3057983.16</v>
      </c>
      <c r="H8" s="283">
        <f t="shared" si="2"/>
        <v>0.14299999999999999</v>
      </c>
      <c r="I8" s="283">
        <f t="shared" si="3"/>
        <v>0.97499999999999998</v>
      </c>
      <c r="J8" s="282">
        <f>SUM(J4:J7)</f>
        <v>18358407.309999999</v>
      </c>
      <c r="K8" s="282">
        <f>SUM(K4:K7)</f>
        <v>79410.02</v>
      </c>
      <c r="L8" s="1266"/>
      <c r="M8" s="243"/>
      <c r="N8" s="244" t="b">
        <v>0</v>
      </c>
      <c r="O8" s="244" t="b">
        <v>0</v>
      </c>
      <c r="P8" s="244"/>
      <c r="Q8" s="244" t="b">
        <v>0</v>
      </c>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4"/>
      <c r="CH8" s="244"/>
      <c r="CI8" s="244"/>
      <c r="CJ8" s="244"/>
      <c r="CK8" s="244"/>
      <c r="CL8" s="244"/>
      <c r="CM8" s="244"/>
      <c r="CN8" s="244"/>
      <c r="CO8" s="244"/>
      <c r="CP8" s="244"/>
      <c r="CQ8" s="244"/>
      <c r="CR8" s="244"/>
      <c r="CS8" s="244"/>
      <c r="CT8" s="244"/>
      <c r="CU8" s="244"/>
      <c r="CV8" s="244"/>
      <c r="CW8" s="244"/>
      <c r="CX8" s="244"/>
      <c r="CY8" s="244"/>
      <c r="CZ8" s="244"/>
      <c r="DA8" s="244"/>
      <c r="DB8" s="244"/>
      <c r="DC8" s="244"/>
      <c r="DD8" s="244"/>
      <c r="DE8" s="244"/>
      <c r="DF8" s="244"/>
      <c r="DG8" s="244"/>
      <c r="DH8" s="244"/>
      <c r="DI8" s="244"/>
      <c r="DJ8" s="244"/>
      <c r="DK8" s="244"/>
      <c r="DL8" s="244"/>
      <c r="DM8" s="244"/>
      <c r="DN8" s="244"/>
      <c r="DO8" s="244"/>
      <c r="DP8" s="244"/>
      <c r="DQ8" s="244"/>
      <c r="DR8" s="244"/>
      <c r="DS8" s="244"/>
      <c r="DT8" s="244"/>
      <c r="DU8" s="244"/>
      <c r="DV8" s="244"/>
      <c r="DW8" s="244"/>
      <c r="DX8" s="244"/>
      <c r="DY8" s="244"/>
      <c r="DZ8" s="244"/>
      <c r="EA8" s="244"/>
      <c r="EB8" s="244"/>
      <c r="EC8" s="244"/>
      <c r="ED8" s="244"/>
      <c r="EE8" s="244"/>
      <c r="EF8" s="244"/>
      <c r="EG8" s="244"/>
      <c r="EH8" s="244"/>
      <c r="EI8" s="244"/>
      <c r="EJ8" s="244"/>
      <c r="EK8" s="244"/>
      <c r="EL8" s="244"/>
      <c r="EM8" s="244"/>
      <c r="EN8" s="244"/>
      <c r="EO8" s="244"/>
      <c r="EP8" s="244"/>
      <c r="EQ8" s="244"/>
      <c r="ER8" s="244"/>
    </row>
    <row r="9" spans="1:148" s="245" customFormat="1" ht="97.5" hidden="1" customHeight="1" x14ac:dyDescent="0.35">
      <c r="A9" s="1269" t="s">
        <v>754</v>
      </c>
      <c r="B9" s="1270"/>
      <c r="C9" s="1270"/>
      <c r="D9" s="1270"/>
      <c r="E9" s="1270"/>
      <c r="F9" s="1270"/>
      <c r="G9" s="1270"/>
      <c r="H9" s="1270"/>
      <c r="I9" s="1270"/>
      <c r="J9" s="1270"/>
      <c r="K9" s="1271"/>
      <c r="L9" s="284"/>
      <c r="M9" s="243"/>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c r="DT9" s="244"/>
      <c r="DU9" s="244"/>
      <c r="DV9" s="244"/>
      <c r="DW9" s="244"/>
      <c r="DX9" s="244"/>
      <c r="DY9" s="244"/>
      <c r="DZ9" s="244"/>
      <c r="EA9" s="244"/>
      <c r="EB9" s="244"/>
      <c r="EC9" s="244"/>
      <c r="ED9" s="244"/>
      <c r="EE9" s="244"/>
      <c r="EF9" s="244"/>
      <c r="EG9" s="244"/>
      <c r="EH9" s="244"/>
      <c r="EI9" s="244"/>
      <c r="EJ9" s="244"/>
      <c r="EK9" s="244"/>
      <c r="EL9" s="244"/>
      <c r="EM9" s="244"/>
      <c r="EN9" s="244"/>
      <c r="EO9" s="244"/>
      <c r="EP9" s="244"/>
      <c r="EQ9" s="244"/>
      <c r="ER9" s="244"/>
    </row>
    <row r="10" spans="1:148" s="240" customFormat="1" ht="45" customHeight="1" x14ac:dyDescent="0.35">
      <c r="A10" s="1275">
        <v>1</v>
      </c>
      <c r="B10" s="1318" t="str">
        <f>'на 01.04.15'!B15</f>
        <v>Муниципальная программа «Создание условий для развития муниципальной политики в отдельных секторах экономики города Сургута на 2014 — 2020 годы» (ДЭП)</v>
      </c>
      <c r="C10" s="246" t="s">
        <v>79</v>
      </c>
      <c r="D10" s="247">
        <f>'на 01.04.15'!E16</f>
        <v>22707.7</v>
      </c>
      <c r="E10" s="247">
        <f>'на 01.04.15'!F16</f>
        <v>11053.8</v>
      </c>
      <c r="F10" s="285">
        <f>E10/D10</f>
        <v>0.48699999999999999</v>
      </c>
      <c r="G10" s="247">
        <f>'на 01.04.15'!H16</f>
        <v>4091.69</v>
      </c>
      <c r="H10" s="285">
        <f>G10/D10</f>
        <v>0.18</v>
      </c>
      <c r="I10" s="285">
        <f>G10/E10</f>
        <v>0.37</v>
      </c>
      <c r="J10" s="248">
        <f>D10-G10</f>
        <v>18616.009999999998</v>
      </c>
      <c r="K10" s="248">
        <f>E10-G10</f>
        <v>6962.11</v>
      </c>
      <c r="L10" s="1246"/>
      <c r="M10" s="234"/>
      <c r="N10" s="238"/>
      <c r="O10" s="249"/>
      <c r="P10" s="238"/>
      <c r="Q10" s="234"/>
      <c r="R10" s="234"/>
      <c r="S10" s="234"/>
      <c r="T10" s="234"/>
      <c r="U10" s="234"/>
      <c r="V10" s="234"/>
      <c r="W10" s="234"/>
      <c r="X10" s="234"/>
      <c r="Y10" s="234"/>
      <c r="Z10" s="239"/>
      <c r="AA10" s="234"/>
      <c r="AB10" s="239"/>
      <c r="AC10" s="234"/>
      <c r="AD10" s="234"/>
      <c r="AE10" s="234"/>
      <c r="AF10" s="239"/>
      <c r="AG10" s="234"/>
      <c r="AH10" s="239"/>
      <c r="AI10" s="234"/>
      <c r="AJ10" s="234"/>
      <c r="AK10" s="234"/>
      <c r="AL10" s="239"/>
      <c r="AM10" s="234"/>
      <c r="AN10" s="239"/>
      <c r="AO10" s="234"/>
      <c r="AP10" s="234"/>
      <c r="AQ10" s="234"/>
      <c r="AR10" s="234"/>
      <c r="AS10" s="234"/>
      <c r="AT10" s="234"/>
      <c r="AU10" s="234"/>
      <c r="AV10" s="234"/>
      <c r="AW10" s="234"/>
      <c r="AX10" s="234"/>
      <c r="AY10" s="234"/>
      <c r="AZ10" s="234"/>
      <c r="BA10" s="234"/>
      <c r="BB10" s="234"/>
      <c r="BC10" s="234"/>
      <c r="BD10" s="239"/>
      <c r="BE10" s="234"/>
      <c r="BF10" s="239"/>
      <c r="BG10" s="234"/>
      <c r="BH10" s="234"/>
      <c r="BI10" s="234"/>
      <c r="BJ10" s="239"/>
      <c r="BK10" s="234"/>
      <c r="BL10" s="239"/>
      <c r="BM10" s="234"/>
      <c r="BN10" s="234"/>
      <c r="BO10" s="234"/>
      <c r="BP10" s="239"/>
      <c r="BQ10" s="234"/>
      <c r="BR10" s="234"/>
      <c r="BS10" s="234"/>
      <c r="BT10" s="234"/>
      <c r="BU10" s="234"/>
      <c r="BV10" s="239"/>
      <c r="BW10" s="234"/>
      <c r="BX10" s="239"/>
      <c r="BY10" s="234"/>
      <c r="BZ10" s="234"/>
      <c r="CA10" s="234"/>
      <c r="CB10" s="234"/>
      <c r="CC10" s="234"/>
      <c r="CD10" s="234"/>
      <c r="CE10" s="234"/>
      <c r="CF10" s="234"/>
      <c r="CG10" s="234"/>
      <c r="CH10" s="239"/>
      <c r="CI10" s="234"/>
      <c r="CJ10" s="239"/>
      <c r="CK10" s="234"/>
      <c r="CL10" s="234"/>
      <c r="CM10" s="234"/>
      <c r="CN10" s="239"/>
      <c r="CO10" s="234"/>
      <c r="CP10" s="239"/>
      <c r="CQ10" s="234"/>
      <c r="CR10" s="234"/>
      <c r="CS10" s="234"/>
      <c r="CT10" s="239"/>
      <c r="CU10" s="234"/>
      <c r="CV10" s="239"/>
      <c r="CW10" s="234"/>
      <c r="CX10" s="234"/>
      <c r="CY10" s="234"/>
      <c r="CZ10" s="239"/>
      <c r="DA10" s="234"/>
      <c r="DB10" s="239"/>
      <c r="DC10" s="234"/>
      <c r="DD10" s="234"/>
      <c r="DE10" s="234"/>
      <c r="DF10" s="239"/>
      <c r="DG10" s="234"/>
      <c r="DH10" s="239"/>
      <c r="DI10" s="234"/>
      <c r="DJ10" s="234"/>
      <c r="DK10" s="234"/>
      <c r="DL10" s="239"/>
      <c r="DM10" s="234"/>
      <c r="DN10" s="239"/>
      <c r="DO10" s="234"/>
      <c r="DP10" s="234"/>
      <c r="DQ10" s="234"/>
      <c r="DR10" s="234"/>
      <c r="DS10" s="234"/>
      <c r="DT10" s="234"/>
      <c r="DU10" s="234"/>
      <c r="DV10" s="234"/>
      <c r="DW10" s="234"/>
      <c r="DX10" s="234"/>
      <c r="DY10" s="234"/>
      <c r="DZ10" s="234"/>
      <c r="EA10" s="234"/>
      <c r="EB10" s="234"/>
      <c r="EC10" s="234"/>
      <c r="ED10" s="234"/>
      <c r="EE10" s="234"/>
      <c r="EF10" s="234"/>
      <c r="EG10" s="234"/>
      <c r="EH10" s="234"/>
      <c r="EI10" s="234"/>
      <c r="EJ10" s="239"/>
      <c r="EK10" s="234"/>
      <c r="EL10" s="239"/>
      <c r="EM10" s="234"/>
      <c r="EN10" s="234"/>
      <c r="EO10" s="234"/>
      <c r="EP10" s="239"/>
      <c r="EQ10" s="234"/>
      <c r="ER10" s="239"/>
    </row>
    <row r="11" spans="1:148" s="240" customFormat="1" ht="45" customHeight="1" x14ac:dyDescent="0.35">
      <c r="A11" s="1275"/>
      <c r="B11" s="1277"/>
      <c r="C11" s="250" t="s">
        <v>78</v>
      </c>
      <c r="D11" s="247">
        <f>'на 01.04.15'!E17</f>
        <v>43656.14</v>
      </c>
      <c r="E11" s="247">
        <f>'на 01.04.15'!F17</f>
        <v>6598.21</v>
      </c>
      <c r="F11" s="285">
        <f t="shared" ref="F11:F14" si="6">E11/D11</f>
        <v>0.151</v>
      </c>
      <c r="G11" s="247">
        <f>'на 01.04.15'!H17</f>
        <v>3444.62</v>
      </c>
      <c r="H11" s="285">
        <f t="shared" ref="H11:H14" si="7">G11/D11</f>
        <v>7.9000000000000001E-2</v>
      </c>
      <c r="I11" s="285">
        <f t="shared" ref="I11:I14" si="8">G11/E11</f>
        <v>0.52200000000000002</v>
      </c>
      <c r="J11" s="248">
        <f t="shared" ref="J11:J13" si="9">D11-G11</f>
        <v>40211.519999999997</v>
      </c>
      <c r="K11" s="248">
        <f t="shared" ref="K11:K13" si="10">E11-G11</f>
        <v>3153.59</v>
      </c>
      <c r="L11" s="1247"/>
      <c r="M11" s="234"/>
      <c r="N11" s="238"/>
      <c r="O11" s="249"/>
      <c r="P11" s="238"/>
      <c r="Q11" s="234"/>
      <c r="R11" s="234"/>
      <c r="S11" s="234"/>
      <c r="T11" s="234"/>
      <c r="U11" s="234"/>
      <c r="V11" s="234"/>
      <c r="W11" s="234"/>
      <c r="X11" s="234"/>
      <c r="Y11" s="234"/>
      <c r="Z11" s="239"/>
      <c r="AA11" s="234"/>
      <c r="AB11" s="239"/>
      <c r="AC11" s="234"/>
      <c r="AD11" s="234"/>
      <c r="AE11" s="234"/>
      <c r="AF11" s="239"/>
      <c r="AG11" s="234"/>
      <c r="AH11" s="239"/>
      <c r="AI11" s="234"/>
      <c r="AJ11" s="234"/>
      <c r="AK11" s="234"/>
      <c r="AL11" s="239"/>
      <c r="AM11" s="234"/>
      <c r="AN11" s="239"/>
      <c r="AO11" s="234"/>
      <c r="AP11" s="234"/>
      <c r="AQ11" s="234"/>
      <c r="AR11" s="234"/>
      <c r="AS11" s="234"/>
      <c r="AT11" s="234"/>
      <c r="AU11" s="234"/>
      <c r="AV11" s="234"/>
      <c r="AW11" s="234"/>
      <c r="AX11" s="234"/>
      <c r="AY11" s="234"/>
      <c r="AZ11" s="234"/>
      <c r="BA11" s="234"/>
      <c r="BB11" s="234"/>
      <c r="BC11" s="234"/>
      <c r="BD11" s="239"/>
      <c r="BE11" s="234"/>
      <c r="BF11" s="239"/>
      <c r="BG11" s="234"/>
      <c r="BH11" s="234"/>
      <c r="BI11" s="234"/>
      <c r="BJ11" s="239"/>
      <c r="BK11" s="234"/>
      <c r="BL11" s="239"/>
      <c r="BM11" s="234"/>
      <c r="BN11" s="234"/>
      <c r="BO11" s="234"/>
      <c r="BP11" s="239"/>
      <c r="BQ11" s="234"/>
      <c r="BR11" s="234"/>
      <c r="BS11" s="234"/>
      <c r="BT11" s="234"/>
      <c r="BU11" s="234"/>
      <c r="BV11" s="239"/>
      <c r="BW11" s="234"/>
      <c r="BX11" s="239"/>
      <c r="BY11" s="234"/>
      <c r="BZ11" s="234"/>
      <c r="CA11" s="234"/>
      <c r="CB11" s="234"/>
      <c r="CC11" s="234"/>
      <c r="CD11" s="234"/>
      <c r="CE11" s="234"/>
      <c r="CF11" s="234"/>
      <c r="CG11" s="234"/>
      <c r="CH11" s="239"/>
      <c r="CI11" s="234"/>
      <c r="CJ11" s="239"/>
      <c r="CK11" s="234"/>
      <c r="CL11" s="234"/>
      <c r="CM11" s="234"/>
      <c r="CN11" s="239"/>
      <c r="CO11" s="234"/>
      <c r="CP11" s="239"/>
      <c r="CQ11" s="234"/>
      <c r="CR11" s="234"/>
      <c r="CS11" s="234"/>
      <c r="CT11" s="239"/>
      <c r="CU11" s="234"/>
      <c r="CV11" s="239"/>
      <c r="CW11" s="234"/>
      <c r="CX11" s="234"/>
      <c r="CY11" s="234"/>
      <c r="CZ11" s="239"/>
      <c r="DA11" s="234"/>
      <c r="DB11" s="239"/>
      <c r="DC11" s="234"/>
      <c r="DD11" s="234"/>
      <c r="DE11" s="234"/>
      <c r="DF11" s="239"/>
      <c r="DG11" s="234"/>
      <c r="DH11" s="239"/>
      <c r="DI11" s="234"/>
      <c r="DJ11" s="234"/>
      <c r="DK11" s="234"/>
      <c r="DL11" s="239"/>
      <c r="DM11" s="234"/>
      <c r="DN11" s="239"/>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9"/>
      <c r="EK11" s="234"/>
      <c r="EL11" s="239"/>
      <c r="EM11" s="234"/>
      <c r="EN11" s="234"/>
      <c r="EO11" s="234"/>
      <c r="EP11" s="239"/>
      <c r="EQ11" s="234"/>
      <c r="ER11" s="239"/>
    </row>
    <row r="12" spans="1:148" s="240" customFormat="1" ht="45" customHeight="1" x14ac:dyDescent="0.35">
      <c r="A12" s="1275"/>
      <c r="B12" s="1277"/>
      <c r="C12" s="250" t="s">
        <v>116</v>
      </c>
      <c r="D12" s="247">
        <f>'на 01.04.15'!E18</f>
        <v>1067242.6000000001</v>
      </c>
      <c r="E12" s="247">
        <f>'на 01.04.15'!F18</f>
        <v>168809.59</v>
      </c>
      <c r="F12" s="285">
        <f t="shared" si="6"/>
        <v>0.158</v>
      </c>
      <c r="G12" s="247">
        <f>'на 01.04.15'!H18</f>
        <v>168809.59</v>
      </c>
      <c r="H12" s="285">
        <f t="shared" si="7"/>
        <v>0.158</v>
      </c>
      <c r="I12" s="285">
        <f t="shared" si="8"/>
        <v>1</v>
      </c>
      <c r="J12" s="248">
        <f t="shared" si="9"/>
        <v>898433.01</v>
      </c>
      <c r="K12" s="248">
        <f t="shared" si="10"/>
        <v>0</v>
      </c>
      <c r="L12" s="1247"/>
      <c r="M12" s="234"/>
      <c r="N12" s="238"/>
      <c r="O12" s="249"/>
      <c r="P12" s="238"/>
      <c r="Q12" s="234"/>
      <c r="R12" s="234"/>
      <c r="S12" s="234"/>
      <c r="T12" s="234"/>
      <c r="U12" s="234"/>
      <c r="V12" s="234"/>
      <c r="W12" s="234"/>
      <c r="X12" s="234"/>
      <c r="Y12" s="234"/>
      <c r="Z12" s="239"/>
      <c r="AA12" s="234"/>
      <c r="AB12" s="239"/>
      <c r="AC12" s="234"/>
      <c r="AD12" s="234"/>
      <c r="AE12" s="234"/>
      <c r="AF12" s="239"/>
      <c r="AG12" s="234"/>
      <c r="AH12" s="239"/>
      <c r="AI12" s="234"/>
      <c r="AJ12" s="234"/>
      <c r="AK12" s="234"/>
      <c r="AL12" s="239"/>
      <c r="AM12" s="234"/>
      <c r="AN12" s="239"/>
      <c r="AO12" s="234"/>
      <c r="AP12" s="234"/>
      <c r="AQ12" s="234"/>
      <c r="AR12" s="234"/>
      <c r="AS12" s="234"/>
      <c r="AT12" s="234"/>
      <c r="AU12" s="234"/>
      <c r="AV12" s="234"/>
      <c r="AW12" s="234"/>
      <c r="AX12" s="234"/>
      <c r="AY12" s="234"/>
      <c r="AZ12" s="234"/>
      <c r="BA12" s="234"/>
      <c r="BB12" s="234"/>
      <c r="BC12" s="234"/>
      <c r="BD12" s="239"/>
      <c r="BE12" s="234"/>
      <c r="BF12" s="239"/>
      <c r="BG12" s="234"/>
      <c r="BH12" s="234"/>
      <c r="BI12" s="234"/>
      <c r="BJ12" s="239"/>
      <c r="BK12" s="234"/>
      <c r="BL12" s="239"/>
      <c r="BM12" s="234"/>
      <c r="BN12" s="234"/>
      <c r="BO12" s="234"/>
      <c r="BP12" s="239"/>
      <c r="BQ12" s="234"/>
      <c r="BR12" s="234"/>
      <c r="BS12" s="234"/>
      <c r="BT12" s="234"/>
      <c r="BU12" s="234"/>
      <c r="BV12" s="239"/>
      <c r="BW12" s="234"/>
      <c r="BX12" s="239"/>
      <c r="BY12" s="234"/>
      <c r="BZ12" s="234"/>
      <c r="CA12" s="234"/>
      <c r="CB12" s="234"/>
      <c r="CC12" s="234"/>
      <c r="CD12" s="234"/>
      <c r="CE12" s="234"/>
      <c r="CF12" s="234"/>
      <c r="CG12" s="234"/>
      <c r="CH12" s="239"/>
      <c r="CI12" s="234"/>
      <c r="CJ12" s="239"/>
      <c r="CK12" s="234"/>
      <c r="CL12" s="234"/>
      <c r="CM12" s="234"/>
      <c r="CN12" s="239"/>
      <c r="CO12" s="234"/>
      <c r="CP12" s="239"/>
      <c r="CQ12" s="234"/>
      <c r="CR12" s="234"/>
      <c r="CS12" s="234"/>
      <c r="CT12" s="239"/>
      <c r="CU12" s="234"/>
      <c r="CV12" s="239"/>
      <c r="CW12" s="234"/>
      <c r="CX12" s="234"/>
      <c r="CY12" s="234"/>
      <c r="CZ12" s="239"/>
      <c r="DA12" s="234"/>
      <c r="DB12" s="239"/>
      <c r="DC12" s="234"/>
      <c r="DD12" s="234"/>
      <c r="DE12" s="234"/>
      <c r="DF12" s="239"/>
      <c r="DG12" s="234"/>
      <c r="DH12" s="239"/>
      <c r="DI12" s="234"/>
      <c r="DJ12" s="234"/>
      <c r="DK12" s="234"/>
      <c r="DL12" s="239"/>
      <c r="DM12" s="234"/>
      <c r="DN12" s="239"/>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9"/>
      <c r="EK12" s="234"/>
      <c r="EL12" s="239"/>
      <c r="EM12" s="234"/>
      <c r="EN12" s="234"/>
      <c r="EO12" s="234"/>
      <c r="EP12" s="239"/>
      <c r="EQ12" s="234"/>
      <c r="ER12" s="239"/>
    </row>
    <row r="13" spans="1:148" s="240" customFormat="1" ht="45" customHeight="1" x14ac:dyDescent="0.35">
      <c r="A13" s="1275"/>
      <c r="B13" s="1277"/>
      <c r="C13" s="251" t="s">
        <v>33</v>
      </c>
      <c r="D13" s="247">
        <f>'на 01.04.15'!E19</f>
        <v>19526.669999999998</v>
      </c>
      <c r="E13" s="247">
        <f>'на 01.04.15'!F19</f>
        <v>4528.3100000000004</v>
      </c>
      <c r="F13" s="285">
        <f t="shared" si="6"/>
        <v>0.23200000000000001</v>
      </c>
      <c r="G13" s="247">
        <f>'на 01.04.15'!H19</f>
        <v>4528.3100000000004</v>
      </c>
      <c r="H13" s="285">
        <f t="shared" si="7"/>
        <v>0.23200000000000001</v>
      </c>
      <c r="I13" s="285">
        <f t="shared" si="8"/>
        <v>1</v>
      </c>
      <c r="J13" s="248">
        <f t="shared" si="9"/>
        <v>14998.36</v>
      </c>
      <c r="K13" s="248">
        <f t="shared" si="10"/>
        <v>0</v>
      </c>
      <c r="L13" s="1247"/>
      <c r="M13" s="234"/>
      <c r="N13" s="238"/>
      <c r="O13" s="249"/>
      <c r="P13" s="238"/>
      <c r="Q13" s="234"/>
      <c r="R13" s="234"/>
      <c r="S13" s="234"/>
      <c r="T13" s="234"/>
      <c r="U13" s="234"/>
      <c r="V13" s="234"/>
      <c r="W13" s="234"/>
      <c r="X13" s="234"/>
      <c r="Y13" s="234"/>
      <c r="Z13" s="239"/>
      <c r="AA13" s="234"/>
      <c r="AB13" s="239"/>
      <c r="AC13" s="234"/>
      <c r="AD13" s="234"/>
      <c r="AE13" s="234"/>
      <c r="AF13" s="239"/>
      <c r="AG13" s="234"/>
      <c r="AH13" s="239"/>
      <c r="AI13" s="234"/>
      <c r="AJ13" s="234"/>
      <c r="AK13" s="234"/>
      <c r="AL13" s="239"/>
      <c r="AM13" s="234"/>
      <c r="AN13" s="239"/>
      <c r="AO13" s="234"/>
      <c r="AP13" s="234"/>
      <c r="AQ13" s="234"/>
      <c r="AR13" s="234"/>
      <c r="AS13" s="234"/>
      <c r="AT13" s="234"/>
      <c r="AU13" s="234"/>
      <c r="AV13" s="234"/>
      <c r="AW13" s="234"/>
      <c r="AX13" s="234"/>
      <c r="AY13" s="234"/>
      <c r="AZ13" s="234"/>
      <c r="BA13" s="234"/>
      <c r="BB13" s="234"/>
      <c r="BC13" s="234"/>
      <c r="BD13" s="239"/>
      <c r="BE13" s="234"/>
      <c r="BF13" s="239"/>
      <c r="BG13" s="234"/>
      <c r="BH13" s="234"/>
      <c r="BI13" s="234"/>
      <c r="BJ13" s="239"/>
      <c r="BK13" s="234"/>
      <c r="BL13" s="239"/>
      <c r="BM13" s="234"/>
      <c r="BN13" s="234"/>
      <c r="BO13" s="234"/>
      <c r="BP13" s="239"/>
      <c r="BQ13" s="234"/>
      <c r="BR13" s="234"/>
      <c r="BS13" s="234"/>
      <c r="BT13" s="234"/>
      <c r="BU13" s="234"/>
      <c r="BV13" s="239"/>
      <c r="BW13" s="234"/>
      <c r="BX13" s="239"/>
      <c r="BY13" s="234"/>
      <c r="BZ13" s="234"/>
      <c r="CA13" s="234"/>
      <c r="CB13" s="234"/>
      <c r="CC13" s="234"/>
      <c r="CD13" s="234"/>
      <c r="CE13" s="234"/>
      <c r="CF13" s="234"/>
      <c r="CG13" s="234"/>
      <c r="CH13" s="239"/>
      <c r="CI13" s="234"/>
      <c r="CJ13" s="239"/>
      <c r="CK13" s="234"/>
      <c r="CL13" s="234"/>
      <c r="CM13" s="234"/>
      <c r="CN13" s="239"/>
      <c r="CO13" s="234"/>
      <c r="CP13" s="239"/>
      <c r="CQ13" s="234"/>
      <c r="CR13" s="234"/>
      <c r="CS13" s="234"/>
      <c r="CT13" s="239"/>
      <c r="CU13" s="234"/>
      <c r="CV13" s="239"/>
      <c r="CW13" s="234"/>
      <c r="CX13" s="234"/>
      <c r="CY13" s="234"/>
      <c r="CZ13" s="239"/>
      <c r="DA13" s="234"/>
      <c r="DB13" s="239"/>
      <c r="DC13" s="234"/>
      <c r="DD13" s="234"/>
      <c r="DE13" s="234"/>
      <c r="DF13" s="239"/>
      <c r="DG13" s="234"/>
      <c r="DH13" s="239"/>
      <c r="DI13" s="234"/>
      <c r="DJ13" s="234"/>
      <c r="DK13" s="234"/>
      <c r="DL13" s="239"/>
      <c r="DM13" s="234"/>
      <c r="DN13" s="239"/>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9"/>
      <c r="EK13" s="234"/>
      <c r="EL13" s="239"/>
      <c r="EM13" s="234"/>
      <c r="EN13" s="234"/>
      <c r="EO13" s="234"/>
      <c r="EP13" s="239"/>
      <c r="EQ13" s="234"/>
      <c r="ER13" s="239"/>
    </row>
    <row r="14" spans="1:148" s="254" customFormat="1" ht="46.5" customHeight="1" x14ac:dyDescent="0.35">
      <c r="A14" s="1275"/>
      <c r="B14" s="1277"/>
      <c r="C14" s="286" t="s">
        <v>34</v>
      </c>
      <c r="D14" s="287">
        <f>SUM(D10:D13)</f>
        <v>1153133.1100000001</v>
      </c>
      <c r="E14" s="287">
        <f>SUM(E10:E13)</f>
        <v>190989.91</v>
      </c>
      <c r="F14" s="288">
        <f t="shared" si="6"/>
        <v>0.16600000000000001</v>
      </c>
      <c r="G14" s="287">
        <f>G13+G12+G11+G10</f>
        <v>180874.21</v>
      </c>
      <c r="H14" s="288">
        <f t="shared" si="7"/>
        <v>0.157</v>
      </c>
      <c r="I14" s="288">
        <f t="shared" si="8"/>
        <v>0.94699999999999995</v>
      </c>
      <c r="J14" s="287">
        <f>SUM(J10:J13)</f>
        <v>972258.9</v>
      </c>
      <c r="K14" s="287">
        <f>SUM(K10:K13)</f>
        <v>10115.700000000001</v>
      </c>
      <c r="L14" s="1247"/>
      <c r="M14" s="252"/>
      <c r="N14" s="253" t="b">
        <v>0</v>
      </c>
      <c r="O14" s="252" t="b">
        <v>0</v>
      </c>
      <c r="P14" s="253" t="b">
        <v>0</v>
      </c>
      <c r="Q14" s="252"/>
      <c r="R14" s="252"/>
      <c r="S14" s="252"/>
      <c r="T14" s="252"/>
      <c r="U14" s="252"/>
      <c r="V14" s="252"/>
      <c r="W14" s="252"/>
      <c r="X14" s="252"/>
      <c r="Y14" s="252"/>
      <c r="Z14" s="253"/>
      <c r="AA14" s="252"/>
      <c r="AB14" s="253"/>
      <c r="AC14" s="252"/>
      <c r="AD14" s="252"/>
      <c r="AE14" s="252"/>
      <c r="AF14" s="253"/>
      <c r="AG14" s="252"/>
      <c r="AH14" s="253"/>
      <c r="AI14" s="252"/>
      <c r="AJ14" s="252"/>
      <c r="AK14" s="252"/>
      <c r="AL14" s="253"/>
      <c r="AM14" s="252"/>
      <c r="AN14" s="253"/>
      <c r="AO14" s="252"/>
      <c r="AP14" s="252"/>
      <c r="AQ14" s="252"/>
      <c r="AR14" s="252"/>
      <c r="AS14" s="252"/>
      <c r="AT14" s="252"/>
      <c r="AU14" s="252"/>
      <c r="AV14" s="252"/>
      <c r="AW14" s="252"/>
      <c r="AX14" s="252"/>
      <c r="AY14" s="252"/>
      <c r="AZ14" s="252"/>
      <c r="BA14" s="252"/>
      <c r="BB14" s="252"/>
      <c r="BC14" s="252"/>
      <c r="BD14" s="253"/>
      <c r="BE14" s="252"/>
      <c r="BF14" s="253"/>
      <c r="BG14" s="252"/>
      <c r="BH14" s="252"/>
      <c r="BI14" s="252"/>
      <c r="BJ14" s="253"/>
      <c r="BK14" s="252"/>
      <c r="BL14" s="253"/>
      <c r="BM14" s="252"/>
      <c r="BN14" s="252"/>
      <c r="BO14" s="252"/>
      <c r="BP14" s="253"/>
      <c r="BQ14" s="252"/>
      <c r="BR14" s="252"/>
      <c r="BS14" s="252"/>
      <c r="BT14" s="252"/>
      <c r="BU14" s="252"/>
      <c r="BV14" s="253"/>
      <c r="BW14" s="252"/>
      <c r="BX14" s="253"/>
      <c r="BY14" s="252"/>
      <c r="BZ14" s="252"/>
      <c r="CA14" s="252"/>
      <c r="CB14" s="252"/>
      <c r="CC14" s="252"/>
      <c r="CD14" s="252"/>
      <c r="CE14" s="252"/>
      <c r="CF14" s="252"/>
      <c r="CG14" s="252"/>
      <c r="CH14" s="253"/>
      <c r="CI14" s="252"/>
      <c r="CJ14" s="253"/>
      <c r="CK14" s="252"/>
      <c r="CL14" s="252"/>
      <c r="CM14" s="252"/>
      <c r="CN14" s="253"/>
      <c r="CO14" s="252"/>
      <c r="CP14" s="253"/>
      <c r="CQ14" s="252"/>
      <c r="CR14" s="252"/>
      <c r="CS14" s="252"/>
      <c r="CT14" s="253"/>
      <c r="CU14" s="252"/>
      <c r="CV14" s="253"/>
      <c r="CW14" s="252"/>
      <c r="CX14" s="252"/>
      <c r="CY14" s="252"/>
      <c r="CZ14" s="253"/>
      <c r="DA14" s="252"/>
      <c r="DB14" s="253"/>
      <c r="DC14" s="252"/>
      <c r="DD14" s="252"/>
      <c r="DE14" s="252"/>
      <c r="DF14" s="253"/>
      <c r="DG14" s="252"/>
      <c r="DH14" s="253"/>
      <c r="DI14" s="252"/>
      <c r="DJ14" s="252"/>
      <c r="DK14" s="252"/>
      <c r="DL14" s="253"/>
      <c r="DM14" s="252"/>
      <c r="DN14" s="253"/>
      <c r="DO14" s="252"/>
      <c r="DP14" s="252"/>
      <c r="DQ14" s="252"/>
      <c r="DR14" s="252"/>
      <c r="DS14" s="252"/>
      <c r="DT14" s="252"/>
      <c r="DU14" s="252"/>
      <c r="DV14" s="252"/>
      <c r="DW14" s="252"/>
      <c r="DX14" s="252"/>
      <c r="DY14" s="252"/>
      <c r="DZ14" s="252"/>
      <c r="EA14" s="252"/>
      <c r="EB14" s="252"/>
      <c r="EC14" s="252"/>
      <c r="ED14" s="252"/>
      <c r="EE14" s="252"/>
      <c r="EF14" s="252"/>
      <c r="EG14" s="252"/>
      <c r="EH14" s="252"/>
      <c r="EI14" s="252"/>
      <c r="EJ14" s="253"/>
      <c r="EK14" s="252"/>
      <c r="EL14" s="253"/>
      <c r="EM14" s="252"/>
      <c r="EN14" s="252"/>
      <c r="EO14" s="252"/>
      <c r="EP14" s="253"/>
      <c r="EQ14" s="252"/>
      <c r="ER14" s="253"/>
    </row>
    <row r="15" spans="1:148" s="254" customFormat="1" ht="82.5" hidden="1" customHeight="1" x14ac:dyDescent="0.35">
      <c r="A15" s="1272" t="s">
        <v>754</v>
      </c>
      <c r="B15" s="1273"/>
      <c r="C15" s="1273"/>
      <c r="D15" s="1273"/>
      <c r="E15" s="1273"/>
      <c r="F15" s="1273"/>
      <c r="G15" s="1273"/>
      <c r="H15" s="1273"/>
      <c r="I15" s="1273"/>
      <c r="J15" s="1273"/>
      <c r="K15" s="1274"/>
      <c r="L15" s="255"/>
      <c r="M15" s="252"/>
      <c r="N15" s="253"/>
      <c r="O15" s="252"/>
      <c r="P15" s="253"/>
      <c r="Q15" s="252"/>
      <c r="R15" s="252"/>
      <c r="S15" s="252"/>
      <c r="T15" s="252"/>
      <c r="U15" s="252"/>
      <c r="V15" s="252"/>
      <c r="W15" s="252"/>
      <c r="X15" s="252"/>
      <c r="Y15" s="252"/>
      <c r="Z15" s="253"/>
      <c r="AA15" s="252"/>
      <c r="AB15" s="253"/>
      <c r="AC15" s="252"/>
      <c r="AD15" s="252"/>
      <c r="AE15" s="252"/>
      <c r="AF15" s="253"/>
      <c r="AG15" s="252"/>
      <c r="AH15" s="253"/>
      <c r="AI15" s="252"/>
      <c r="AJ15" s="252"/>
      <c r="AK15" s="252"/>
      <c r="AL15" s="253"/>
      <c r="AM15" s="252"/>
      <c r="AN15" s="253"/>
      <c r="AO15" s="252"/>
      <c r="AP15" s="252"/>
      <c r="AQ15" s="252"/>
      <c r="AR15" s="252"/>
      <c r="AS15" s="252"/>
      <c r="AT15" s="252"/>
      <c r="AU15" s="252"/>
      <c r="AV15" s="252"/>
      <c r="AW15" s="252"/>
      <c r="AX15" s="252"/>
      <c r="AY15" s="252"/>
      <c r="AZ15" s="252"/>
      <c r="BA15" s="252"/>
      <c r="BB15" s="252"/>
      <c r="BC15" s="252"/>
      <c r="BD15" s="253"/>
      <c r="BE15" s="252"/>
      <c r="BF15" s="253"/>
      <c r="BG15" s="252"/>
      <c r="BH15" s="252"/>
      <c r="BI15" s="252"/>
      <c r="BJ15" s="253"/>
      <c r="BK15" s="252"/>
      <c r="BL15" s="253"/>
      <c r="BM15" s="252"/>
      <c r="BN15" s="252"/>
      <c r="BO15" s="252"/>
      <c r="BP15" s="253"/>
      <c r="BQ15" s="252"/>
      <c r="BR15" s="252"/>
      <c r="BS15" s="252"/>
      <c r="BT15" s="252"/>
      <c r="BU15" s="252"/>
      <c r="BV15" s="253"/>
      <c r="BW15" s="252"/>
      <c r="BX15" s="253"/>
      <c r="BY15" s="252"/>
      <c r="BZ15" s="252"/>
      <c r="CA15" s="252"/>
      <c r="CB15" s="252"/>
      <c r="CC15" s="252"/>
      <c r="CD15" s="252"/>
      <c r="CE15" s="252"/>
      <c r="CF15" s="252"/>
      <c r="CG15" s="252"/>
      <c r="CH15" s="253"/>
      <c r="CI15" s="252"/>
      <c r="CJ15" s="253"/>
      <c r="CK15" s="252"/>
      <c r="CL15" s="252"/>
      <c r="CM15" s="252"/>
      <c r="CN15" s="253"/>
      <c r="CO15" s="252"/>
      <c r="CP15" s="253"/>
      <c r="CQ15" s="252"/>
      <c r="CR15" s="252"/>
      <c r="CS15" s="252"/>
      <c r="CT15" s="253"/>
      <c r="CU15" s="252"/>
      <c r="CV15" s="253"/>
      <c r="CW15" s="252"/>
      <c r="CX15" s="252"/>
      <c r="CY15" s="252"/>
      <c r="CZ15" s="253"/>
      <c r="DA15" s="252"/>
      <c r="DB15" s="253"/>
      <c r="DC15" s="252"/>
      <c r="DD15" s="252"/>
      <c r="DE15" s="252"/>
      <c r="DF15" s="253"/>
      <c r="DG15" s="252"/>
      <c r="DH15" s="253"/>
      <c r="DI15" s="252"/>
      <c r="DJ15" s="252"/>
      <c r="DK15" s="252"/>
      <c r="DL15" s="253"/>
      <c r="DM15" s="252"/>
      <c r="DN15" s="253"/>
      <c r="DO15" s="252"/>
      <c r="DP15" s="252"/>
      <c r="DQ15" s="252"/>
      <c r="DR15" s="252"/>
      <c r="DS15" s="252"/>
      <c r="DT15" s="252"/>
      <c r="DU15" s="252"/>
      <c r="DV15" s="252"/>
      <c r="DW15" s="252"/>
      <c r="DX15" s="252"/>
      <c r="DY15" s="252"/>
      <c r="DZ15" s="252"/>
      <c r="EA15" s="252"/>
      <c r="EB15" s="252"/>
      <c r="EC15" s="252"/>
      <c r="ED15" s="252"/>
      <c r="EE15" s="252"/>
      <c r="EF15" s="252"/>
      <c r="EG15" s="252"/>
      <c r="EH15" s="252"/>
      <c r="EI15" s="252"/>
      <c r="EJ15" s="253"/>
      <c r="EK15" s="252"/>
      <c r="EL15" s="253"/>
      <c r="EM15" s="252"/>
      <c r="EN15" s="252"/>
      <c r="EO15" s="252"/>
      <c r="EP15" s="253"/>
      <c r="EQ15" s="252"/>
      <c r="ER15" s="253"/>
    </row>
    <row r="16" spans="1:148" s="240" customFormat="1" ht="45" customHeight="1" x14ac:dyDescent="0.35">
      <c r="A16" s="1275">
        <v>2</v>
      </c>
      <c r="B16" s="1277" t="str">
        <f>'на 01.04.15'!B445</f>
        <v>Муниципальная программа функционирования «Управление муниципальными финансами 
города Сургута на 2014-2020 годы» (ДФ)</v>
      </c>
      <c r="C16" s="246" t="s">
        <v>79</v>
      </c>
      <c r="D16" s="292">
        <f>'на 01.04.15'!E446</f>
        <v>0</v>
      </c>
      <c r="E16" s="292">
        <f>'на 01.04.15'!F446</f>
        <v>0</v>
      </c>
      <c r="F16" s="290" t="e">
        <f>E16/D16</f>
        <v>#DIV/0!</v>
      </c>
      <c r="G16" s="292">
        <f>'на 01.04.15'!H446</f>
        <v>0</v>
      </c>
      <c r="H16" s="291" t="e">
        <f>G16/D16</f>
        <v>#DIV/0!</v>
      </c>
      <c r="I16" s="291" t="e">
        <f>G16/E16</f>
        <v>#DIV/0!</v>
      </c>
      <c r="J16" s="293">
        <f>D16-G16</f>
        <v>0</v>
      </c>
      <c r="K16" s="293">
        <f>E16-G16</f>
        <v>0</v>
      </c>
      <c r="L16" s="256"/>
      <c r="M16" s="234"/>
      <c r="N16" s="238"/>
      <c r="O16" s="249"/>
      <c r="P16" s="238"/>
      <c r="Q16" s="234"/>
      <c r="R16" s="234"/>
      <c r="S16" s="234"/>
      <c r="T16" s="234"/>
      <c r="U16" s="234"/>
      <c r="V16" s="234"/>
      <c r="W16" s="234"/>
      <c r="X16" s="234"/>
      <c r="Y16" s="234"/>
      <c r="Z16" s="239"/>
      <c r="AA16" s="234"/>
      <c r="AB16" s="239"/>
      <c r="AC16" s="234"/>
      <c r="AD16" s="234"/>
      <c r="AE16" s="234"/>
      <c r="AF16" s="239"/>
      <c r="AG16" s="234"/>
      <c r="AH16" s="239"/>
      <c r="AI16" s="234"/>
      <c r="AJ16" s="234"/>
      <c r="AK16" s="234"/>
      <c r="AL16" s="239"/>
      <c r="AM16" s="234"/>
      <c r="AN16" s="239"/>
      <c r="AO16" s="234"/>
      <c r="AP16" s="234"/>
      <c r="AQ16" s="234"/>
      <c r="AR16" s="234"/>
      <c r="AS16" s="234"/>
      <c r="AT16" s="234"/>
      <c r="AU16" s="234"/>
      <c r="AV16" s="234"/>
      <c r="AW16" s="234"/>
      <c r="AX16" s="234"/>
      <c r="AY16" s="234"/>
      <c r="AZ16" s="234"/>
      <c r="BA16" s="234"/>
      <c r="BB16" s="234"/>
      <c r="BC16" s="234"/>
      <c r="BD16" s="239"/>
      <c r="BE16" s="234"/>
      <c r="BF16" s="239"/>
      <c r="BG16" s="234"/>
      <c r="BH16" s="234"/>
      <c r="BI16" s="234"/>
      <c r="BJ16" s="239"/>
      <c r="BK16" s="234"/>
      <c r="BL16" s="239"/>
      <c r="BM16" s="234"/>
      <c r="BN16" s="234"/>
      <c r="BO16" s="234"/>
      <c r="BP16" s="239"/>
      <c r="BQ16" s="234"/>
      <c r="BR16" s="234"/>
      <c r="BS16" s="234"/>
      <c r="BT16" s="234"/>
      <c r="BU16" s="234"/>
      <c r="BV16" s="239"/>
      <c r="BW16" s="234"/>
      <c r="BX16" s="239"/>
      <c r="BY16" s="234"/>
      <c r="BZ16" s="234"/>
      <c r="CA16" s="234"/>
      <c r="CB16" s="234"/>
      <c r="CC16" s="234"/>
      <c r="CD16" s="234"/>
      <c r="CE16" s="234"/>
      <c r="CF16" s="234"/>
      <c r="CG16" s="234"/>
      <c r="CH16" s="239"/>
      <c r="CI16" s="234"/>
      <c r="CJ16" s="239"/>
      <c r="CK16" s="234"/>
      <c r="CL16" s="234"/>
      <c r="CM16" s="234"/>
      <c r="CN16" s="239"/>
      <c r="CO16" s="234"/>
      <c r="CP16" s="239"/>
      <c r="CQ16" s="234"/>
      <c r="CR16" s="234"/>
      <c r="CS16" s="234"/>
      <c r="CT16" s="239"/>
      <c r="CU16" s="234"/>
      <c r="CV16" s="239"/>
      <c r="CW16" s="234"/>
      <c r="CX16" s="234"/>
      <c r="CY16" s="234"/>
      <c r="CZ16" s="239"/>
      <c r="DA16" s="234"/>
      <c r="DB16" s="239"/>
      <c r="DC16" s="234"/>
      <c r="DD16" s="234"/>
      <c r="DE16" s="234"/>
      <c r="DF16" s="239"/>
      <c r="DG16" s="234"/>
      <c r="DH16" s="239"/>
      <c r="DI16" s="234"/>
      <c r="DJ16" s="234"/>
      <c r="DK16" s="234"/>
      <c r="DL16" s="239"/>
      <c r="DM16" s="234"/>
      <c r="DN16" s="239"/>
      <c r="DO16" s="234"/>
      <c r="DP16" s="234"/>
      <c r="DQ16" s="234"/>
      <c r="DR16" s="234"/>
      <c r="DS16" s="234"/>
      <c r="DT16" s="234"/>
      <c r="DU16" s="234"/>
      <c r="DV16" s="234"/>
      <c r="DW16" s="234"/>
      <c r="DX16" s="234"/>
      <c r="DY16" s="234"/>
      <c r="DZ16" s="234"/>
      <c r="EA16" s="234"/>
      <c r="EB16" s="234"/>
      <c r="EC16" s="234"/>
      <c r="ED16" s="234"/>
      <c r="EE16" s="234"/>
      <c r="EF16" s="234"/>
      <c r="EG16" s="234"/>
      <c r="EH16" s="234"/>
      <c r="EI16" s="234"/>
      <c r="EJ16" s="239"/>
      <c r="EK16" s="234"/>
      <c r="EL16" s="239"/>
      <c r="EM16" s="234"/>
      <c r="EN16" s="234"/>
      <c r="EO16" s="234"/>
      <c r="EP16" s="239"/>
      <c r="EQ16" s="234"/>
      <c r="ER16" s="239"/>
    </row>
    <row r="17" spans="1:148" s="240" customFormat="1" ht="45.75" customHeight="1" x14ac:dyDescent="0.35">
      <c r="A17" s="1275"/>
      <c r="B17" s="1277"/>
      <c r="C17" s="250" t="s">
        <v>78</v>
      </c>
      <c r="D17" s="292">
        <f>'на 01.04.15'!E447</f>
        <v>0</v>
      </c>
      <c r="E17" s="292">
        <f>'на 01.04.15'!F447</f>
        <v>0</v>
      </c>
      <c r="F17" s="290" t="e">
        <f t="shared" ref="F17:F20" si="11">E17/D17</f>
        <v>#DIV/0!</v>
      </c>
      <c r="G17" s="292">
        <f>'на 01.04.15'!H447</f>
        <v>0</v>
      </c>
      <c r="H17" s="291" t="e">
        <f t="shared" ref="H17:H20" si="12">G17/D17</f>
        <v>#DIV/0!</v>
      </c>
      <c r="I17" s="291" t="e">
        <f t="shared" ref="I17:I20" si="13">G17/E17</f>
        <v>#DIV/0!</v>
      </c>
      <c r="J17" s="293">
        <f t="shared" ref="J17:J19" si="14">D17-G17</f>
        <v>0</v>
      </c>
      <c r="K17" s="293">
        <f t="shared" ref="K17:K20" si="15">E17-G17</f>
        <v>0</v>
      </c>
      <c r="L17" s="257"/>
      <c r="M17" s="234"/>
      <c r="N17" s="238"/>
      <c r="O17" s="249"/>
      <c r="P17" s="238"/>
      <c r="Q17" s="234"/>
      <c r="R17" s="234"/>
      <c r="S17" s="234"/>
      <c r="T17" s="234"/>
      <c r="U17" s="234"/>
      <c r="V17" s="234"/>
      <c r="W17" s="234"/>
      <c r="X17" s="234"/>
      <c r="Y17" s="234"/>
      <c r="Z17" s="239"/>
      <c r="AA17" s="234"/>
      <c r="AB17" s="239"/>
      <c r="AC17" s="234"/>
      <c r="AD17" s="234"/>
      <c r="AE17" s="234"/>
      <c r="AF17" s="239"/>
      <c r="AG17" s="234"/>
      <c r="AH17" s="239"/>
      <c r="AI17" s="234"/>
      <c r="AJ17" s="234"/>
      <c r="AK17" s="234"/>
      <c r="AL17" s="239"/>
      <c r="AM17" s="234"/>
      <c r="AN17" s="239"/>
      <c r="AO17" s="234"/>
      <c r="AP17" s="234"/>
      <c r="AQ17" s="234"/>
      <c r="AR17" s="234"/>
      <c r="AS17" s="234"/>
      <c r="AT17" s="234"/>
      <c r="AU17" s="234"/>
      <c r="AV17" s="234"/>
      <c r="AW17" s="234"/>
      <c r="AX17" s="234"/>
      <c r="AY17" s="234"/>
      <c r="AZ17" s="234"/>
      <c r="BA17" s="234"/>
      <c r="BB17" s="234"/>
      <c r="BC17" s="234"/>
      <c r="BD17" s="239"/>
      <c r="BE17" s="234"/>
      <c r="BF17" s="239"/>
      <c r="BG17" s="234"/>
      <c r="BH17" s="234"/>
      <c r="BI17" s="234"/>
      <c r="BJ17" s="239"/>
      <c r="BK17" s="234"/>
      <c r="BL17" s="239"/>
      <c r="BM17" s="234"/>
      <c r="BN17" s="234"/>
      <c r="BO17" s="234"/>
      <c r="BP17" s="239"/>
      <c r="BQ17" s="234"/>
      <c r="BR17" s="234"/>
      <c r="BS17" s="234"/>
      <c r="BT17" s="234"/>
      <c r="BU17" s="234"/>
      <c r="BV17" s="239"/>
      <c r="BW17" s="234"/>
      <c r="BX17" s="239"/>
      <c r="BY17" s="234"/>
      <c r="BZ17" s="234"/>
      <c r="CA17" s="234"/>
      <c r="CB17" s="234"/>
      <c r="CC17" s="234"/>
      <c r="CD17" s="234"/>
      <c r="CE17" s="234"/>
      <c r="CF17" s="234"/>
      <c r="CG17" s="234"/>
      <c r="CH17" s="239"/>
      <c r="CI17" s="234"/>
      <c r="CJ17" s="239"/>
      <c r="CK17" s="234"/>
      <c r="CL17" s="234"/>
      <c r="CM17" s="234"/>
      <c r="CN17" s="239"/>
      <c r="CO17" s="234"/>
      <c r="CP17" s="239"/>
      <c r="CQ17" s="234"/>
      <c r="CR17" s="234"/>
      <c r="CS17" s="234"/>
      <c r="CT17" s="239"/>
      <c r="CU17" s="234"/>
      <c r="CV17" s="239"/>
      <c r="CW17" s="234"/>
      <c r="CX17" s="234"/>
      <c r="CY17" s="234"/>
      <c r="CZ17" s="239"/>
      <c r="DA17" s="234"/>
      <c r="DB17" s="239"/>
      <c r="DC17" s="234"/>
      <c r="DD17" s="234"/>
      <c r="DE17" s="234"/>
      <c r="DF17" s="239"/>
      <c r="DG17" s="234"/>
      <c r="DH17" s="239"/>
      <c r="DI17" s="234"/>
      <c r="DJ17" s="234"/>
      <c r="DK17" s="234"/>
      <c r="DL17" s="239"/>
      <c r="DM17" s="234"/>
      <c r="DN17" s="239"/>
      <c r="DO17" s="234"/>
      <c r="DP17" s="234"/>
      <c r="DQ17" s="234"/>
      <c r="DR17" s="234"/>
      <c r="DS17" s="234"/>
      <c r="DT17" s="234"/>
      <c r="DU17" s="234"/>
      <c r="DV17" s="234"/>
      <c r="DW17" s="234"/>
      <c r="DX17" s="234"/>
      <c r="DY17" s="234"/>
      <c r="DZ17" s="234"/>
      <c r="EA17" s="234"/>
      <c r="EB17" s="234"/>
      <c r="EC17" s="234"/>
      <c r="ED17" s="234"/>
      <c r="EE17" s="234"/>
      <c r="EF17" s="234"/>
      <c r="EG17" s="234"/>
      <c r="EH17" s="234"/>
      <c r="EI17" s="234"/>
      <c r="EJ17" s="239"/>
      <c r="EK17" s="234"/>
      <c r="EL17" s="239"/>
      <c r="EM17" s="234"/>
      <c r="EN17" s="234"/>
      <c r="EO17" s="234"/>
      <c r="EP17" s="239"/>
      <c r="EQ17" s="234"/>
      <c r="ER17" s="239"/>
    </row>
    <row r="18" spans="1:148" s="240" customFormat="1" ht="45" customHeight="1" x14ac:dyDescent="0.35">
      <c r="A18" s="1275"/>
      <c r="B18" s="1277"/>
      <c r="C18" s="250" t="s">
        <v>116</v>
      </c>
      <c r="D18" s="247">
        <f>'на 01.04.15'!E448</f>
        <v>765587.62</v>
      </c>
      <c r="E18" s="247">
        <f>'на 01.04.15'!F448</f>
        <v>31290.31</v>
      </c>
      <c r="F18" s="285">
        <f t="shared" si="11"/>
        <v>4.1000000000000002E-2</v>
      </c>
      <c r="G18" s="247">
        <f>'на 01.04.15'!H448</f>
        <v>31290.31</v>
      </c>
      <c r="H18" s="285">
        <f t="shared" si="12"/>
        <v>4.1000000000000002E-2</v>
      </c>
      <c r="I18" s="285">
        <f t="shared" si="13"/>
        <v>1</v>
      </c>
      <c r="J18" s="248">
        <f t="shared" si="14"/>
        <v>734297.31</v>
      </c>
      <c r="K18" s="248">
        <f t="shared" si="15"/>
        <v>0</v>
      </c>
      <c r="L18" s="258"/>
      <c r="M18" s="234"/>
      <c r="N18" s="238"/>
      <c r="O18" s="249"/>
      <c r="P18" s="238"/>
      <c r="Q18" s="234"/>
      <c r="R18" s="234"/>
      <c r="S18" s="234"/>
      <c r="T18" s="234"/>
      <c r="U18" s="234"/>
      <c r="V18" s="234"/>
      <c r="W18" s="234"/>
      <c r="X18" s="234"/>
      <c r="Y18" s="234"/>
      <c r="Z18" s="239"/>
      <c r="AA18" s="234"/>
      <c r="AB18" s="239"/>
      <c r="AC18" s="234"/>
      <c r="AD18" s="234"/>
      <c r="AE18" s="234"/>
      <c r="AF18" s="239"/>
      <c r="AG18" s="234"/>
      <c r="AH18" s="239"/>
      <c r="AI18" s="234"/>
      <c r="AJ18" s="234"/>
      <c r="AK18" s="234"/>
      <c r="AL18" s="239"/>
      <c r="AM18" s="234"/>
      <c r="AN18" s="239"/>
      <c r="AO18" s="234"/>
      <c r="AP18" s="234"/>
      <c r="AQ18" s="234"/>
      <c r="AR18" s="234"/>
      <c r="AS18" s="234"/>
      <c r="AT18" s="234"/>
      <c r="AU18" s="234"/>
      <c r="AV18" s="234"/>
      <c r="AW18" s="234"/>
      <c r="AX18" s="234"/>
      <c r="AY18" s="234"/>
      <c r="AZ18" s="234"/>
      <c r="BA18" s="234"/>
      <c r="BB18" s="234"/>
      <c r="BC18" s="234"/>
      <c r="BD18" s="239"/>
      <c r="BE18" s="234"/>
      <c r="BF18" s="239"/>
      <c r="BG18" s="234"/>
      <c r="BH18" s="234"/>
      <c r="BI18" s="234"/>
      <c r="BJ18" s="239"/>
      <c r="BK18" s="234"/>
      <c r="BL18" s="239"/>
      <c r="BM18" s="234"/>
      <c r="BN18" s="234"/>
      <c r="BO18" s="234"/>
      <c r="BP18" s="239"/>
      <c r="BQ18" s="234"/>
      <c r="BR18" s="234"/>
      <c r="BS18" s="234"/>
      <c r="BT18" s="234"/>
      <c r="BU18" s="234"/>
      <c r="BV18" s="239"/>
      <c r="BW18" s="234"/>
      <c r="BX18" s="239"/>
      <c r="BY18" s="234"/>
      <c r="BZ18" s="234"/>
      <c r="CA18" s="234"/>
      <c r="CB18" s="234"/>
      <c r="CC18" s="234"/>
      <c r="CD18" s="234"/>
      <c r="CE18" s="234"/>
      <c r="CF18" s="234"/>
      <c r="CG18" s="234"/>
      <c r="CH18" s="239"/>
      <c r="CI18" s="234"/>
      <c r="CJ18" s="239"/>
      <c r="CK18" s="234"/>
      <c r="CL18" s="234"/>
      <c r="CM18" s="234"/>
      <c r="CN18" s="239"/>
      <c r="CO18" s="234"/>
      <c r="CP18" s="239"/>
      <c r="CQ18" s="234"/>
      <c r="CR18" s="234"/>
      <c r="CS18" s="234"/>
      <c r="CT18" s="239"/>
      <c r="CU18" s="234"/>
      <c r="CV18" s="239"/>
      <c r="CW18" s="234"/>
      <c r="CX18" s="234"/>
      <c r="CY18" s="234"/>
      <c r="CZ18" s="239"/>
      <c r="DA18" s="234"/>
      <c r="DB18" s="239"/>
      <c r="DC18" s="234"/>
      <c r="DD18" s="234"/>
      <c r="DE18" s="234"/>
      <c r="DF18" s="239"/>
      <c r="DG18" s="234"/>
      <c r="DH18" s="239"/>
      <c r="DI18" s="234"/>
      <c r="DJ18" s="234"/>
      <c r="DK18" s="234"/>
      <c r="DL18" s="239"/>
      <c r="DM18" s="234"/>
      <c r="DN18" s="239"/>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9"/>
      <c r="EK18" s="234"/>
      <c r="EL18" s="239"/>
      <c r="EM18" s="234"/>
      <c r="EN18" s="234"/>
      <c r="EO18" s="234"/>
      <c r="EP18" s="239"/>
      <c r="EQ18" s="234"/>
      <c r="ER18" s="239"/>
    </row>
    <row r="19" spans="1:148" s="240" customFormat="1" ht="45" customHeight="1" x14ac:dyDescent="0.35">
      <c r="A19" s="1275"/>
      <c r="B19" s="1277"/>
      <c r="C19" s="251" t="s">
        <v>33</v>
      </c>
      <c r="D19" s="292">
        <f>'на 01.04.15'!E449</f>
        <v>0</v>
      </c>
      <c r="E19" s="292">
        <f>'на 01.04.15'!F449</f>
        <v>0</v>
      </c>
      <c r="F19" s="291" t="e">
        <f t="shared" si="11"/>
        <v>#DIV/0!</v>
      </c>
      <c r="G19" s="292">
        <f>'на 01.04.15'!H449</f>
        <v>0</v>
      </c>
      <c r="H19" s="291" t="e">
        <f t="shared" si="12"/>
        <v>#DIV/0!</v>
      </c>
      <c r="I19" s="291" t="e">
        <f t="shared" si="13"/>
        <v>#DIV/0!</v>
      </c>
      <c r="J19" s="293">
        <f t="shared" si="14"/>
        <v>0</v>
      </c>
      <c r="K19" s="293">
        <f t="shared" si="15"/>
        <v>0</v>
      </c>
      <c r="L19" s="258"/>
      <c r="M19" s="234"/>
      <c r="N19" s="238"/>
      <c r="O19" s="249"/>
      <c r="P19" s="238"/>
      <c r="Q19" s="234"/>
      <c r="R19" s="234"/>
      <c r="S19" s="234"/>
      <c r="T19" s="234"/>
      <c r="U19" s="234"/>
      <c r="V19" s="234"/>
      <c r="W19" s="234"/>
      <c r="X19" s="296"/>
      <c r="Y19" s="234"/>
      <c r="Z19" s="239"/>
      <c r="AA19" s="234"/>
      <c r="AB19" s="239"/>
      <c r="AC19" s="234"/>
      <c r="AD19" s="234"/>
      <c r="AE19" s="234"/>
      <c r="AF19" s="239"/>
      <c r="AG19" s="234"/>
      <c r="AH19" s="239"/>
      <c r="AI19" s="234"/>
      <c r="AJ19" s="234"/>
      <c r="AK19" s="234"/>
      <c r="AL19" s="239"/>
      <c r="AM19" s="234"/>
      <c r="AN19" s="239"/>
      <c r="AO19" s="234"/>
      <c r="AP19" s="234"/>
      <c r="AQ19" s="234"/>
      <c r="AR19" s="234"/>
      <c r="AS19" s="234"/>
      <c r="AT19" s="234"/>
      <c r="AU19" s="234"/>
      <c r="AV19" s="234"/>
      <c r="AW19" s="234"/>
      <c r="AX19" s="234"/>
      <c r="AY19" s="234"/>
      <c r="AZ19" s="234"/>
      <c r="BA19" s="234"/>
      <c r="BB19" s="234"/>
      <c r="BC19" s="234"/>
      <c r="BD19" s="239"/>
      <c r="BE19" s="234"/>
      <c r="BF19" s="239"/>
      <c r="BG19" s="234"/>
      <c r="BH19" s="234"/>
      <c r="BI19" s="234"/>
      <c r="BJ19" s="239"/>
      <c r="BK19" s="234"/>
      <c r="BL19" s="239"/>
      <c r="BM19" s="234"/>
      <c r="BN19" s="234"/>
      <c r="BO19" s="234"/>
      <c r="BP19" s="239"/>
      <c r="BQ19" s="234"/>
      <c r="BR19" s="234"/>
      <c r="BS19" s="234"/>
      <c r="BT19" s="234"/>
      <c r="BU19" s="234"/>
      <c r="BV19" s="239"/>
      <c r="BW19" s="234"/>
      <c r="BX19" s="239"/>
      <c r="BY19" s="234"/>
      <c r="BZ19" s="234"/>
      <c r="CA19" s="234"/>
      <c r="CB19" s="234"/>
      <c r="CC19" s="234"/>
      <c r="CD19" s="234"/>
      <c r="CE19" s="234"/>
      <c r="CF19" s="234"/>
      <c r="CG19" s="234"/>
      <c r="CH19" s="239"/>
      <c r="CI19" s="234"/>
      <c r="CJ19" s="239"/>
      <c r="CK19" s="234"/>
      <c r="CL19" s="234"/>
      <c r="CM19" s="234"/>
      <c r="CN19" s="239"/>
      <c r="CO19" s="234"/>
      <c r="CP19" s="239"/>
      <c r="CQ19" s="234"/>
      <c r="CR19" s="234"/>
      <c r="CS19" s="234"/>
      <c r="CT19" s="239"/>
      <c r="CU19" s="234"/>
      <c r="CV19" s="239"/>
      <c r="CW19" s="234"/>
      <c r="CX19" s="234"/>
      <c r="CY19" s="234"/>
      <c r="CZ19" s="239"/>
      <c r="DA19" s="234"/>
      <c r="DB19" s="239"/>
      <c r="DC19" s="234"/>
      <c r="DD19" s="234"/>
      <c r="DE19" s="234"/>
      <c r="DF19" s="239"/>
      <c r="DG19" s="234"/>
      <c r="DH19" s="239"/>
      <c r="DI19" s="234"/>
      <c r="DJ19" s="234"/>
      <c r="DK19" s="234"/>
      <c r="DL19" s="239"/>
      <c r="DM19" s="234"/>
      <c r="DN19" s="239"/>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9"/>
      <c r="EK19" s="234"/>
      <c r="EL19" s="239"/>
      <c r="EM19" s="234"/>
      <c r="EN19" s="234"/>
      <c r="EO19" s="234"/>
      <c r="EP19" s="239"/>
      <c r="EQ19" s="234"/>
      <c r="ER19" s="239"/>
    </row>
    <row r="20" spans="1:148" s="254" customFormat="1" ht="45" customHeight="1" x14ac:dyDescent="0.35">
      <c r="A20" s="1275"/>
      <c r="B20" s="1277"/>
      <c r="C20" s="286" t="s">
        <v>34</v>
      </c>
      <c r="D20" s="287">
        <f>SUM(D16:D19)</f>
        <v>765587.62</v>
      </c>
      <c r="E20" s="287">
        <f>SUM(E16:E19)</f>
        <v>31290.31</v>
      </c>
      <c r="F20" s="288">
        <f t="shared" si="11"/>
        <v>4.1000000000000002E-2</v>
      </c>
      <c r="G20" s="287">
        <f>SUM(G16:G19)</f>
        <v>31290.31</v>
      </c>
      <c r="H20" s="288">
        <f t="shared" si="12"/>
        <v>4.1000000000000002E-2</v>
      </c>
      <c r="I20" s="288">
        <f t="shared" si="13"/>
        <v>1</v>
      </c>
      <c r="J20" s="287">
        <f>SUM(J16:J19)</f>
        <v>734297.31</v>
      </c>
      <c r="K20" s="287">
        <f t="shared" si="15"/>
        <v>0</v>
      </c>
      <c r="L20" s="259"/>
      <c r="M20" s="252"/>
      <c r="N20" s="253" t="b">
        <v>0</v>
      </c>
      <c r="O20" s="252" t="b">
        <v>0</v>
      </c>
      <c r="P20" s="253" t="b">
        <v>0</v>
      </c>
      <c r="Q20" s="252"/>
      <c r="R20" s="252"/>
      <c r="S20" s="252"/>
      <c r="T20" s="252"/>
      <c r="U20" s="252"/>
      <c r="V20" s="252"/>
      <c r="W20" s="252"/>
      <c r="X20" s="252"/>
      <c r="Y20" s="252"/>
      <c r="Z20" s="253"/>
      <c r="AA20" s="252"/>
      <c r="AB20" s="253"/>
      <c r="AC20" s="252"/>
      <c r="AD20" s="252"/>
      <c r="AE20" s="252"/>
      <c r="AF20" s="253"/>
      <c r="AG20" s="252"/>
      <c r="AH20" s="253"/>
      <c r="AI20" s="252"/>
      <c r="AJ20" s="252"/>
      <c r="AK20" s="252"/>
      <c r="AL20" s="253"/>
      <c r="AM20" s="252"/>
      <c r="AN20" s="253"/>
      <c r="AO20" s="252"/>
      <c r="AP20" s="252"/>
      <c r="AQ20" s="252"/>
      <c r="AR20" s="252"/>
      <c r="AS20" s="252"/>
      <c r="AT20" s="252"/>
      <c r="AU20" s="252"/>
      <c r="AV20" s="252"/>
      <c r="AW20" s="252"/>
      <c r="AX20" s="252"/>
      <c r="AY20" s="252"/>
      <c r="AZ20" s="252"/>
      <c r="BA20" s="252"/>
      <c r="BB20" s="252"/>
      <c r="BC20" s="252"/>
      <c r="BD20" s="253"/>
      <c r="BE20" s="252"/>
      <c r="BF20" s="253"/>
      <c r="BG20" s="252"/>
      <c r="BH20" s="252"/>
      <c r="BI20" s="252"/>
      <c r="BJ20" s="253"/>
      <c r="BK20" s="252"/>
      <c r="BL20" s="253"/>
      <c r="BM20" s="252"/>
      <c r="BN20" s="252"/>
      <c r="BO20" s="252"/>
      <c r="BP20" s="253"/>
      <c r="BQ20" s="252"/>
      <c r="BR20" s="252"/>
      <c r="BS20" s="252"/>
      <c r="BT20" s="252"/>
      <c r="BU20" s="252"/>
      <c r="BV20" s="253"/>
      <c r="BW20" s="252"/>
      <c r="BX20" s="253"/>
      <c r="BY20" s="252"/>
      <c r="BZ20" s="252"/>
      <c r="CA20" s="252"/>
      <c r="CB20" s="252"/>
      <c r="CC20" s="252"/>
      <c r="CD20" s="252"/>
      <c r="CE20" s="252"/>
      <c r="CF20" s="252"/>
      <c r="CG20" s="252"/>
      <c r="CH20" s="253"/>
      <c r="CI20" s="252"/>
      <c r="CJ20" s="253"/>
      <c r="CK20" s="252"/>
      <c r="CL20" s="252"/>
      <c r="CM20" s="252"/>
      <c r="CN20" s="253"/>
      <c r="CO20" s="252"/>
      <c r="CP20" s="253"/>
      <c r="CQ20" s="252"/>
      <c r="CR20" s="252"/>
      <c r="CS20" s="252"/>
      <c r="CT20" s="253"/>
      <c r="CU20" s="252"/>
      <c r="CV20" s="253"/>
      <c r="CW20" s="252"/>
      <c r="CX20" s="252"/>
      <c r="CY20" s="252"/>
      <c r="CZ20" s="253"/>
      <c r="DA20" s="252"/>
      <c r="DB20" s="253"/>
      <c r="DC20" s="252"/>
      <c r="DD20" s="252"/>
      <c r="DE20" s="252"/>
      <c r="DF20" s="253"/>
      <c r="DG20" s="252"/>
      <c r="DH20" s="253"/>
      <c r="DI20" s="252"/>
      <c r="DJ20" s="252"/>
      <c r="DK20" s="252"/>
      <c r="DL20" s="253"/>
      <c r="DM20" s="252"/>
      <c r="DN20" s="253"/>
      <c r="DO20" s="252"/>
      <c r="DP20" s="252"/>
      <c r="DQ20" s="252"/>
      <c r="DR20" s="252"/>
      <c r="DS20" s="252"/>
      <c r="DT20" s="252"/>
      <c r="DU20" s="252"/>
      <c r="DV20" s="252"/>
      <c r="DW20" s="252"/>
      <c r="DX20" s="252"/>
      <c r="DY20" s="252"/>
      <c r="DZ20" s="252"/>
      <c r="EA20" s="252"/>
      <c r="EB20" s="252"/>
      <c r="EC20" s="252"/>
      <c r="ED20" s="252"/>
      <c r="EE20" s="252"/>
      <c r="EF20" s="252"/>
      <c r="EG20" s="252"/>
      <c r="EH20" s="252"/>
      <c r="EI20" s="252"/>
      <c r="EJ20" s="253"/>
      <c r="EK20" s="252"/>
      <c r="EL20" s="253"/>
      <c r="EM20" s="252"/>
      <c r="EN20" s="252"/>
      <c r="EO20" s="252"/>
      <c r="EP20" s="253"/>
      <c r="EQ20" s="252"/>
      <c r="ER20" s="253"/>
    </row>
    <row r="21" spans="1:148" s="254" customFormat="1" ht="69.75" hidden="1" customHeight="1" x14ac:dyDescent="0.35">
      <c r="A21" s="1272" t="s">
        <v>754</v>
      </c>
      <c r="B21" s="1273"/>
      <c r="C21" s="1273"/>
      <c r="D21" s="1273"/>
      <c r="E21" s="1273"/>
      <c r="F21" s="1273"/>
      <c r="G21" s="1273"/>
      <c r="H21" s="1273"/>
      <c r="I21" s="1273"/>
      <c r="J21" s="1273"/>
      <c r="K21" s="1274"/>
      <c r="L21" s="259"/>
      <c r="M21" s="252"/>
      <c r="N21" s="253"/>
      <c r="O21" s="252"/>
      <c r="P21" s="253"/>
      <c r="Q21" s="252"/>
      <c r="R21" s="252"/>
      <c r="S21" s="252"/>
      <c r="T21" s="252"/>
      <c r="U21" s="252"/>
      <c r="V21" s="252"/>
      <c r="W21" s="252"/>
      <c r="X21" s="252"/>
      <c r="Y21" s="252"/>
      <c r="Z21" s="253"/>
      <c r="AA21" s="252"/>
      <c r="AB21" s="253"/>
      <c r="AC21" s="252"/>
      <c r="AD21" s="252"/>
      <c r="AE21" s="252"/>
      <c r="AF21" s="253"/>
      <c r="AG21" s="252"/>
      <c r="AH21" s="253"/>
      <c r="AI21" s="252"/>
      <c r="AJ21" s="252"/>
      <c r="AK21" s="252"/>
      <c r="AL21" s="253"/>
      <c r="AM21" s="252"/>
      <c r="AN21" s="253"/>
      <c r="AO21" s="252"/>
      <c r="AP21" s="252"/>
      <c r="AQ21" s="252"/>
      <c r="AR21" s="252"/>
      <c r="AS21" s="252"/>
      <c r="AT21" s="252"/>
      <c r="AU21" s="252"/>
      <c r="AV21" s="252"/>
      <c r="AW21" s="252"/>
      <c r="AX21" s="252"/>
      <c r="AY21" s="252"/>
      <c r="AZ21" s="252"/>
      <c r="BA21" s="252"/>
      <c r="BB21" s="252"/>
      <c r="BC21" s="252"/>
      <c r="BD21" s="253"/>
      <c r="BE21" s="252"/>
      <c r="BF21" s="253"/>
      <c r="BG21" s="252"/>
      <c r="BH21" s="252"/>
      <c r="BI21" s="252"/>
      <c r="BJ21" s="253"/>
      <c r="BK21" s="252"/>
      <c r="BL21" s="253"/>
      <c r="BM21" s="252"/>
      <c r="BN21" s="252"/>
      <c r="BO21" s="252"/>
      <c r="BP21" s="253"/>
      <c r="BQ21" s="252"/>
      <c r="BR21" s="252"/>
      <c r="BS21" s="252"/>
      <c r="BT21" s="252"/>
      <c r="BU21" s="252"/>
      <c r="BV21" s="253"/>
      <c r="BW21" s="252"/>
      <c r="BX21" s="253"/>
      <c r="BY21" s="252"/>
      <c r="BZ21" s="252"/>
      <c r="CA21" s="252"/>
      <c r="CB21" s="252"/>
      <c r="CC21" s="252"/>
      <c r="CD21" s="252"/>
      <c r="CE21" s="252"/>
      <c r="CF21" s="252"/>
      <c r="CG21" s="252"/>
      <c r="CH21" s="253"/>
      <c r="CI21" s="252"/>
      <c r="CJ21" s="253"/>
      <c r="CK21" s="252"/>
      <c r="CL21" s="252"/>
      <c r="CM21" s="252"/>
      <c r="CN21" s="253"/>
      <c r="CO21" s="252"/>
      <c r="CP21" s="253"/>
      <c r="CQ21" s="252"/>
      <c r="CR21" s="252"/>
      <c r="CS21" s="252"/>
      <c r="CT21" s="253"/>
      <c r="CU21" s="252"/>
      <c r="CV21" s="253"/>
      <c r="CW21" s="252"/>
      <c r="CX21" s="252"/>
      <c r="CY21" s="252"/>
      <c r="CZ21" s="253"/>
      <c r="DA21" s="252"/>
      <c r="DB21" s="253"/>
      <c r="DC21" s="252"/>
      <c r="DD21" s="252"/>
      <c r="DE21" s="252"/>
      <c r="DF21" s="253"/>
      <c r="DG21" s="252"/>
      <c r="DH21" s="253"/>
      <c r="DI21" s="252"/>
      <c r="DJ21" s="252"/>
      <c r="DK21" s="252"/>
      <c r="DL21" s="253"/>
      <c r="DM21" s="252"/>
      <c r="DN21" s="253"/>
      <c r="DO21" s="252"/>
      <c r="DP21" s="252"/>
      <c r="DQ21" s="252"/>
      <c r="DR21" s="252"/>
      <c r="DS21" s="252"/>
      <c r="DT21" s="252"/>
      <c r="DU21" s="252"/>
      <c r="DV21" s="252"/>
      <c r="DW21" s="252"/>
      <c r="DX21" s="252"/>
      <c r="DY21" s="252"/>
      <c r="DZ21" s="252"/>
      <c r="EA21" s="252"/>
      <c r="EB21" s="252"/>
      <c r="EC21" s="252"/>
      <c r="ED21" s="252"/>
      <c r="EE21" s="252"/>
      <c r="EF21" s="252"/>
      <c r="EG21" s="252"/>
      <c r="EH21" s="252"/>
      <c r="EI21" s="252"/>
      <c r="EJ21" s="253"/>
      <c r="EK21" s="252"/>
      <c r="EL21" s="253"/>
      <c r="EM21" s="252"/>
      <c r="EN21" s="252"/>
      <c r="EO21" s="252"/>
      <c r="EP21" s="253"/>
      <c r="EQ21" s="252"/>
      <c r="ER21" s="253"/>
    </row>
    <row r="22" spans="1:148" s="240" customFormat="1" ht="45.75" customHeight="1" x14ac:dyDescent="0.35">
      <c r="A22" s="1275">
        <v>3</v>
      </c>
      <c r="B22" s="1318" t="str">
        <f>'на 01.04.15'!B511</f>
        <v>Муниципальная программа «Развитие образования города Сургута на 2014 — 2020 годы» (ДО)</v>
      </c>
      <c r="C22" s="246" t="s">
        <v>79</v>
      </c>
      <c r="D22" s="292">
        <f>'на 01.04.15'!E512</f>
        <v>0</v>
      </c>
      <c r="E22" s="293">
        <f>'на 01.04.15'!F512</f>
        <v>0</v>
      </c>
      <c r="F22" s="295" t="e">
        <f>E22/D22</f>
        <v>#DIV/0!</v>
      </c>
      <c r="G22" s="293">
        <f>'на 01.04.15'!H512</f>
        <v>0</v>
      </c>
      <c r="H22" s="295" t="e">
        <f>G22/D22</f>
        <v>#DIV/0!</v>
      </c>
      <c r="I22" s="295" t="e">
        <f>G22/E22</f>
        <v>#DIV/0!</v>
      </c>
      <c r="J22" s="293">
        <f>D22-G22</f>
        <v>0</v>
      </c>
      <c r="K22" s="293">
        <f>E22-G22</f>
        <v>0</v>
      </c>
      <c r="L22" s="1217"/>
      <c r="M22" s="234"/>
      <c r="N22" s="238"/>
      <c r="O22" s="249"/>
      <c r="P22" s="238"/>
      <c r="Q22" s="234"/>
      <c r="R22" s="234"/>
      <c r="S22" s="234"/>
      <c r="T22" s="234"/>
      <c r="U22" s="234"/>
      <c r="V22" s="234"/>
      <c r="W22" s="234"/>
      <c r="X22" s="234"/>
      <c r="Y22" s="234"/>
      <c r="Z22" s="239"/>
      <c r="AA22" s="234"/>
      <c r="AB22" s="239"/>
      <c r="AC22" s="234"/>
      <c r="AD22" s="234"/>
      <c r="AE22" s="234"/>
      <c r="AF22" s="239"/>
      <c r="AG22" s="234"/>
      <c r="AH22" s="239"/>
      <c r="AI22" s="234"/>
      <c r="AJ22" s="234"/>
      <c r="AK22" s="234"/>
      <c r="AL22" s="239"/>
      <c r="AM22" s="234"/>
      <c r="AN22" s="239"/>
      <c r="AO22" s="234"/>
      <c r="AP22" s="234"/>
      <c r="AQ22" s="234"/>
      <c r="AR22" s="234"/>
      <c r="AS22" s="234"/>
      <c r="AT22" s="234"/>
      <c r="AU22" s="234"/>
      <c r="AV22" s="234"/>
      <c r="AW22" s="234"/>
      <c r="AX22" s="234"/>
      <c r="AY22" s="234"/>
      <c r="AZ22" s="234"/>
      <c r="BA22" s="234"/>
      <c r="BB22" s="234"/>
      <c r="BC22" s="234"/>
      <c r="BD22" s="239"/>
      <c r="BE22" s="234"/>
      <c r="BF22" s="239"/>
      <c r="BG22" s="234"/>
      <c r="BH22" s="234"/>
      <c r="BI22" s="234"/>
      <c r="BJ22" s="239"/>
      <c r="BK22" s="234"/>
      <c r="BL22" s="239"/>
      <c r="BM22" s="234"/>
      <c r="BN22" s="234"/>
      <c r="BO22" s="234"/>
      <c r="BP22" s="239"/>
      <c r="BQ22" s="234"/>
      <c r="BR22" s="234"/>
      <c r="BS22" s="234"/>
      <c r="BT22" s="234"/>
      <c r="BU22" s="234"/>
      <c r="BV22" s="239"/>
      <c r="BW22" s="234"/>
      <c r="BX22" s="239"/>
      <c r="BY22" s="234"/>
      <c r="BZ22" s="234"/>
      <c r="CA22" s="234"/>
      <c r="CB22" s="234"/>
      <c r="CC22" s="234"/>
      <c r="CD22" s="234"/>
      <c r="CE22" s="234"/>
      <c r="CF22" s="234"/>
      <c r="CG22" s="234"/>
      <c r="CH22" s="239"/>
      <c r="CI22" s="234"/>
      <c r="CJ22" s="239"/>
      <c r="CK22" s="234"/>
      <c r="CL22" s="234"/>
      <c r="CM22" s="234"/>
      <c r="CN22" s="239"/>
      <c r="CO22" s="234"/>
      <c r="CP22" s="239"/>
      <c r="CQ22" s="234"/>
      <c r="CR22" s="234"/>
      <c r="CS22" s="234"/>
      <c r="CT22" s="239"/>
      <c r="CU22" s="234"/>
      <c r="CV22" s="239"/>
      <c r="CW22" s="234"/>
      <c r="CX22" s="234"/>
      <c r="CY22" s="234"/>
      <c r="CZ22" s="239"/>
      <c r="DA22" s="234"/>
      <c r="DB22" s="239"/>
      <c r="DC22" s="234"/>
      <c r="DD22" s="234"/>
      <c r="DE22" s="234"/>
      <c r="DF22" s="239"/>
      <c r="DG22" s="234"/>
      <c r="DH22" s="239"/>
      <c r="DI22" s="234"/>
      <c r="DJ22" s="234"/>
      <c r="DK22" s="234"/>
      <c r="DL22" s="239"/>
      <c r="DM22" s="234"/>
      <c r="DN22" s="239"/>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9"/>
      <c r="EK22" s="234"/>
      <c r="EL22" s="239"/>
      <c r="EM22" s="234"/>
      <c r="EN22" s="234"/>
      <c r="EO22" s="234"/>
      <c r="EP22" s="239"/>
      <c r="EQ22" s="234"/>
      <c r="ER22" s="239"/>
    </row>
    <row r="23" spans="1:148" s="240" customFormat="1" ht="33" x14ac:dyDescent="0.35">
      <c r="A23" s="1275"/>
      <c r="B23" s="1277"/>
      <c r="C23" s="250" t="s">
        <v>78</v>
      </c>
      <c r="D23" s="247">
        <f>'на 01.04.15'!E513</f>
        <v>9221135.0299999993</v>
      </c>
      <c r="E23" s="248">
        <f>'на 01.04.15'!F513</f>
        <v>1731827.28</v>
      </c>
      <c r="F23" s="294">
        <f t="shared" ref="F23:F26" si="16">E23/D23</f>
        <v>0.188</v>
      </c>
      <c r="G23" s="248">
        <f>'на 01.04.15'!H513</f>
        <v>1724435.22</v>
      </c>
      <c r="H23" s="294">
        <f t="shared" ref="H23:H26" si="17">G23/D23</f>
        <v>0.187</v>
      </c>
      <c r="I23" s="294">
        <f t="shared" ref="I23:I26" si="18">G23/E23</f>
        <v>0.996</v>
      </c>
      <c r="J23" s="248">
        <f t="shared" ref="J23:J25" si="19">D23-G23</f>
        <v>7496699.8099999996</v>
      </c>
      <c r="K23" s="248">
        <f t="shared" ref="K23:K25" si="20">E23-G23</f>
        <v>7392.06</v>
      </c>
      <c r="L23" s="1218"/>
      <c r="M23" s="234"/>
      <c r="N23" s="238"/>
      <c r="O23" s="249"/>
      <c r="P23" s="238"/>
      <c r="Q23" s="234"/>
      <c r="R23" s="234"/>
      <c r="S23" s="234"/>
      <c r="T23" s="234"/>
      <c r="U23" s="234"/>
      <c r="V23" s="234"/>
      <c r="W23" s="234"/>
      <c r="X23" s="234"/>
      <c r="Y23" s="234"/>
      <c r="Z23" s="239"/>
      <c r="AA23" s="234"/>
      <c r="AB23" s="239"/>
      <c r="AC23" s="234"/>
      <c r="AD23" s="234"/>
      <c r="AE23" s="234"/>
      <c r="AF23" s="239"/>
      <c r="AG23" s="234"/>
      <c r="AH23" s="239"/>
      <c r="AI23" s="234"/>
      <c r="AJ23" s="234"/>
      <c r="AK23" s="234"/>
      <c r="AL23" s="239"/>
      <c r="AM23" s="234"/>
      <c r="AN23" s="239"/>
      <c r="AO23" s="234"/>
      <c r="AP23" s="234"/>
      <c r="AQ23" s="234"/>
      <c r="AR23" s="234"/>
      <c r="AS23" s="234"/>
      <c r="AT23" s="234"/>
      <c r="AU23" s="234"/>
      <c r="AV23" s="234"/>
      <c r="AW23" s="234"/>
      <c r="AX23" s="234"/>
      <c r="AY23" s="234"/>
      <c r="AZ23" s="234"/>
      <c r="BA23" s="234"/>
      <c r="BB23" s="234"/>
      <c r="BC23" s="234"/>
      <c r="BD23" s="239"/>
      <c r="BE23" s="234"/>
      <c r="BF23" s="239"/>
      <c r="BG23" s="234"/>
      <c r="BH23" s="234"/>
      <c r="BI23" s="234"/>
      <c r="BJ23" s="239"/>
      <c r="BK23" s="234"/>
      <c r="BL23" s="239"/>
      <c r="BM23" s="234"/>
      <c r="BN23" s="234"/>
      <c r="BO23" s="234"/>
      <c r="BP23" s="239"/>
      <c r="BQ23" s="234"/>
      <c r="BR23" s="234"/>
      <c r="BS23" s="234"/>
      <c r="BT23" s="234"/>
      <c r="BU23" s="234"/>
      <c r="BV23" s="239"/>
      <c r="BW23" s="234"/>
      <c r="BX23" s="239"/>
      <c r="BY23" s="234"/>
      <c r="BZ23" s="234"/>
      <c r="CA23" s="234"/>
      <c r="CB23" s="234"/>
      <c r="CC23" s="234"/>
      <c r="CD23" s="234"/>
      <c r="CE23" s="234"/>
      <c r="CF23" s="234"/>
      <c r="CG23" s="234"/>
      <c r="CH23" s="239"/>
      <c r="CI23" s="234"/>
      <c r="CJ23" s="239"/>
      <c r="CK23" s="234"/>
      <c r="CL23" s="234"/>
      <c r="CM23" s="234"/>
      <c r="CN23" s="239"/>
      <c r="CO23" s="234"/>
      <c r="CP23" s="239"/>
      <c r="CQ23" s="234"/>
      <c r="CR23" s="234"/>
      <c r="CS23" s="234"/>
      <c r="CT23" s="239"/>
      <c r="CU23" s="234"/>
      <c r="CV23" s="239"/>
      <c r="CW23" s="234"/>
      <c r="CX23" s="234"/>
      <c r="CY23" s="234"/>
      <c r="CZ23" s="239"/>
      <c r="DA23" s="234"/>
      <c r="DB23" s="239"/>
      <c r="DC23" s="234"/>
      <c r="DD23" s="234"/>
      <c r="DE23" s="234"/>
      <c r="DF23" s="239"/>
      <c r="DG23" s="234"/>
      <c r="DH23" s="239"/>
      <c r="DI23" s="234"/>
      <c r="DJ23" s="234"/>
      <c r="DK23" s="234"/>
      <c r="DL23" s="239"/>
      <c r="DM23" s="234"/>
      <c r="DN23" s="239"/>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9"/>
      <c r="EK23" s="234"/>
      <c r="EL23" s="239"/>
      <c r="EM23" s="234"/>
      <c r="EN23" s="234"/>
      <c r="EO23" s="234"/>
      <c r="EP23" s="239"/>
      <c r="EQ23" s="234"/>
      <c r="ER23" s="239"/>
    </row>
    <row r="24" spans="1:148" s="240" customFormat="1" ht="33" x14ac:dyDescent="0.35">
      <c r="A24" s="1275"/>
      <c r="B24" s="1277"/>
      <c r="C24" s="250" t="s">
        <v>116</v>
      </c>
      <c r="D24" s="247">
        <f>'на 01.04.15'!E514</f>
        <v>2276315.35</v>
      </c>
      <c r="E24" s="248">
        <f>'на 01.04.15'!F514</f>
        <v>304300.09999999998</v>
      </c>
      <c r="F24" s="294">
        <f t="shared" si="16"/>
        <v>0.13400000000000001</v>
      </c>
      <c r="G24" s="248">
        <f>'на 01.04.15'!H514</f>
        <v>304300.09999999998</v>
      </c>
      <c r="H24" s="294">
        <f t="shared" si="17"/>
        <v>0.13400000000000001</v>
      </c>
      <c r="I24" s="294">
        <f t="shared" si="18"/>
        <v>1</v>
      </c>
      <c r="J24" s="248">
        <f t="shared" si="19"/>
        <v>1972015.25</v>
      </c>
      <c r="K24" s="293">
        <f t="shared" si="20"/>
        <v>0</v>
      </c>
      <c r="L24" s="1218"/>
      <c r="M24" s="234"/>
      <c r="N24" s="238"/>
      <c r="O24" s="249"/>
      <c r="P24" s="238"/>
      <c r="Q24" s="234"/>
      <c r="R24" s="234"/>
      <c r="S24" s="234"/>
      <c r="T24" s="234"/>
      <c r="U24" s="234"/>
      <c r="V24" s="234"/>
      <c r="W24" s="234"/>
      <c r="X24" s="234"/>
      <c r="Y24" s="234"/>
      <c r="Z24" s="239"/>
      <c r="AA24" s="234"/>
      <c r="AB24" s="239"/>
      <c r="AC24" s="234"/>
      <c r="AD24" s="234"/>
      <c r="AE24" s="234"/>
      <c r="AF24" s="239"/>
      <c r="AG24" s="234"/>
      <c r="AH24" s="239"/>
      <c r="AI24" s="234"/>
      <c r="AJ24" s="234"/>
      <c r="AK24" s="234"/>
      <c r="AL24" s="239"/>
      <c r="AM24" s="234"/>
      <c r="AN24" s="239"/>
      <c r="AO24" s="234"/>
      <c r="AP24" s="234"/>
      <c r="AQ24" s="234"/>
      <c r="AR24" s="234"/>
      <c r="AS24" s="234"/>
      <c r="AT24" s="234"/>
      <c r="AU24" s="234"/>
      <c r="AV24" s="234"/>
      <c r="AW24" s="234"/>
      <c r="AX24" s="234"/>
      <c r="AY24" s="234"/>
      <c r="AZ24" s="234"/>
      <c r="BA24" s="234"/>
      <c r="BB24" s="234"/>
      <c r="BC24" s="234"/>
      <c r="BD24" s="239"/>
      <c r="BE24" s="234"/>
      <c r="BF24" s="239"/>
      <c r="BG24" s="234"/>
      <c r="BH24" s="234"/>
      <c r="BI24" s="234"/>
      <c r="BJ24" s="239"/>
      <c r="BK24" s="234"/>
      <c r="BL24" s="239"/>
      <c r="BM24" s="234"/>
      <c r="BN24" s="234"/>
      <c r="BO24" s="234"/>
      <c r="BP24" s="239"/>
      <c r="BQ24" s="234"/>
      <c r="BR24" s="234"/>
      <c r="BS24" s="234"/>
      <c r="BT24" s="234"/>
      <c r="BU24" s="234"/>
      <c r="BV24" s="239"/>
      <c r="BW24" s="234"/>
      <c r="BX24" s="239"/>
      <c r="BY24" s="234"/>
      <c r="BZ24" s="234"/>
      <c r="CA24" s="234"/>
      <c r="CB24" s="234"/>
      <c r="CC24" s="234"/>
      <c r="CD24" s="234"/>
      <c r="CE24" s="234"/>
      <c r="CF24" s="234"/>
      <c r="CG24" s="234"/>
      <c r="CH24" s="239"/>
      <c r="CI24" s="234"/>
      <c r="CJ24" s="239"/>
      <c r="CK24" s="234"/>
      <c r="CL24" s="234"/>
      <c r="CM24" s="234"/>
      <c r="CN24" s="239"/>
      <c r="CO24" s="234"/>
      <c r="CP24" s="239"/>
      <c r="CQ24" s="234"/>
      <c r="CR24" s="234"/>
      <c r="CS24" s="234"/>
      <c r="CT24" s="239"/>
      <c r="CU24" s="234"/>
      <c r="CV24" s="239"/>
      <c r="CW24" s="234"/>
      <c r="CX24" s="234"/>
      <c r="CY24" s="234"/>
      <c r="CZ24" s="239"/>
      <c r="DA24" s="234"/>
      <c r="DB24" s="239"/>
      <c r="DC24" s="234"/>
      <c r="DD24" s="234"/>
      <c r="DE24" s="234"/>
      <c r="DF24" s="239"/>
      <c r="DG24" s="234"/>
      <c r="DH24" s="239"/>
      <c r="DI24" s="234"/>
      <c r="DJ24" s="234"/>
      <c r="DK24" s="234"/>
      <c r="DL24" s="239"/>
      <c r="DM24" s="234"/>
      <c r="DN24" s="239"/>
      <c r="DO24" s="234"/>
      <c r="DP24" s="234"/>
      <c r="DQ24" s="234"/>
      <c r="DR24" s="234"/>
      <c r="DS24" s="234"/>
      <c r="DT24" s="234"/>
      <c r="DU24" s="234"/>
      <c r="DV24" s="234"/>
      <c r="DW24" s="234"/>
      <c r="DX24" s="234"/>
      <c r="DY24" s="234"/>
      <c r="DZ24" s="234"/>
      <c r="EA24" s="234"/>
      <c r="EB24" s="234"/>
      <c r="EC24" s="234"/>
      <c r="ED24" s="234"/>
      <c r="EE24" s="234"/>
      <c r="EF24" s="234"/>
      <c r="EG24" s="234"/>
      <c r="EH24" s="234"/>
      <c r="EI24" s="234"/>
      <c r="EJ24" s="239"/>
      <c r="EK24" s="234"/>
      <c r="EL24" s="239"/>
      <c r="EM24" s="234"/>
      <c r="EN24" s="234"/>
      <c r="EO24" s="234"/>
      <c r="EP24" s="239"/>
      <c r="EQ24" s="234"/>
      <c r="ER24" s="239"/>
    </row>
    <row r="25" spans="1:148" s="240" customFormat="1" ht="33" x14ac:dyDescent="0.35">
      <c r="A25" s="1275"/>
      <c r="B25" s="1277"/>
      <c r="C25" s="251" t="s">
        <v>33</v>
      </c>
      <c r="D25" s="247">
        <f>'на 01.04.15'!E515</f>
        <v>537775.59</v>
      </c>
      <c r="E25" s="248">
        <f>'на 01.04.15'!F515</f>
        <v>117246.39</v>
      </c>
      <c r="F25" s="294">
        <f t="shared" si="16"/>
        <v>0.218</v>
      </c>
      <c r="G25" s="248">
        <f>'на 01.04.15'!H515</f>
        <v>117246.39</v>
      </c>
      <c r="H25" s="294">
        <f t="shared" si="17"/>
        <v>0.218</v>
      </c>
      <c r="I25" s="294">
        <f t="shared" si="18"/>
        <v>1</v>
      </c>
      <c r="J25" s="248">
        <f t="shared" si="19"/>
        <v>420529.2</v>
      </c>
      <c r="K25" s="293">
        <f t="shared" si="20"/>
        <v>0</v>
      </c>
      <c r="L25" s="1219"/>
      <c r="M25" s="234"/>
      <c r="N25" s="238"/>
      <c r="O25" s="249"/>
      <c r="P25" s="238"/>
      <c r="Q25" s="234"/>
      <c r="R25" s="234"/>
      <c r="S25" s="234"/>
      <c r="T25" s="234"/>
      <c r="U25" s="234"/>
      <c r="V25" s="234"/>
      <c r="W25" s="234"/>
      <c r="X25" s="234"/>
      <c r="Y25" s="234"/>
      <c r="Z25" s="239"/>
      <c r="AA25" s="234"/>
      <c r="AB25" s="239"/>
      <c r="AC25" s="234"/>
      <c r="AD25" s="234"/>
      <c r="AE25" s="234"/>
      <c r="AF25" s="239"/>
      <c r="AG25" s="234"/>
      <c r="AH25" s="239"/>
      <c r="AI25" s="234"/>
      <c r="AJ25" s="234"/>
      <c r="AK25" s="234"/>
      <c r="AL25" s="239"/>
      <c r="AM25" s="234"/>
      <c r="AN25" s="239"/>
      <c r="AO25" s="234"/>
      <c r="AP25" s="234"/>
      <c r="AQ25" s="234"/>
      <c r="AR25" s="234"/>
      <c r="AS25" s="234"/>
      <c r="AT25" s="234"/>
      <c r="AU25" s="234"/>
      <c r="AV25" s="234"/>
      <c r="AW25" s="234"/>
      <c r="AX25" s="234"/>
      <c r="AY25" s="234"/>
      <c r="AZ25" s="234"/>
      <c r="BA25" s="234"/>
      <c r="BB25" s="234"/>
      <c r="BC25" s="234"/>
      <c r="BD25" s="239"/>
      <c r="BE25" s="234"/>
      <c r="BF25" s="239"/>
      <c r="BG25" s="234"/>
      <c r="BH25" s="234"/>
      <c r="BI25" s="234"/>
      <c r="BJ25" s="239"/>
      <c r="BK25" s="234"/>
      <c r="BL25" s="239"/>
      <c r="BM25" s="234"/>
      <c r="BN25" s="234"/>
      <c r="BO25" s="234"/>
      <c r="BP25" s="239"/>
      <c r="BQ25" s="234"/>
      <c r="BR25" s="234"/>
      <c r="BS25" s="234"/>
      <c r="BT25" s="234"/>
      <c r="BU25" s="234"/>
      <c r="BV25" s="239"/>
      <c r="BW25" s="234"/>
      <c r="BX25" s="239"/>
      <c r="BY25" s="234"/>
      <c r="BZ25" s="234"/>
      <c r="CA25" s="234"/>
      <c r="CB25" s="234"/>
      <c r="CC25" s="234"/>
      <c r="CD25" s="234"/>
      <c r="CE25" s="234"/>
      <c r="CF25" s="234"/>
      <c r="CG25" s="234"/>
      <c r="CH25" s="239"/>
      <c r="CI25" s="234"/>
      <c r="CJ25" s="239"/>
      <c r="CK25" s="234"/>
      <c r="CL25" s="234"/>
      <c r="CM25" s="234"/>
      <c r="CN25" s="239"/>
      <c r="CO25" s="234"/>
      <c r="CP25" s="239"/>
      <c r="CQ25" s="234"/>
      <c r="CR25" s="234"/>
      <c r="CS25" s="234"/>
      <c r="CT25" s="239"/>
      <c r="CU25" s="234"/>
      <c r="CV25" s="239"/>
      <c r="CW25" s="234"/>
      <c r="CX25" s="234"/>
      <c r="CY25" s="234"/>
      <c r="CZ25" s="239"/>
      <c r="DA25" s="234"/>
      <c r="DB25" s="239"/>
      <c r="DC25" s="234"/>
      <c r="DD25" s="234"/>
      <c r="DE25" s="234"/>
      <c r="DF25" s="239"/>
      <c r="DG25" s="234"/>
      <c r="DH25" s="239"/>
      <c r="DI25" s="234"/>
      <c r="DJ25" s="234"/>
      <c r="DK25" s="234"/>
      <c r="DL25" s="239"/>
      <c r="DM25" s="234"/>
      <c r="DN25" s="239"/>
      <c r="DO25" s="234"/>
      <c r="DP25" s="234"/>
      <c r="DQ25" s="234"/>
      <c r="DR25" s="234"/>
      <c r="DS25" s="234"/>
      <c r="DT25" s="234"/>
      <c r="DU25" s="234"/>
      <c r="DV25" s="234"/>
      <c r="DW25" s="234"/>
      <c r="DX25" s="234"/>
      <c r="DY25" s="234"/>
      <c r="DZ25" s="234"/>
      <c r="EA25" s="234"/>
      <c r="EB25" s="234"/>
      <c r="EC25" s="234"/>
      <c r="ED25" s="234"/>
      <c r="EE25" s="234"/>
      <c r="EF25" s="234"/>
      <c r="EG25" s="234"/>
      <c r="EH25" s="234"/>
      <c r="EI25" s="234"/>
      <c r="EJ25" s="239"/>
      <c r="EK25" s="234"/>
      <c r="EL25" s="239"/>
      <c r="EM25" s="234"/>
      <c r="EN25" s="234"/>
      <c r="EO25" s="234"/>
      <c r="EP25" s="239"/>
      <c r="EQ25" s="234"/>
      <c r="ER25" s="239"/>
    </row>
    <row r="26" spans="1:148" s="254" customFormat="1" ht="60.75" customHeight="1" x14ac:dyDescent="0.35">
      <c r="A26" s="1275"/>
      <c r="B26" s="1277"/>
      <c r="C26" s="286" t="s">
        <v>34</v>
      </c>
      <c r="D26" s="287">
        <f>SUM(D22:D25)</f>
        <v>12035225.970000001</v>
      </c>
      <c r="E26" s="287">
        <f>SUM(E22:E25)</f>
        <v>2153373.77</v>
      </c>
      <c r="F26" s="288">
        <f t="shared" si="16"/>
        <v>0.17899999999999999</v>
      </c>
      <c r="G26" s="287">
        <f>SUM(G22:G25)</f>
        <v>2145981.71</v>
      </c>
      <c r="H26" s="288">
        <f t="shared" si="17"/>
        <v>0.17799999999999999</v>
      </c>
      <c r="I26" s="288">
        <f t="shared" si="18"/>
        <v>0.997</v>
      </c>
      <c r="J26" s="287">
        <f>SUM(J22:J25)</f>
        <v>9889244.2599999998</v>
      </c>
      <c r="K26" s="287">
        <f>SUM(K22:K25)</f>
        <v>7392.06</v>
      </c>
      <c r="L26" s="260"/>
      <c r="M26" s="252"/>
      <c r="N26" s="253"/>
      <c r="O26" s="252"/>
      <c r="P26" s="253"/>
      <c r="Q26" s="252"/>
      <c r="R26" s="252"/>
      <c r="S26" s="252"/>
      <c r="T26" s="252"/>
      <c r="U26" s="252"/>
      <c r="V26" s="252"/>
      <c r="W26" s="252"/>
      <c r="X26" s="252"/>
      <c r="Y26" s="252"/>
      <c r="Z26" s="253"/>
      <c r="AA26" s="252"/>
      <c r="AB26" s="253"/>
      <c r="AC26" s="252"/>
      <c r="AD26" s="252"/>
      <c r="AE26" s="252"/>
      <c r="AF26" s="253"/>
      <c r="AG26" s="252"/>
      <c r="AH26" s="253"/>
      <c r="AI26" s="252"/>
      <c r="AJ26" s="252"/>
      <c r="AK26" s="252"/>
      <c r="AL26" s="253"/>
      <c r="AM26" s="252"/>
      <c r="AN26" s="253"/>
      <c r="AO26" s="252"/>
      <c r="AP26" s="252"/>
      <c r="AQ26" s="252"/>
      <c r="AR26" s="252"/>
      <c r="AS26" s="252"/>
      <c r="AT26" s="252"/>
      <c r="AU26" s="252"/>
      <c r="AV26" s="252"/>
      <c r="AW26" s="252"/>
      <c r="AX26" s="252"/>
      <c r="AY26" s="252"/>
      <c r="AZ26" s="252"/>
      <c r="BA26" s="252"/>
      <c r="BB26" s="252"/>
      <c r="BC26" s="252"/>
      <c r="BD26" s="253"/>
      <c r="BE26" s="252"/>
      <c r="BF26" s="253"/>
      <c r="BG26" s="252"/>
      <c r="BH26" s="252"/>
      <c r="BI26" s="252"/>
      <c r="BJ26" s="253"/>
      <c r="BK26" s="252"/>
      <c r="BL26" s="253"/>
      <c r="BM26" s="252"/>
      <c r="BN26" s="252"/>
      <c r="BO26" s="252"/>
      <c r="BP26" s="253"/>
      <c r="BQ26" s="252"/>
      <c r="BR26" s="252"/>
      <c r="BS26" s="252"/>
      <c r="BT26" s="252"/>
      <c r="BU26" s="252"/>
      <c r="BV26" s="253"/>
      <c r="BW26" s="252"/>
      <c r="BX26" s="253"/>
      <c r="BY26" s="252"/>
      <c r="BZ26" s="252"/>
      <c r="CA26" s="252"/>
      <c r="CB26" s="252"/>
      <c r="CC26" s="252"/>
      <c r="CD26" s="252"/>
      <c r="CE26" s="252"/>
      <c r="CF26" s="252"/>
      <c r="CG26" s="252"/>
      <c r="CH26" s="253"/>
      <c r="CI26" s="252"/>
      <c r="CJ26" s="253"/>
      <c r="CK26" s="252"/>
      <c r="CL26" s="252"/>
      <c r="CM26" s="252"/>
      <c r="CN26" s="253"/>
      <c r="CO26" s="252"/>
      <c r="CP26" s="253"/>
      <c r="CQ26" s="252"/>
      <c r="CR26" s="252"/>
      <c r="CS26" s="252"/>
      <c r="CT26" s="253"/>
      <c r="CU26" s="252"/>
      <c r="CV26" s="253"/>
      <c r="CW26" s="252"/>
      <c r="CX26" s="252"/>
      <c r="CY26" s="252"/>
      <c r="CZ26" s="253"/>
      <c r="DA26" s="252"/>
      <c r="DB26" s="253"/>
      <c r="DC26" s="252"/>
      <c r="DD26" s="252"/>
      <c r="DE26" s="252"/>
      <c r="DF26" s="253"/>
      <c r="DG26" s="252"/>
      <c r="DH26" s="253"/>
      <c r="DI26" s="252"/>
      <c r="DJ26" s="252"/>
      <c r="DK26" s="252"/>
      <c r="DL26" s="253"/>
      <c r="DM26" s="252"/>
      <c r="DN26" s="253"/>
      <c r="DO26" s="252"/>
      <c r="DP26" s="252"/>
      <c r="DQ26" s="252"/>
      <c r="DR26" s="252"/>
      <c r="DS26" s="252"/>
      <c r="DT26" s="252"/>
      <c r="DU26" s="252"/>
      <c r="DV26" s="252"/>
      <c r="DW26" s="252"/>
      <c r="DX26" s="252"/>
      <c r="DY26" s="252"/>
      <c r="DZ26" s="252"/>
      <c r="EA26" s="252"/>
      <c r="EB26" s="252"/>
      <c r="EC26" s="252"/>
      <c r="ED26" s="252"/>
      <c r="EE26" s="252"/>
      <c r="EF26" s="252"/>
      <c r="EG26" s="252"/>
      <c r="EH26" s="252"/>
      <c r="EI26" s="252"/>
      <c r="EJ26" s="253"/>
      <c r="EK26" s="252"/>
      <c r="EL26" s="253"/>
      <c r="EM26" s="252"/>
      <c r="EN26" s="252"/>
      <c r="EO26" s="252"/>
      <c r="EP26" s="253"/>
      <c r="EQ26" s="252"/>
      <c r="ER26" s="253"/>
    </row>
    <row r="27" spans="1:148" s="254" customFormat="1" ht="387.75" hidden="1" customHeight="1" x14ac:dyDescent="0.35">
      <c r="A27" s="1315" t="s">
        <v>763</v>
      </c>
      <c r="B27" s="1316"/>
      <c r="C27" s="1316"/>
      <c r="D27" s="1316"/>
      <c r="E27" s="1316"/>
      <c r="F27" s="1316"/>
      <c r="G27" s="1316"/>
      <c r="H27" s="1316"/>
      <c r="I27" s="1316"/>
      <c r="J27" s="1316"/>
      <c r="K27" s="1317"/>
      <c r="L27" s="260"/>
      <c r="M27" s="252"/>
      <c r="N27" s="253"/>
      <c r="O27" s="252"/>
      <c r="P27" s="253"/>
      <c r="Q27" s="252"/>
      <c r="R27" s="252"/>
      <c r="S27" s="252"/>
      <c r="T27" s="252"/>
      <c r="U27" s="252"/>
      <c r="V27" s="252"/>
      <c r="W27" s="252"/>
      <c r="X27" s="252"/>
      <c r="Y27" s="252"/>
      <c r="Z27" s="253"/>
      <c r="AA27" s="252"/>
      <c r="AB27" s="253"/>
      <c r="AC27" s="252"/>
      <c r="AD27" s="252"/>
      <c r="AE27" s="252"/>
      <c r="AF27" s="253"/>
      <c r="AG27" s="252"/>
      <c r="AH27" s="253"/>
      <c r="AI27" s="252"/>
      <c r="AJ27" s="252"/>
      <c r="AK27" s="252"/>
      <c r="AL27" s="253"/>
      <c r="AM27" s="252"/>
      <c r="AN27" s="253"/>
      <c r="AO27" s="252"/>
      <c r="AP27" s="252"/>
      <c r="AQ27" s="252"/>
      <c r="AR27" s="252"/>
      <c r="AS27" s="252"/>
      <c r="AT27" s="252"/>
      <c r="AU27" s="252"/>
      <c r="AV27" s="252"/>
      <c r="AW27" s="252"/>
      <c r="AX27" s="252"/>
      <c r="AY27" s="252"/>
      <c r="AZ27" s="252"/>
      <c r="BA27" s="252"/>
      <c r="BB27" s="252"/>
      <c r="BC27" s="252"/>
      <c r="BD27" s="253"/>
      <c r="BE27" s="252"/>
      <c r="BF27" s="253"/>
      <c r="BG27" s="252"/>
      <c r="BH27" s="252"/>
      <c r="BI27" s="252"/>
      <c r="BJ27" s="253"/>
      <c r="BK27" s="252"/>
      <c r="BL27" s="253"/>
      <c r="BM27" s="252"/>
      <c r="BN27" s="252"/>
      <c r="BO27" s="252"/>
      <c r="BP27" s="253"/>
      <c r="BQ27" s="252"/>
      <c r="BR27" s="252"/>
      <c r="BS27" s="252"/>
      <c r="BT27" s="252"/>
      <c r="BU27" s="252"/>
      <c r="BV27" s="253"/>
      <c r="BW27" s="252"/>
      <c r="BX27" s="253"/>
      <c r="BY27" s="252"/>
      <c r="BZ27" s="252"/>
      <c r="CA27" s="252"/>
      <c r="CB27" s="252"/>
      <c r="CC27" s="252"/>
      <c r="CD27" s="252"/>
      <c r="CE27" s="252"/>
      <c r="CF27" s="252"/>
      <c r="CG27" s="252"/>
      <c r="CH27" s="253"/>
      <c r="CI27" s="252"/>
      <c r="CJ27" s="253"/>
      <c r="CK27" s="252"/>
      <c r="CL27" s="252"/>
      <c r="CM27" s="252"/>
      <c r="CN27" s="253"/>
      <c r="CO27" s="252"/>
      <c r="CP27" s="253"/>
      <c r="CQ27" s="252"/>
      <c r="CR27" s="252"/>
      <c r="CS27" s="252"/>
      <c r="CT27" s="253"/>
      <c r="CU27" s="252"/>
      <c r="CV27" s="253"/>
      <c r="CW27" s="252"/>
      <c r="CX27" s="252"/>
      <c r="CY27" s="252"/>
      <c r="CZ27" s="253"/>
      <c r="DA27" s="252"/>
      <c r="DB27" s="253"/>
      <c r="DC27" s="252"/>
      <c r="DD27" s="252"/>
      <c r="DE27" s="252"/>
      <c r="DF27" s="253"/>
      <c r="DG27" s="252"/>
      <c r="DH27" s="253"/>
      <c r="DI27" s="252"/>
      <c r="DJ27" s="252"/>
      <c r="DK27" s="252"/>
      <c r="DL27" s="253"/>
      <c r="DM27" s="252"/>
      <c r="DN27" s="253"/>
      <c r="DO27" s="252"/>
      <c r="DP27" s="252"/>
      <c r="DQ27" s="252"/>
      <c r="DR27" s="252"/>
      <c r="DS27" s="252"/>
      <c r="DT27" s="252"/>
      <c r="DU27" s="252"/>
      <c r="DV27" s="252"/>
      <c r="DW27" s="252"/>
      <c r="DX27" s="252"/>
      <c r="DY27" s="252"/>
      <c r="DZ27" s="252"/>
      <c r="EA27" s="252"/>
      <c r="EB27" s="252"/>
      <c r="EC27" s="252"/>
      <c r="ED27" s="252"/>
      <c r="EE27" s="252"/>
      <c r="EF27" s="252"/>
      <c r="EG27" s="252"/>
      <c r="EH27" s="252"/>
      <c r="EI27" s="252"/>
      <c r="EJ27" s="253"/>
      <c r="EK27" s="252"/>
      <c r="EL27" s="253"/>
      <c r="EM27" s="252"/>
      <c r="EN27" s="252"/>
      <c r="EO27" s="252"/>
      <c r="EP27" s="253"/>
      <c r="EQ27" s="252"/>
      <c r="ER27" s="253"/>
    </row>
    <row r="28" spans="1:148" s="240" customFormat="1" ht="49.5" customHeight="1" x14ac:dyDescent="0.35">
      <c r="A28" s="1275">
        <v>4</v>
      </c>
      <c r="B28" s="1277" t="str">
        <f>'на 01.04.15'!B671</f>
        <v>Обеспечение комплексного содержания зданий  муниципальных казенных учреждений, подведомственных департаменту образования (ДГХ)</v>
      </c>
      <c r="C28" s="246" t="s">
        <v>79</v>
      </c>
      <c r="D28" s="292">
        <f>'на 01.04.15'!E672</f>
        <v>0</v>
      </c>
      <c r="E28" s="292">
        <f>'на 01.04.15'!F672</f>
        <v>0</v>
      </c>
      <c r="F28" s="291" t="e">
        <f>E28/D28</f>
        <v>#DIV/0!</v>
      </c>
      <c r="G28" s="292">
        <f>'на 01.04.15'!H672</f>
        <v>0</v>
      </c>
      <c r="H28" s="291" t="e">
        <f>G28/D28</f>
        <v>#DIV/0!</v>
      </c>
      <c r="I28" s="291" t="e">
        <f>G28/E28</f>
        <v>#DIV/0!</v>
      </c>
      <c r="J28" s="293">
        <f>D28-G28</f>
        <v>0</v>
      </c>
      <c r="K28" s="293">
        <f>D28-E28</f>
        <v>0</v>
      </c>
      <c r="L28" s="1217"/>
      <c r="M28" s="234"/>
      <c r="N28" s="238"/>
      <c r="O28" s="249"/>
      <c r="P28" s="238"/>
      <c r="Q28" s="234"/>
      <c r="R28" s="234"/>
      <c r="S28" s="234"/>
      <c r="T28" s="234"/>
      <c r="U28" s="234"/>
      <c r="V28" s="234"/>
      <c r="W28" s="234"/>
      <c r="X28" s="234"/>
      <c r="Y28" s="234"/>
      <c r="Z28" s="239"/>
      <c r="AA28" s="234"/>
      <c r="AB28" s="239"/>
      <c r="AC28" s="234"/>
      <c r="AD28" s="234"/>
      <c r="AE28" s="234"/>
      <c r="AF28" s="239"/>
      <c r="AG28" s="234"/>
      <c r="AH28" s="239"/>
      <c r="AI28" s="234"/>
      <c r="AJ28" s="234"/>
      <c r="AK28" s="234"/>
      <c r="AL28" s="239"/>
      <c r="AM28" s="234"/>
      <c r="AN28" s="239"/>
      <c r="AO28" s="234"/>
      <c r="AP28" s="234"/>
      <c r="AQ28" s="234"/>
      <c r="AR28" s="234"/>
      <c r="AS28" s="234"/>
      <c r="AT28" s="234"/>
      <c r="AU28" s="234"/>
      <c r="AV28" s="234"/>
      <c r="AW28" s="234"/>
      <c r="AX28" s="234"/>
      <c r="AY28" s="234"/>
      <c r="AZ28" s="234"/>
      <c r="BA28" s="234"/>
      <c r="BB28" s="234"/>
      <c r="BC28" s="234"/>
      <c r="BD28" s="239"/>
      <c r="BE28" s="234"/>
      <c r="BF28" s="239"/>
      <c r="BG28" s="234"/>
      <c r="BH28" s="234"/>
      <c r="BI28" s="234"/>
      <c r="BJ28" s="239"/>
      <c r="BK28" s="234"/>
      <c r="BL28" s="239"/>
      <c r="BM28" s="234"/>
      <c r="BN28" s="234"/>
      <c r="BO28" s="234"/>
      <c r="BP28" s="239"/>
      <c r="BQ28" s="234"/>
      <c r="BR28" s="234"/>
      <c r="BS28" s="234"/>
      <c r="BT28" s="234"/>
      <c r="BU28" s="234"/>
      <c r="BV28" s="239"/>
      <c r="BW28" s="234"/>
      <c r="BX28" s="239"/>
      <c r="BY28" s="234"/>
      <c r="BZ28" s="234"/>
      <c r="CA28" s="234"/>
      <c r="CB28" s="234"/>
      <c r="CC28" s="234"/>
      <c r="CD28" s="234"/>
      <c r="CE28" s="234"/>
      <c r="CF28" s="234"/>
      <c r="CG28" s="234"/>
      <c r="CH28" s="239"/>
      <c r="CI28" s="234"/>
      <c r="CJ28" s="239"/>
      <c r="CK28" s="234"/>
      <c r="CL28" s="234"/>
      <c r="CM28" s="234"/>
      <c r="CN28" s="239"/>
      <c r="CO28" s="234"/>
      <c r="CP28" s="239"/>
      <c r="CQ28" s="234"/>
      <c r="CR28" s="234"/>
      <c r="CS28" s="234"/>
      <c r="CT28" s="239"/>
      <c r="CU28" s="234"/>
      <c r="CV28" s="239"/>
      <c r="CW28" s="234"/>
      <c r="CX28" s="234"/>
      <c r="CY28" s="234"/>
      <c r="CZ28" s="239"/>
      <c r="DA28" s="234"/>
      <c r="DB28" s="239"/>
      <c r="DC28" s="234"/>
      <c r="DD28" s="234"/>
      <c r="DE28" s="234"/>
      <c r="DF28" s="239"/>
      <c r="DG28" s="234"/>
      <c r="DH28" s="239"/>
      <c r="DI28" s="234"/>
      <c r="DJ28" s="234"/>
      <c r="DK28" s="234"/>
      <c r="DL28" s="239"/>
      <c r="DM28" s="234"/>
      <c r="DN28" s="239"/>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9"/>
      <c r="EK28" s="234"/>
      <c r="EL28" s="239"/>
      <c r="EM28" s="234"/>
      <c r="EN28" s="234"/>
      <c r="EO28" s="234"/>
      <c r="EP28" s="239"/>
      <c r="EQ28" s="234"/>
      <c r="ER28" s="239"/>
    </row>
    <row r="29" spans="1:148" s="240" customFormat="1" ht="49.5" customHeight="1" x14ac:dyDescent="0.35">
      <c r="A29" s="1275"/>
      <c r="B29" s="1277"/>
      <c r="C29" s="250" t="s">
        <v>78</v>
      </c>
      <c r="D29" s="247">
        <f>'на 01.04.15'!E673</f>
        <v>0</v>
      </c>
      <c r="E29" s="247">
        <f>'на 01.04.15'!F673</f>
        <v>0</v>
      </c>
      <c r="F29" s="285" t="e">
        <f t="shared" ref="F29:F32" si="21">E29/D29</f>
        <v>#DIV/0!</v>
      </c>
      <c r="G29" s="247">
        <f>'на 01.04.15'!H673</f>
        <v>0</v>
      </c>
      <c r="H29" s="285" t="e">
        <f t="shared" ref="H29:H32" si="22">G29/D29</f>
        <v>#DIV/0!</v>
      </c>
      <c r="I29" s="285" t="e">
        <f t="shared" ref="I29:I32" si="23">G29/E29</f>
        <v>#DIV/0!</v>
      </c>
      <c r="J29" s="248">
        <f t="shared" ref="J29:J31" si="24">D29-G29</f>
        <v>0</v>
      </c>
      <c r="K29" s="248">
        <f t="shared" ref="K29:K31" si="25">D29-E29</f>
        <v>0</v>
      </c>
      <c r="L29" s="1218"/>
      <c r="M29" s="234"/>
      <c r="N29" s="238"/>
      <c r="O29" s="249"/>
      <c r="P29" s="238"/>
      <c r="Q29" s="234"/>
      <c r="R29" s="234"/>
      <c r="S29" s="234"/>
      <c r="T29" s="234"/>
      <c r="U29" s="234"/>
      <c r="V29" s="234"/>
      <c r="W29" s="234"/>
      <c r="X29" s="234"/>
      <c r="Y29" s="234"/>
      <c r="Z29" s="239"/>
      <c r="AA29" s="234"/>
      <c r="AB29" s="239"/>
      <c r="AC29" s="234"/>
      <c r="AD29" s="234"/>
      <c r="AE29" s="234"/>
      <c r="AF29" s="239"/>
      <c r="AG29" s="234"/>
      <c r="AH29" s="239"/>
      <c r="AI29" s="234"/>
      <c r="AJ29" s="234"/>
      <c r="AK29" s="234"/>
      <c r="AL29" s="239"/>
      <c r="AM29" s="234"/>
      <c r="AN29" s="239"/>
      <c r="AO29" s="234"/>
      <c r="AP29" s="234"/>
      <c r="AQ29" s="234"/>
      <c r="AR29" s="234"/>
      <c r="AS29" s="234"/>
      <c r="AT29" s="234"/>
      <c r="AU29" s="234"/>
      <c r="AV29" s="234"/>
      <c r="AW29" s="234"/>
      <c r="AX29" s="234"/>
      <c r="AY29" s="234"/>
      <c r="AZ29" s="234"/>
      <c r="BA29" s="234"/>
      <c r="BB29" s="234"/>
      <c r="BC29" s="234"/>
      <c r="BD29" s="239"/>
      <c r="BE29" s="234"/>
      <c r="BF29" s="239"/>
      <c r="BG29" s="234"/>
      <c r="BH29" s="234"/>
      <c r="BI29" s="234"/>
      <c r="BJ29" s="239"/>
      <c r="BK29" s="234"/>
      <c r="BL29" s="239"/>
      <c r="BM29" s="234"/>
      <c r="BN29" s="234"/>
      <c r="BO29" s="234"/>
      <c r="BP29" s="239"/>
      <c r="BQ29" s="234"/>
      <c r="BR29" s="234"/>
      <c r="BS29" s="234"/>
      <c r="BT29" s="234"/>
      <c r="BU29" s="234"/>
      <c r="BV29" s="239"/>
      <c r="BW29" s="234"/>
      <c r="BX29" s="239"/>
      <c r="BY29" s="234"/>
      <c r="BZ29" s="234"/>
      <c r="CA29" s="234"/>
      <c r="CB29" s="234"/>
      <c r="CC29" s="234"/>
      <c r="CD29" s="234"/>
      <c r="CE29" s="234"/>
      <c r="CF29" s="234"/>
      <c r="CG29" s="234"/>
      <c r="CH29" s="239"/>
      <c r="CI29" s="234"/>
      <c r="CJ29" s="239"/>
      <c r="CK29" s="234"/>
      <c r="CL29" s="234"/>
      <c r="CM29" s="234"/>
      <c r="CN29" s="239"/>
      <c r="CO29" s="234"/>
      <c r="CP29" s="239"/>
      <c r="CQ29" s="234"/>
      <c r="CR29" s="234"/>
      <c r="CS29" s="234"/>
      <c r="CT29" s="239"/>
      <c r="CU29" s="234"/>
      <c r="CV29" s="239"/>
      <c r="CW29" s="234"/>
      <c r="CX29" s="234"/>
      <c r="CY29" s="234"/>
      <c r="CZ29" s="239"/>
      <c r="DA29" s="234"/>
      <c r="DB29" s="239"/>
      <c r="DC29" s="234"/>
      <c r="DD29" s="234"/>
      <c r="DE29" s="234"/>
      <c r="DF29" s="239"/>
      <c r="DG29" s="234"/>
      <c r="DH29" s="239"/>
      <c r="DI29" s="234"/>
      <c r="DJ29" s="234"/>
      <c r="DK29" s="234"/>
      <c r="DL29" s="239"/>
      <c r="DM29" s="234"/>
      <c r="DN29" s="239"/>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9"/>
      <c r="EK29" s="234"/>
      <c r="EL29" s="239"/>
      <c r="EM29" s="234"/>
      <c r="EN29" s="234"/>
      <c r="EO29" s="234"/>
      <c r="EP29" s="239"/>
      <c r="EQ29" s="234"/>
      <c r="ER29" s="239"/>
    </row>
    <row r="30" spans="1:148" s="240" customFormat="1" ht="49.5" customHeight="1" x14ac:dyDescent="0.35">
      <c r="A30" s="1275"/>
      <c r="B30" s="1277"/>
      <c r="C30" s="250" t="s">
        <v>116</v>
      </c>
      <c r="D30" s="247">
        <f>'на 01.04.15'!E674</f>
        <v>4596.88</v>
      </c>
      <c r="E30" s="247">
        <f>'на 01.04.15'!F674</f>
        <v>558.45000000000005</v>
      </c>
      <c r="F30" s="285">
        <f t="shared" si="21"/>
        <v>0.121</v>
      </c>
      <c r="G30" s="247">
        <f>'на 01.04.15'!H674</f>
        <v>558.45000000000005</v>
      </c>
      <c r="H30" s="285">
        <f t="shared" si="22"/>
        <v>0.121</v>
      </c>
      <c r="I30" s="285">
        <f t="shared" si="23"/>
        <v>1</v>
      </c>
      <c r="J30" s="248">
        <f t="shared" si="24"/>
        <v>4038.43</v>
      </c>
      <c r="K30" s="248">
        <f t="shared" si="25"/>
        <v>4038.43</v>
      </c>
      <c r="L30" s="1218"/>
      <c r="M30" s="234"/>
      <c r="N30" s="238"/>
      <c r="O30" s="249"/>
      <c r="P30" s="238"/>
      <c r="Q30" s="234"/>
      <c r="R30" s="234"/>
      <c r="S30" s="234"/>
      <c r="T30" s="234"/>
      <c r="U30" s="234"/>
      <c r="V30" s="234"/>
      <c r="W30" s="234"/>
      <c r="X30" s="234"/>
      <c r="Y30" s="234"/>
      <c r="Z30" s="239"/>
      <c r="AA30" s="234"/>
      <c r="AB30" s="239"/>
      <c r="AC30" s="234"/>
      <c r="AD30" s="234"/>
      <c r="AE30" s="234"/>
      <c r="AF30" s="239"/>
      <c r="AG30" s="234"/>
      <c r="AH30" s="239"/>
      <c r="AI30" s="234"/>
      <c r="AJ30" s="234"/>
      <c r="AK30" s="234"/>
      <c r="AL30" s="239"/>
      <c r="AM30" s="234"/>
      <c r="AN30" s="239"/>
      <c r="AO30" s="234"/>
      <c r="AP30" s="234"/>
      <c r="AQ30" s="234"/>
      <c r="AR30" s="234"/>
      <c r="AS30" s="234"/>
      <c r="AT30" s="234"/>
      <c r="AU30" s="234"/>
      <c r="AV30" s="234"/>
      <c r="AW30" s="234"/>
      <c r="AX30" s="234"/>
      <c r="AY30" s="234"/>
      <c r="AZ30" s="234"/>
      <c r="BA30" s="234"/>
      <c r="BB30" s="234"/>
      <c r="BC30" s="234"/>
      <c r="BD30" s="239"/>
      <c r="BE30" s="234"/>
      <c r="BF30" s="239"/>
      <c r="BG30" s="234"/>
      <c r="BH30" s="234"/>
      <c r="BI30" s="234"/>
      <c r="BJ30" s="239"/>
      <c r="BK30" s="234"/>
      <c r="BL30" s="239"/>
      <c r="BM30" s="234"/>
      <c r="BN30" s="234"/>
      <c r="BO30" s="234"/>
      <c r="BP30" s="239"/>
      <c r="BQ30" s="234"/>
      <c r="BR30" s="234"/>
      <c r="BS30" s="234"/>
      <c r="BT30" s="234"/>
      <c r="BU30" s="234"/>
      <c r="BV30" s="239"/>
      <c r="BW30" s="234"/>
      <c r="BX30" s="239"/>
      <c r="BY30" s="234"/>
      <c r="BZ30" s="234"/>
      <c r="CA30" s="234"/>
      <c r="CB30" s="234"/>
      <c r="CC30" s="234"/>
      <c r="CD30" s="234"/>
      <c r="CE30" s="234"/>
      <c r="CF30" s="234"/>
      <c r="CG30" s="234"/>
      <c r="CH30" s="239"/>
      <c r="CI30" s="234"/>
      <c r="CJ30" s="239"/>
      <c r="CK30" s="234"/>
      <c r="CL30" s="234"/>
      <c r="CM30" s="234"/>
      <c r="CN30" s="239"/>
      <c r="CO30" s="234"/>
      <c r="CP30" s="239"/>
      <c r="CQ30" s="234"/>
      <c r="CR30" s="234"/>
      <c r="CS30" s="234"/>
      <c r="CT30" s="239"/>
      <c r="CU30" s="234"/>
      <c r="CV30" s="239"/>
      <c r="CW30" s="234"/>
      <c r="CX30" s="234"/>
      <c r="CY30" s="234"/>
      <c r="CZ30" s="239"/>
      <c r="DA30" s="234"/>
      <c r="DB30" s="239"/>
      <c r="DC30" s="234"/>
      <c r="DD30" s="234"/>
      <c r="DE30" s="234"/>
      <c r="DF30" s="239"/>
      <c r="DG30" s="234"/>
      <c r="DH30" s="239"/>
      <c r="DI30" s="234"/>
      <c r="DJ30" s="234"/>
      <c r="DK30" s="234"/>
      <c r="DL30" s="239"/>
      <c r="DM30" s="234"/>
      <c r="DN30" s="239"/>
      <c r="DO30" s="234"/>
      <c r="DP30" s="234"/>
      <c r="DQ30" s="234"/>
      <c r="DR30" s="234"/>
      <c r="DS30" s="234"/>
      <c r="DT30" s="234"/>
      <c r="DU30" s="234"/>
      <c r="DV30" s="234"/>
      <c r="DW30" s="234"/>
      <c r="DX30" s="234"/>
      <c r="DY30" s="234"/>
      <c r="DZ30" s="234"/>
      <c r="EA30" s="234"/>
      <c r="EB30" s="234"/>
      <c r="EC30" s="234"/>
      <c r="ED30" s="234"/>
      <c r="EE30" s="234"/>
      <c r="EF30" s="234"/>
      <c r="EG30" s="234"/>
      <c r="EH30" s="234"/>
      <c r="EI30" s="234"/>
      <c r="EJ30" s="239"/>
      <c r="EK30" s="234"/>
      <c r="EL30" s="239"/>
      <c r="EM30" s="234"/>
      <c r="EN30" s="234"/>
      <c r="EO30" s="234"/>
      <c r="EP30" s="239"/>
      <c r="EQ30" s="234"/>
      <c r="ER30" s="239"/>
    </row>
    <row r="31" spans="1:148" s="240" customFormat="1" ht="49.5" customHeight="1" x14ac:dyDescent="0.35">
      <c r="A31" s="1275"/>
      <c r="B31" s="1277"/>
      <c r="C31" s="251" t="s">
        <v>33</v>
      </c>
      <c r="D31" s="247">
        <f>'на 01.04.15'!E675</f>
        <v>0</v>
      </c>
      <c r="E31" s="247">
        <f>'на 01.04.15'!F675</f>
        <v>0</v>
      </c>
      <c r="F31" s="285" t="e">
        <f t="shared" si="21"/>
        <v>#DIV/0!</v>
      </c>
      <c r="G31" s="247">
        <f>'на 01.04.15'!H675</f>
        <v>0</v>
      </c>
      <c r="H31" s="285" t="e">
        <f t="shared" si="22"/>
        <v>#DIV/0!</v>
      </c>
      <c r="I31" s="285" t="e">
        <f t="shared" si="23"/>
        <v>#DIV/0!</v>
      </c>
      <c r="J31" s="248">
        <f t="shared" si="24"/>
        <v>0</v>
      </c>
      <c r="K31" s="248">
        <f t="shared" si="25"/>
        <v>0</v>
      </c>
      <c r="L31" s="1218"/>
      <c r="M31" s="234"/>
      <c r="N31" s="238"/>
      <c r="O31" s="249"/>
      <c r="P31" s="238"/>
      <c r="Q31" s="234"/>
      <c r="R31" s="234"/>
      <c r="S31" s="234"/>
      <c r="T31" s="234"/>
      <c r="U31" s="234"/>
      <c r="V31" s="234"/>
      <c r="W31" s="234"/>
      <c r="X31" s="234"/>
      <c r="Y31" s="234"/>
      <c r="Z31" s="239"/>
      <c r="AA31" s="234"/>
      <c r="AB31" s="239"/>
      <c r="AC31" s="234"/>
      <c r="AD31" s="234"/>
      <c r="AE31" s="234"/>
      <c r="AF31" s="239"/>
      <c r="AG31" s="234"/>
      <c r="AH31" s="239"/>
      <c r="AI31" s="234"/>
      <c r="AJ31" s="234"/>
      <c r="AK31" s="234"/>
      <c r="AL31" s="239"/>
      <c r="AM31" s="234"/>
      <c r="AN31" s="239"/>
      <c r="AO31" s="234"/>
      <c r="AP31" s="234"/>
      <c r="AQ31" s="234"/>
      <c r="AR31" s="234"/>
      <c r="AS31" s="234"/>
      <c r="AT31" s="234"/>
      <c r="AU31" s="234"/>
      <c r="AV31" s="234"/>
      <c r="AW31" s="234"/>
      <c r="AX31" s="234"/>
      <c r="AY31" s="234"/>
      <c r="AZ31" s="234"/>
      <c r="BA31" s="234"/>
      <c r="BB31" s="234"/>
      <c r="BC31" s="234"/>
      <c r="BD31" s="239"/>
      <c r="BE31" s="234"/>
      <c r="BF31" s="239"/>
      <c r="BG31" s="234"/>
      <c r="BH31" s="234"/>
      <c r="BI31" s="234"/>
      <c r="BJ31" s="239"/>
      <c r="BK31" s="234"/>
      <c r="BL31" s="239"/>
      <c r="BM31" s="234"/>
      <c r="BN31" s="234"/>
      <c r="BO31" s="234"/>
      <c r="BP31" s="239"/>
      <c r="BQ31" s="234"/>
      <c r="BR31" s="234"/>
      <c r="BS31" s="234"/>
      <c r="BT31" s="234"/>
      <c r="BU31" s="234"/>
      <c r="BV31" s="239"/>
      <c r="BW31" s="234"/>
      <c r="BX31" s="239"/>
      <c r="BY31" s="234"/>
      <c r="BZ31" s="234"/>
      <c r="CA31" s="234"/>
      <c r="CB31" s="234"/>
      <c r="CC31" s="234"/>
      <c r="CD31" s="234"/>
      <c r="CE31" s="234"/>
      <c r="CF31" s="234"/>
      <c r="CG31" s="234"/>
      <c r="CH31" s="239"/>
      <c r="CI31" s="234"/>
      <c r="CJ31" s="239"/>
      <c r="CK31" s="234"/>
      <c r="CL31" s="234"/>
      <c r="CM31" s="234"/>
      <c r="CN31" s="239"/>
      <c r="CO31" s="234"/>
      <c r="CP31" s="239"/>
      <c r="CQ31" s="234"/>
      <c r="CR31" s="234"/>
      <c r="CS31" s="234"/>
      <c r="CT31" s="239"/>
      <c r="CU31" s="234"/>
      <c r="CV31" s="239"/>
      <c r="CW31" s="234"/>
      <c r="CX31" s="234"/>
      <c r="CY31" s="234"/>
      <c r="CZ31" s="239"/>
      <c r="DA31" s="234"/>
      <c r="DB31" s="239"/>
      <c r="DC31" s="234"/>
      <c r="DD31" s="234"/>
      <c r="DE31" s="234"/>
      <c r="DF31" s="239"/>
      <c r="DG31" s="234"/>
      <c r="DH31" s="239"/>
      <c r="DI31" s="234"/>
      <c r="DJ31" s="234"/>
      <c r="DK31" s="234"/>
      <c r="DL31" s="239"/>
      <c r="DM31" s="234"/>
      <c r="DN31" s="239"/>
      <c r="DO31" s="234"/>
      <c r="DP31" s="234"/>
      <c r="DQ31" s="234"/>
      <c r="DR31" s="234"/>
      <c r="DS31" s="234"/>
      <c r="DT31" s="234"/>
      <c r="DU31" s="234"/>
      <c r="DV31" s="234"/>
      <c r="DW31" s="234"/>
      <c r="DX31" s="234"/>
      <c r="DY31" s="234"/>
      <c r="DZ31" s="234"/>
      <c r="EA31" s="234"/>
      <c r="EB31" s="234"/>
      <c r="EC31" s="234"/>
      <c r="ED31" s="234"/>
      <c r="EE31" s="234"/>
      <c r="EF31" s="234"/>
      <c r="EG31" s="234"/>
      <c r="EH31" s="234"/>
      <c r="EI31" s="234"/>
      <c r="EJ31" s="239"/>
      <c r="EK31" s="234"/>
      <c r="EL31" s="239"/>
      <c r="EM31" s="234"/>
      <c r="EN31" s="234"/>
      <c r="EO31" s="234"/>
      <c r="EP31" s="239"/>
      <c r="EQ31" s="234"/>
      <c r="ER31" s="239"/>
    </row>
    <row r="32" spans="1:148" s="254" customFormat="1" ht="60.75" customHeight="1" x14ac:dyDescent="0.35">
      <c r="A32" s="1275"/>
      <c r="B32" s="1277"/>
      <c r="C32" s="286" t="s">
        <v>34</v>
      </c>
      <c r="D32" s="287">
        <f>SUM(D28:D31)</f>
        <v>4596.88</v>
      </c>
      <c r="E32" s="287">
        <f>SUM(E28:E31)</f>
        <v>558.45000000000005</v>
      </c>
      <c r="F32" s="288">
        <f t="shared" si="21"/>
        <v>0.121</v>
      </c>
      <c r="G32" s="287">
        <f>SUM(G28:G31)</f>
        <v>558.45000000000005</v>
      </c>
      <c r="H32" s="288">
        <f t="shared" si="22"/>
        <v>0.121</v>
      </c>
      <c r="I32" s="288">
        <f t="shared" si="23"/>
        <v>1</v>
      </c>
      <c r="J32" s="287">
        <f>SUM(J28:J31)</f>
        <v>4038.43</v>
      </c>
      <c r="K32" s="287">
        <f>SUM(K28:K31)</f>
        <v>4038.43</v>
      </c>
      <c r="L32" s="1218"/>
      <c r="M32" s="252"/>
      <c r="N32" s="253" t="b">
        <v>0</v>
      </c>
      <c r="O32" s="252" t="b">
        <v>0</v>
      </c>
      <c r="P32" s="253" t="b">
        <v>0</v>
      </c>
      <c r="Q32" s="252"/>
      <c r="R32" s="252"/>
      <c r="S32" s="252"/>
      <c r="T32" s="252"/>
      <c r="U32" s="252"/>
      <c r="V32" s="252"/>
      <c r="W32" s="252"/>
      <c r="X32" s="252"/>
      <c r="Y32" s="252"/>
      <c r="Z32" s="253"/>
      <c r="AA32" s="252"/>
      <c r="AB32" s="253"/>
      <c r="AC32" s="252"/>
      <c r="AD32" s="252"/>
      <c r="AE32" s="252"/>
      <c r="AF32" s="253"/>
      <c r="AG32" s="252"/>
      <c r="AH32" s="253"/>
      <c r="AI32" s="252"/>
      <c r="AJ32" s="252"/>
      <c r="AK32" s="252"/>
      <c r="AL32" s="253"/>
      <c r="AM32" s="252"/>
      <c r="AN32" s="253"/>
      <c r="AO32" s="252"/>
      <c r="AP32" s="252"/>
      <c r="AQ32" s="252"/>
      <c r="AR32" s="252"/>
      <c r="AS32" s="252"/>
      <c r="AT32" s="252"/>
      <c r="AU32" s="252"/>
      <c r="AV32" s="252"/>
      <c r="AW32" s="252"/>
      <c r="AX32" s="252"/>
      <c r="AY32" s="252"/>
      <c r="AZ32" s="252"/>
      <c r="BA32" s="252"/>
      <c r="BB32" s="252"/>
      <c r="BC32" s="252"/>
      <c r="BD32" s="253"/>
      <c r="BE32" s="252"/>
      <c r="BF32" s="253"/>
      <c r="BG32" s="252"/>
      <c r="BH32" s="252"/>
      <c r="BI32" s="252"/>
      <c r="BJ32" s="253"/>
      <c r="BK32" s="252"/>
      <c r="BL32" s="253"/>
      <c r="BM32" s="252"/>
      <c r="BN32" s="252"/>
      <c r="BO32" s="252"/>
      <c r="BP32" s="253"/>
      <c r="BQ32" s="252"/>
      <c r="BR32" s="252"/>
      <c r="BS32" s="252"/>
      <c r="BT32" s="252"/>
      <c r="BU32" s="252"/>
      <c r="BV32" s="253"/>
      <c r="BW32" s="252"/>
      <c r="BX32" s="253"/>
      <c r="BY32" s="252"/>
      <c r="BZ32" s="252"/>
      <c r="CA32" s="252"/>
      <c r="CB32" s="252"/>
      <c r="CC32" s="252"/>
      <c r="CD32" s="252"/>
      <c r="CE32" s="252"/>
      <c r="CF32" s="252"/>
      <c r="CG32" s="252"/>
      <c r="CH32" s="253"/>
      <c r="CI32" s="252"/>
      <c r="CJ32" s="253"/>
      <c r="CK32" s="252"/>
      <c r="CL32" s="252"/>
      <c r="CM32" s="252"/>
      <c r="CN32" s="253"/>
      <c r="CO32" s="252"/>
      <c r="CP32" s="253"/>
      <c r="CQ32" s="252"/>
      <c r="CR32" s="252"/>
      <c r="CS32" s="252"/>
      <c r="CT32" s="253"/>
      <c r="CU32" s="252"/>
      <c r="CV32" s="253"/>
      <c r="CW32" s="252"/>
      <c r="CX32" s="252"/>
      <c r="CY32" s="252"/>
      <c r="CZ32" s="253"/>
      <c r="DA32" s="252"/>
      <c r="DB32" s="253"/>
      <c r="DC32" s="252"/>
      <c r="DD32" s="252"/>
      <c r="DE32" s="252"/>
      <c r="DF32" s="253"/>
      <c r="DG32" s="252"/>
      <c r="DH32" s="253"/>
      <c r="DI32" s="252"/>
      <c r="DJ32" s="252"/>
      <c r="DK32" s="252"/>
      <c r="DL32" s="253"/>
      <c r="DM32" s="252"/>
      <c r="DN32" s="253"/>
      <c r="DO32" s="252"/>
      <c r="DP32" s="252"/>
      <c r="DQ32" s="252"/>
      <c r="DR32" s="252"/>
      <c r="DS32" s="252"/>
      <c r="DT32" s="252"/>
      <c r="DU32" s="252"/>
      <c r="DV32" s="252"/>
      <c r="DW32" s="252"/>
      <c r="DX32" s="252"/>
      <c r="DY32" s="252"/>
      <c r="DZ32" s="252"/>
      <c r="EA32" s="252"/>
      <c r="EB32" s="252"/>
      <c r="EC32" s="252"/>
      <c r="ED32" s="252"/>
      <c r="EE32" s="252"/>
      <c r="EF32" s="252"/>
      <c r="EG32" s="252"/>
      <c r="EH32" s="252"/>
      <c r="EI32" s="252"/>
      <c r="EJ32" s="253"/>
      <c r="EK32" s="252"/>
      <c r="EL32" s="253"/>
      <c r="EM32" s="252"/>
      <c r="EN32" s="252"/>
      <c r="EO32" s="252"/>
      <c r="EP32" s="253"/>
      <c r="EQ32" s="252"/>
      <c r="ER32" s="253"/>
    </row>
    <row r="33" spans="1:148" s="254" customFormat="1" ht="78" hidden="1" customHeight="1" x14ac:dyDescent="0.35">
      <c r="A33" s="1272" t="s">
        <v>754</v>
      </c>
      <c r="B33" s="1273"/>
      <c r="C33" s="1273"/>
      <c r="D33" s="1273"/>
      <c r="E33" s="1273"/>
      <c r="F33" s="1273"/>
      <c r="G33" s="1273"/>
      <c r="H33" s="1273"/>
      <c r="I33" s="1273"/>
      <c r="J33" s="1273"/>
      <c r="K33" s="1274"/>
      <c r="L33" s="260"/>
      <c r="M33" s="252"/>
      <c r="N33" s="253"/>
      <c r="O33" s="252"/>
      <c r="P33" s="253"/>
      <c r="Q33" s="252"/>
      <c r="R33" s="252"/>
      <c r="S33" s="252"/>
      <c r="T33" s="252"/>
      <c r="U33" s="252"/>
      <c r="V33" s="252"/>
      <c r="W33" s="252"/>
      <c r="X33" s="252"/>
      <c r="Y33" s="252"/>
      <c r="Z33" s="253"/>
      <c r="AA33" s="252"/>
      <c r="AB33" s="253"/>
      <c r="AC33" s="252"/>
      <c r="AD33" s="252"/>
      <c r="AE33" s="252"/>
      <c r="AF33" s="253"/>
      <c r="AG33" s="252"/>
      <c r="AH33" s="253"/>
      <c r="AI33" s="252"/>
      <c r="AJ33" s="252"/>
      <c r="AK33" s="252"/>
      <c r="AL33" s="253"/>
      <c r="AM33" s="252"/>
      <c r="AN33" s="253"/>
      <c r="AO33" s="252"/>
      <c r="AP33" s="252"/>
      <c r="AQ33" s="252"/>
      <c r="AR33" s="252"/>
      <c r="AS33" s="252"/>
      <c r="AT33" s="252"/>
      <c r="AU33" s="252"/>
      <c r="AV33" s="252"/>
      <c r="AW33" s="252"/>
      <c r="AX33" s="252"/>
      <c r="AY33" s="252"/>
      <c r="AZ33" s="252"/>
      <c r="BA33" s="252"/>
      <c r="BB33" s="252"/>
      <c r="BC33" s="252"/>
      <c r="BD33" s="253"/>
      <c r="BE33" s="252"/>
      <c r="BF33" s="253"/>
      <c r="BG33" s="252"/>
      <c r="BH33" s="252"/>
      <c r="BI33" s="252"/>
      <c r="BJ33" s="253"/>
      <c r="BK33" s="252"/>
      <c r="BL33" s="253"/>
      <c r="BM33" s="252"/>
      <c r="BN33" s="252"/>
      <c r="BO33" s="252"/>
      <c r="BP33" s="253"/>
      <c r="BQ33" s="252"/>
      <c r="BR33" s="252"/>
      <c r="BS33" s="252"/>
      <c r="BT33" s="252"/>
      <c r="BU33" s="252"/>
      <c r="BV33" s="253"/>
      <c r="BW33" s="252"/>
      <c r="BX33" s="253"/>
      <c r="BY33" s="252"/>
      <c r="BZ33" s="252"/>
      <c r="CA33" s="252"/>
      <c r="CB33" s="252"/>
      <c r="CC33" s="252"/>
      <c r="CD33" s="252"/>
      <c r="CE33" s="252"/>
      <c r="CF33" s="252"/>
      <c r="CG33" s="252"/>
      <c r="CH33" s="253"/>
      <c r="CI33" s="252"/>
      <c r="CJ33" s="253"/>
      <c r="CK33" s="252"/>
      <c r="CL33" s="252"/>
      <c r="CM33" s="252"/>
      <c r="CN33" s="253"/>
      <c r="CO33" s="252"/>
      <c r="CP33" s="253"/>
      <c r="CQ33" s="252"/>
      <c r="CR33" s="252"/>
      <c r="CS33" s="252"/>
      <c r="CT33" s="253"/>
      <c r="CU33" s="252"/>
      <c r="CV33" s="253"/>
      <c r="CW33" s="252"/>
      <c r="CX33" s="252"/>
      <c r="CY33" s="252"/>
      <c r="CZ33" s="253"/>
      <c r="DA33" s="252"/>
      <c r="DB33" s="253"/>
      <c r="DC33" s="252"/>
      <c r="DD33" s="252"/>
      <c r="DE33" s="252"/>
      <c r="DF33" s="253"/>
      <c r="DG33" s="252"/>
      <c r="DH33" s="253"/>
      <c r="DI33" s="252"/>
      <c r="DJ33" s="252"/>
      <c r="DK33" s="252"/>
      <c r="DL33" s="253"/>
      <c r="DM33" s="252"/>
      <c r="DN33" s="253"/>
      <c r="DO33" s="252"/>
      <c r="DP33" s="252"/>
      <c r="DQ33" s="252"/>
      <c r="DR33" s="252"/>
      <c r="DS33" s="252"/>
      <c r="DT33" s="252"/>
      <c r="DU33" s="252"/>
      <c r="DV33" s="252"/>
      <c r="DW33" s="252"/>
      <c r="DX33" s="252"/>
      <c r="DY33" s="252"/>
      <c r="DZ33" s="252"/>
      <c r="EA33" s="252"/>
      <c r="EB33" s="252"/>
      <c r="EC33" s="252"/>
      <c r="ED33" s="252"/>
      <c r="EE33" s="252"/>
      <c r="EF33" s="252"/>
      <c r="EG33" s="252"/>
      <c r="EH33" s="252"/>
      <c r="EI33" s="252"/>
      <c r="EJ33" s="253"/>
      <c r="EK33" s="252"/>
      <c r="EL33" s="253"/>
      <c r="EM33" s="252"/>
      <c r="EN33" s="252"/>
      <c r="EO33" s="252"/>
      <c r="EP33" s="253"/>
      <c r="EQ33" s="252"/>
      <c r="ER33" s="253"/>
    </row>
    <row r="34" spans="1:148" s="240" customFormat="1" ht="59.25" customHeight="1" x14ac:dyDescent="0.35">
      <c r="A34" s="1275">
        <v>5</v>
      </c>
      <c r="B34" s="1285" t="str">
        <f>'на 01.04.15'!B821</f>
        <v xml:space="preserve"> Подпрограмма 6 "Развитие инфраструктуры отрасли культуры "</v>
      </c>
      <c r="C34" s="246" t="s">
        <v>79</v>
      </c>
      <c r="D34" s="261">
        <f>'на 01.04.15'!E822</f>
        <v>0</v>
      </c>
      <c r="E34" s="297">
        <f>'на 01.04.15'!F822</f>
        <v>0</v>
      </c>
      <c r="F34" s="298" t="e">
        <f>E34/D34</f>
        <v>#DIV/0!</v>
      </c>
      <c r="G34" s="297">
        <f>'на 01.04.15'!H822</f>
        <v>0</v>
      </c>
      <c r="H34" s="298" t="e">
        <f>G34/D34</f>
        <v>#DIV/0!</v>
      </c>
      <c r="I34" s="298" t="e">
        <f>G34/E34</f>
        <v>#DIV/0!</v>
      </c>
      <c r="J34" s="261">
        <f>D34-G34</f>
        <v>0</v>
      </c>
      <c r="K34" s="261">
        <f>D34-E34</f>
        <v>0</v>
      </c>
      <c r="L34" s="1217"/>
      <c r="M34" s="234"/>
      <c r="N34" s="238"/>
      <c r="O34" s="249"/>
      <c r="P34" s="238"/>
      <c r="Q34" s="234"/>
      <c r="R34" s="234"/>
      <c r="S34" s="234"/>
      <c r="T34" s="234"/>
      <c r="U34" s="234"/>
      <c r="V34" s="234"/>
      <c r="W34" s="234"/>
      <c r="X34" s="234"/>
      <c r="Y34" s="234"/>
      <c r="Z34" s="239"/>
      <c r="AA34" s="234"/>
      <c r="AB34" s="239"/>
      <c r="AC34" s="234"/>
      <c r="AD34" s="234"/>
      <c r="AE34" s="234"/>
      <c r="AF34" s="239"/>
      <c r="AG34" s="234"/>
      <c r="AH34" s="239"/>
      <c r="AI34" s="234"/>
      <c r="AJ34" s="234"/>
      <c r="AK34" s="234"/>
      <c r="AL34" s="239"/>
      <c r="AM34" s="234"/>
      <c r="AN34" s="239"/>
      <c r="AO34" s="234"/>
      <c r="AP34" s="234"/>
      <c r="AQ34" s="234"/>
      <c r="AR34" s="234"/>
      <c r="AS34" s="234"/>
      <c r="AT34" s="234"/>
      <c r="AU34" s="234"/>
      <c r="AV34" s="234"/>
      <c r="AW34" s="234"/>
      <c r="AX34" s="234"/>
      <c r="AY34" s="234"/>
      <c r="AZ34" s="234"/>
      <c r="BA34" s="234"/>
      <c r="BB34" s="234"/>
      <c r="BC34" s="234"/>
      <c r="BD34" s="239"/>
      <c r="BE34" s="234"/>
      <c r="BF34" s="239"/>
      <c r="BG34" s="234"/>
      <c r="BH34" s="234"/>
      <c r="BI34" s="234"/>
      <c r="BJ34" s="239"/>
      <c r="BK34" s="234"/>
      <c r="BL34" s="239"/>
      <c r="BM34" s="234"/>
      <c r="BN34" s="234"/>
      <c r="BO34" s="234"/>
      <c r="BP34" s="239"/>
      <c r="BQ34" s="234"/>
      <c r="BR34" s="234"/>
      <c r="BS34" s="234"/>
      <c r="BT34" s="234"/>
      <c r="BU34" s="234"/>
      <c r="BV34" s="239"/>
      <c r="BW34" s="234"/>
      <c r="BX34" s="239"/>
      <c r="BY34" s="234"/>
      <c r="BZ34" s="234"/>
      <c r="CA34" s="234"/>
      <c r="CB34" s="234"/>
      <c r="CC34" s="234"/>
      <c r="CD34" s="234"/>
      <c r="CE34" s="234"/>
      <c r="CF34" s="234"/>
      <c r="CG34" s="234"/>
      <c r="CH34" s="239"/>
      <c r="CI34" s="234"/>
      <c r="CJ34" s="239"/>
      <c r="CK34" s="234"/>
      <c r="CL34" s="234"/>
      <c r="CM34" s="234"/>
      <c r="CN34" s="239"/>
      <c r="CO34" s="234"/>
      <c r="CP34" s="239"/>
      <c r="CQ34" s="234"/>
      <c r="CR34" s="234"/>
      <c r="CS34" s="234"/>
      <c r="CT34" s="239"/>
      <c r="CU34" s="234"/>
      <c r="CV34" s="239"/>
      <c r="CW34" s="234"/>
      <c r="CX34" s="234"/>
      <c r="CY34" s="234"/>
      <c r="CZ34" s="239"/>
      <c r="DA34" s="234"/>
      <c r="DB34" s="239"/>
      <c r="DC34" s="234"/>
      <c r="DD34" s="234"/>
      <c r="DE34" s="234"/>
      <c r="DF34" s="239"/>
      <c r="DG34" s="234"/>
      <c r="DH34" s="239"/>
      <c r="DI34" s="234"/>
      <c r="DJ34" s="234"/>
      <c r="DK34" s="234"/>
      <c r="DL34" s="239"/>
      <c r="DM34" s="234"/>
      <c r="DN34" s="239"/>
      <c r="DO34" s="234"/>
      <c r="DP34" s="234"/>
      <c r="DQ34" s="234"/>
      <c r="DR34" s="234"/>
      <c r="DS34" s="234"/>
      <c r="DT34" s="234"/>
      <c r="DU34" s="234"/>
      <c r="DV34" s="234"/>
      <c r="DW34" s="234"/>
      <c r="DX34" s="234"/>
      <c r="DY34" s="234"/>
      <c r="DZ34" s="234"/>
      <c r="EA34" s="234"/>
      <c r="EB34" s="234"/>
      <c r="EC34" s="234"/>
      <c r="ED34" s="234"/>
      <c r="EE34" s="234"/>
      <c r="EF34" s="234"/>
      <c r="EG34" s="234"/>
      <c r="EH34" s="234"/>
      <c r="EI34" s="234"/>
      <c r="EJ34" s="239"/>
      <c r="EK34" s="234"/>
      <c r="EL34" s="239"/>
      <c r="EM34" s="234"/>
      <c r="EN34" s="234"/>
      <c r="EO34" s="234"/>
      <c r="EP34" s="239"/>
      <c r="EQ34" s="234"/>
      <c r="ER34" s="239"/>
    </row>
    <row r="35" spans="1:148" s="240" customFormat="1" ht="51" customHeight="1" x14ac:dyDescent="0.35">
      <c r="A35" s="1275"/>
      <c r="B35" s="1286"/>
      <c r="C35" s="262" t="s">
        <v>32</v>
      </c>
      <c r="D35" s="261">
        <f>'на 01.04.15'!E823</f>
        <v>100884</v>
      </c>
      <c r="E35" s="261">
        <f>'на 01.04.15'!F823</f>
        <v>3131.3</v>
      </c>
      <c r="F35" s="289">
        <f t="shared" ref="F35:F38" si="26">E35/D35</f>
        <v>3.1E-2</v>
      </c>
      <c r="G35" s="261">
        <f>'на 01.04.15'!H823</f>
        <v>3131.3</v>
      </c>
      <c r="H35" s="289">
        <f t="shared" ref="H35:H38" si="27">G35/D35</f>
        <v>3.1E-2</v>
      </c>
      <c r="I35" s="289">
        <f t="shared" ref="I35:I38" si="28">G35/E35</f>
        <v>1</v>
      </c>
      <c r="J35" s="261">
        <f t="shared" ref="J35:J37" si="29">D35-G35</f>
        <v>97752.7</v>
      </c>
      <c r="K35" s="261">
        <f t="shared" ref="K35:K37" si="30">D35-E35</f>
        <v>97752.7</v>
      </c>
      <c r="L35" s="1218"/>
      <c r="M35" s="234"/>
      <c r="N35" s="238"/>
      <c r="O35" s="249"/>
      <c r="P35" s="238"/>
      <c r="Q35" s="234"/>
      <c r="R35" s="234"/>
      <c r="S35" s="234"/>
      <c r="T35" s="234"/>
      <c r="U35" s="234"/>
      <c r="V35" s="234"/>
      <c r="W35" s="234"/>
      <c r="X35" s="234"/>
      <c r="Y35" s="234"/>
      <c r="Z35" s="239"/>
      <c r="AA35" s="234"/>
      <c r="AB35" s="239"/>
      <c r="AC35" s="234"/>
      <c r="AD35" s="234"/>
      <c r="AE35" s="234"/>
      <c r="AF35" s="239"/>
      <c r="AG35" s="234"/>
      <c r="AH35" s="239"/>
      <c r="AI35" s="234"/>
      <c r="AJ35" s="234"/>
      <c r="AK35" s="234"/>
      <c r="AL35" s="239"/>
      <c r="AM35" s="234"/>
      <c r="AN35" s="239"/>
      <c r="AO35" s="234"/>
      <c r="AP35" s="234"/>
      <c r="AQ35" s="234"/>
      <c r="AR35" s="234"/>
      <c r="AS35" s="234"/>
      <c r="AT35" s="234"/>
      <c r="AU35" s="234"/>
      <c r="AV35" s="234"/>
      <c r="AW35" s="234"/>
      <c r="AX35" s="234"/>
      <c r="AY35" s="234"/>
      <c r="AZ35" s="234"/>
      <c r="BA35" s="234"/>
      <c r="BB35" s="234"/>
      <c r="BC35" s="234"/>
      <c r="BD35" s="239"/>
      <c r="BE35" s="234"/>
      <c r="BF35" s="239"/>
      <c r="BG35" s="234"/>
      <c r="BH35" s="234"/>
      <c r="BI35" s="234"/>
      <c r="BJ35" s="239"/>
      <c r="BK35" s="234"/>
      <c r="BL35" s="239"/>
      <c r="BM35" s="234"/>
      <c r="BN35" s="234"/>
      <c r="BO35" s="234"/>
      <c r="BP35" s="239"/>
      <c r="BQ35" s="234"/>
      <c r="BR35" s="234"/>
      <c r="BS35" s="234"/>
      <c r="BT35" s="234"/>
      <c r="BU35" s="234"/>
      <c r="BV35" s="239"/>
      <c r="BW35" s="234"/>
      <c r="BX35" s="239"/>
      <c r="BY35" s="234"/>
      <c r="BZ35" s="234"/>
      <c r="CA35" s="234"/>
      <c r="CB35" s="234"/>
      <c r="CC35" s="234"/>
      <c r="CD35" s="234"/>
      <c r="CE35" s="234"/>
      <c r="CF35" s="234"/>
      <c r="CG35" s="234"/>
      <c r="CH35" s="239"/>
      <c r="CI35" s="234"/>
      <c r="CJ35" s="239"/>
      <c r="CK35" s="234"/>
      <c r="CL35" s="234"/>
      <c r="CM35" s="234"/>
      <c r="CN35" s="239"/>
      <c r="CO35" s="234"/>
      <c r="CP35" s="239"/>
      <c r="CQ35" s="234"/>
      <c r="CR35" s="234"/>
      <c r="CS35" s="234"/>
      <c r="CT35" s="239"/>
      <c r="CU35" s="234"/>
      <c r="CV35" s="239"/>
      <c r="CW35" s="234"/>
      <c r="CX35" s="234"/>
      <c r="CY35" s="234"/>
      <c r="CZ35" s="239"/>
      <c r="DA35" s="234"/>
      <c r="DB35" s="239"/>
      <c r="DC35" s="234"/>
      <c r="DD35" s="234"/>
      <c r="DE35" s="234"/>
      <c r="DF35" s="239"/>
      <c r="DG35" s="234"/>
      <c r="DH35" s="239"/>
      <c r="DI35" s="234"/>
      <c r="DJ35" s="234"/>
      <c r="DK35" s="234"/>
      <c r="DL35" s="239"/>
      <c r="DM35" s="234"/>
      <c r="DN35" s="239"/>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9"/>
      <c r="EK35" s="234"/>
      <c r="EL35" s="239"/>
      <c r="EM35" s="234"/>
      <c r="EN35" s="234"/>
      <c r="EO35" s="234"/>
      <c r="EP35" s="239"/>
      <c r="EQ35" s="234"/>
      <c r="ER35" s="239"/>
    </row>
    <row r="36" spans="1:148" s="240" customFormat="1" ht="55.5" customHeight="1" x14ac:dyDescent="0.35">
      <c r="A36" s="1275"/>
      <c r="B36" s="1286"/>
      <c r="C36" s="241" t="s">
        <v>116</v>
      </c>
      <c r="D36" s="261">
        <f>'на 01.04.15'!E824</f>
        <v>120772.68</v>
      </c>
      <c r="E36" s="261">
        <f>'на 01.04.15'!F824</f>
        <v>1129.3399999999999</v>
      </c>
      <c r="F36" s="289">
        <f t="shared" si="26"/>
        <v>8.9999999999999993E-3</v>
      </c>
      <c r="G36" s="261">
        <f>'на 01.04.15'!H824</f>
        <v>1129.3399999999999</v>
      </c>
      <c r="H36" s="289">
        <f t="shared" si="27"/>
        <v>8.9999999999999993E-3</v>
      </c>
      <c r="I36" s="289">
        <f t="shared" si="28"/>
        <v>1</v>
      </c>
      <c r="J36" s="261">
        <f t="shared" si="29"/>
        <v>119643.34</v>
      </c>
      <c r="K36" s="261">
        <f t="shared" si="30"/>
        <v>119643.34</v>
      </c>
      <c r="L36" s="1218"/>
      <c r="M36" s="234"/>
      <c r="N36" s="238"/>
      <c r="O36" s="249"/>
      <c r="P36" s="238"/>
      <c r="Q36" s="234"/>
      <c r="R36" s="234"/>
      <c r="S36" s="234"/>
      <c r="T36" s="234"/>
      <c r="U36" s="234"/>
      <c r="V36" s="234"/>
      <c r="W36" s="234"/>
      <c r="X36" s="234"/>
      <c r="Y36" s="234"/>
      <c r="Z36" s="239"/>
      <c r="AA36" s="234"/>
      <c r="AB36" s="239"/>
      <c r="AC36" s="234"/>
      <c r="AD36" s="234"/>
      <c r="AE36" s="234"/>
      <c r="AF36" s="239"/>
      <c r="AG36" s="234"/>
      <c r="AH36" s="239"/>
      <c r="AI36" s="234"/>
      <c r="AJ36" s="234"/>
      <c r="AK36" s="234"/>
      <c r="AL36" s="239"/>
      <c r="AM36" s="234"/>
      <c r="AN36" s="239"/>
      <c r="AO36" s="234"/>
      <c r="AP36" s="234"/>
      <c r="AQ36" s="234"/>
      <c r="AR36" s="234"/>
      <c r="AS36" s="234"/>
      <c r="AT36" s="234"/>
      <c r="AU36" s="234"/>
      <c r="AV36" s="234"/>
      <c r="AW36" s="234"/>
      <c r="AX36" s="234"/>
      <c r="AY36" s="234"/>
      <c r="AZ36" s="234"/>
      <c r="BA36" s="234"/>
      <c r="BB36" s="234"/>
      <c r="BC36" s="234"/>
      <c r="BD36" s="239"/>
      <c r="BE36" s="234"/>
      <c r="BF36" s="239"/>
      <c r="BG36" s="234"/>
      <c r="BH36" s="234"/>
      <c r="BI36" s="234"/>
      <c r="BJ36" s="239"/>
      <c r="BK36" s="234"/>
      <c r="BL36" s="239"/>
      <c r="BM36" s="234"/>
      <c r="BN36" s="234"/>
      <c r="BO36" s="234"/>
      <c r="BP36" s="239"/>
      <c r="BQ36" s="234"/>
      <c r="BR36" s="234"/>
      <c r="BS36" s="234"/>
      <c r="BT36" s="234"/>
      <c r="BU36" s="234"/>
      <c r="BV36" s="239"/>
      <c r="BW36" s="234"/>
      <c r="BX36" s="239"/>
      <c r="BY36" s="234"/>
      <c r="BZ36" s="234"/>
      <c r="CA36" s="234"/>
      <c r="CB36" s="234"/>
      <c r="CC36" s="234"/>
      <c r="CD36" s="234"/>
      <c r="CE36" s="234"/>
      <c r="CF36" s="234"/>
      <c r="CG36" s="234"/>
      <c r="CH36" s="239"/>
      <c r="CI36" s="234"/>
      <c r="CJ36" s="239"/>
      <c r="CK36" s="234"/>
      <c r="CL36" s="234"/>
      <c r="CM36" s="234"/>
      <c r="CN36" s="239"/>
      <c r="CO36" s="234"/>
      <c r="CP36" s="239"/>
      <c r="CQ36" s="234"/>
      <c r="CR36" s="234"/>
      <c r="CS36" s="234"/>
      <c r="CT36" s="239"/>
      <c r="CU36" s="234"/>
      <c r="CV36" s="239"/>
      <c r="CW36" s="234"/>
      <c r="CX36" s="234"/>
      <c r="CY36" s="234"/>
      <c r="CZ36" s="239"/>
      <c r="DA36" s="234"/>
      <c r="DB36" s="239"/>
      <c r="DC36" s="234"/>
      <c r="DD36" s="234"/>
      <c r="DE36" s="234"/>
      <c r="DF36" s="239"/>
      <c r="DG36" s="234"/>
      <c r="DH36" s="239"/>
      <c r="DI36" s="234"/>
      <c r="DJ36" s="234"/>
      <c r="DK36" s="234"/>
      <c r="DL36" s="239"/>
      <c r="DM36" s="234"/>
      <c r="DN36" s="239"/>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9"/>
      <c r="EK36" s="234"/>
      <c r="EL36" s="239"/>
      <c r="EM36" s="234"/>
      <c r="EN36" s="234"/>
      <c r="EO36" s="234"/>
      <c r="EP36" s="239"/>
      <c r="EQ36" s="234"/>
      <c r="ER36" s="239"/>
    </row>
    <row r="37" spans="1:148" s="240" customFormat="1" ht="55.5" customHeight="1" x14ac:dyDescent="0.35">
      <c r="A37" s="1275"/>
      <c r="B37" s="1286"/>
      <c r="C37" s="262" t="s">
        <v>33</v>
      </c>
      <c r="D37" s="261">
        <f>'на 01.04.15'!E825</f>
        <v>0</v>
      </c>
      <c r="E37" s="261">
        <f>'на 01.04.15'!F825</f>
        <v>0</v>
      </c>
      <c r="F37" s="289" t="e">
        <f t="shared" si="26"/>
        <v>#DIV/0!</v>
      </c>
      <c r="G37" s="261">
        <f>'на 01.04.15'!H825</f>
        <v>0</v>
      </c>
      <c r="H37" s="289" t="e">
        <f t="shared" si="27"/>
        <v>#DIV/0!</v>
      </c>
      <c r="I37" s="289" t="e">
        <f t="shared" si="28"/>
        <v>#DIV/0!</v>
      </c>
      <c r="J37" s="261">
        <f t="shared" si="29"/>
        <v>0</v>
      </c>
      <c r="K37" s="261">
        <f t="shared" si="30"/>
        <v>0</v>
      </c>
      <c r="L37" s="1218"/>
      <c r="M37" s="234"/>
      <c r="N37" s="238"/>
      <c r="O37" s="249"/>
      <c r="P37" s="238"/>
      <c r="Q37" s="234"/>
      <c r="R37" s="234"/>
      <c r="S37" s="234"/>
      <c r="T37" s="234"/>
      <c r="U37" s="234"/>
      <c r="V37" s="234"/>
      <c r="W37" s="234"/>
      <c r="X37" s="234"/>
      <c r="Y37" s="234"/>
      <c r="Z37" s="239"/>
      <c r="AA37" s="234"/>
      <c r="AB37" s="239"/>
      <c r="AC37" s="234"/>
      <c r="AD37" s="234"/>
      <c r="AE37" s="234"/>
      <c r="AF37" s="239"/>
      <c r="AG37" s="234"/>
      <c r="AH37" s="239"/>
      <c r="AI37" s="234"/>
      <c r="AJ37" s="234"/>
      <c r="AK37" s="234"/>
      <c r="AL37" s="239"/>
      <c r="AM37" s="234"/>
      <c r="AN37" s="239"/>
      <c r="AO37" s="234"/>
      <c r="AP37" s="234"/>
      <c r="AQ37" s="234"/>
      <c r="AR37" s="234"/>
      <c r="AS37" s="234"/>
      <c r="AT37" s="234"/>
      <c r="AU37" s="234"/>
      <c r="AV37" s="234"/>
      <c r="AW37" s="234"/>
      <c r="AX37" s="234"/>
      <c r="AY37" s="234"/>
      <c r="AZ37" s="234"/>
      <c r="BA37" s="234"/>
      <c r="BB37" s="234"/>
      <c r="BC37" s="234"/>
      <c r="BD37" s="239"/>
      <c r="BE37" s="234"/>
      <c r="BF37" s="239"/>
      <c r="BG37" s="234"/>
      <c r="BH37" s="234"/>
      <c r="BI37" s="234"/>
      <c r="BJ37" s="239"/>
      <c r="BK37" s="234"/>
      <c r="BL37" s="239"/>
      <c r="BM37" s="234"/>
      <c r="BN37" s="234"/>
      <c r="BO37" s="234"/>
      <c r="BP37" s="239"/>
      <c r="BQ37" s="234"/>
      <c r="BR37" s="234"/>
      <c r="BS37" s="234"/>
      <c r="BT37" s="234"/>
      <c r="BU37" s="234"/>
      <c r="BV37" s="239"/>
      <c r="BW37" s="234"/>
      <c r="BX37" s="239"/>
      <c r="BY37" s="234"/>
      <c r="BZ37" s="234"/>
      <c r="CA37" s="234"/>
      <c r="CB37" s="234"/>
      <c r="CC37" s="234"/>
      <c r="CD37" s="234"/>
      <c r="CE37" s="234"/>
      <c r="CF37" s="234"/>
      <c r="CG37" s="234"/>
      <c r="CH37" s="239"/>
      <c r="CI37" s="234"/>
      <c r="CJ37" s="239"/>
      <c r="CK37" s="234"/>
      <c r="CL37" s="234"/>
      <c r="CM37" s="234"/>
      <c r="CN37" s="239"/>
      <c r="CO37" s="234"/>
      <c r="CP37" s="239"/>
      <c r="CQ37" s="234"/>
      <c r="CR37" s="234"/>
      <c r="CS37" s="234"/>
      <c r="CT37" s="239"/>
      <c r="CU37" s="234"/>
      <c r="CV37" s="239"/>
      <c r="CW37" s="234"/>
      <c r="CX37" s="234"/>
      <c r="CY37" s="234"/>
      <c r="CZ37" s="239"/>
      <c r="DA37" s="234"/>
      <c r="DB37" s="239"/>
      <c r="DC37" s="234"/>
      <c r="DD37" s="234"/>
      <c r="DE37" s="234"/>
      <c r="DF37" s="239"/>
      <c r="DG37" s="234"/>
      <c r="DH37" s="239"/>
      <c r="DI37" s="234"/>
      <c r="DJ37" s="234"/>
      <c r="DK37" s="234"/>
      <c r="DL37" s="239"/>
      <c r="DM37" s="234"/>
      <c r="DN37" s="239"/>
      <c r="DO37" s="234"/>
      <c r="DP37" s="234"/>
      <c r="DQ37" s="234"/>
      <c r="DR37" s="234"/>
      <c r="DS37" s="234"/>
      <c r="DT37" s="234"/>
      <c r="DU37" s="234"/>
      <c r="DV37" s="234"/>
      <c r="DW37" s="234"/>
      <c r="DX37" s="234"/>
      <c r="DY37" s="234"/>
      <c r="DZ37" s="234"/>
      <c r="EA37" s="234"/>
      <c r="EB37" s="234"/>
      <c r="EC37" s="234"/>
      <c r="ED37" s="234"/>
      <c r="EE37" s="234"/>
      <c r="EF37" s="234"/>
      <c r="EG37" s="234"/>
      <c r="EH37" s="234"/>
      <c r="EI37" s="234"/>
      <c r="EJ37" s="239"/>
      <c r="EK37" s="234"/>
      <c r="EL37" s="239"/>
      <c r="EM37" s="234"/>
      <c r="EN37" s="234"/>
      <c r="EO37" s="234"/>
      <c r="EP37" s="239"/>
      <c r="EQ37" s="234"/>
      <c r="ER37" s="239"/>
    </row>
    <row r="38" spans="1:148" s="254" customFormat="1" ht="47.25" customHeight="1" x14ac:dyDescent="0.35">
      <c r="A38" s="1275"/>
      <c r="B38" s="1287"/>
      <c r="C38" s="286" t="s">
        <v>34</v>
      </c>
      <c r="D38" s="287">
        <f>SUM(D34:D37)</f>
        <v>221656.68</v>
      </c>
      <c r="E38" s="287">
        <f>SUM(E34:E37)</f>
        <v>4260.6400000000003</v>
      </c>
      <c r="F38" s="299">
        <f t="shared" si="26"/>
        <v>1.9E-2</v>
      </c>
      <c r="G38" s="300">
        <f>SUM(G34:G37)</f>
        <v>4260.6400000000003</v>
      </c>
      <c r="H38" s="299">
        <f t="shared" si="27"/>
        <v>1.9E-2</v>
      </c>
      <c r="I38" s="299">
        <f t="shared" si="28"/>
        <v>1</v>
      </c>
      <c r="J38" s="287">
        <f>SUM(J34:J37)</f>
        <v>217396.04</v>
      </c>
      <c r="K38" s="287">
        <f>SUM(K34:K37)</f>
        <v>217396.04</v>
      </c>
      <c r="L38" s="260"/>
      <c r="M38" s="252"/>
      <c r="N38" s="253"/>
      <c r="O38" s="252"/>
      <c r="P38" s="253"/>
      <c r="Q38" s="252"/>
      <c r="R38" s="252"/>
      <c r="S38" s="252"/>
      <c r="T38" s="252"/>
      <c r="U38" s="252"/>
      <c r="V38" s="252"/>
      <c r="W38" s="252"/>
      <c r="X38" s="252"/>
      <c r="Y38" s="252"/>
      <c r="Z38" s="253"/>
      <c r="AA38" s="252"/>
      <c r="AB38" s="253"/>
      <c r="AC38" s="252"/>
      <c r="AD38" s="252"/>
      <c r="AE38" s="252"/>
      <c r="AF38" s="253"/>
      <c r="AG38" s="252"/>
      <c r="AH38" s="253"/>
      <c r="AI38" s="252"/>
      <c r="AJ38" s="252"/>
      <c r="AK38" s="252"/>
      <c r="AL38" s="253"/>
      <c r="AM38" s="252"/>
      <c r="AN38" s="253"/>
      <c r="AO38" s="252"/>
      <c r="AP38" s="252"/>
      <c r="AQ38" s="252"/>
      <c r="AR38" s="252"/>
      <c r="AS38" s="252"/>
      <c r="AT38" s="252"/>
      <c r="AU38" s="252"/>
      <c r="AV38" s="252"/>
      <c r="AW38" s="252"/>
      <c r="AX38" s="252"/>
      <c r="AY38" s="252"/>
      <c r="AZ38" s="252"/>
      <c r="BA38" s="252"/>
      <c r="BB38" s="252"/>
      <c r="BC38" s="252"/>
      <c r="BD38" s="253"/>
      <c r="BE38" s="252"/>
      <c r="BF38" s="253"/>
      <c r="BG38" s="252"/>
      <c r="BH38" s="252"/>
      <c r="BI38" s="252"/>
      <c r="BJ38" s="253"/>
      <c r="BK38" s="252"/>
      <c r="BL38" s="253"/>
      <c r="BM38" s="252"/>
      <c r="BN38" s="252"/>
      <c r="BO38" s="252"/>
      <c r="BP38" s="253"/>
      <c r="BQ38" s="252"/>
      <c r="BR38" s="252"/>
      <c r="BS38" s="252"/>
      <c r="BT38" s="252"/>
      <c r="BU38" s="252"/>
      <c r="BV38" s="253"/>
      <c r="BW38" s="252"/>
      <c r="BX38" s="253"/>
      <c r="BY38" s="252"/>
      <c r="BZ38" s="252"/>
      <c r="CA38" s="252"/>
      <c r="CB38" s="252"/>
      <c r="CC38" s="252"/>
      <c r="CD38" s="252"/>
      <c r="CE38" s="252"/>
      <c r="CF38" s="252"/>
      <c r="CG38" s="252"/>
      <c r="CH38" s="253"/>
      <c r="CI38" s="252"/>
      <c r="CJ38" s="253"/>
      <c r="CK38" s="252"/>
      <c r="CL38" s="252"/>
      <c r="CM38" s="252"/>
      <c r="CN38" s="253"/>
      <c r="CO38" s="252"/>
      <c r="CP38" s="253"/>
      <c r="CQ38" s="252"/>
      <c r="CR38" s="252"/>
      <c r="CS38" s="252"/>
      <c r="CT38" s="253"/>
      <c r="CU38" s="252"/>
      <c r="CV38" s="253"/>
      <c r="CW38" s="252"/>
      <c r="CX38" s="252"/>
      <c r="CY38" s="252"/>
      <c r="CZ38" s="253"/>
      <c r="DA38" s="252"/>
      <c r="DB38" s="253"/>
      <c r="DC38" s="252"/>
      <c r="DD38" s="252"/>
      <c r="DE38" s="252"/>
      <c r="DF38" s="253"/>
      <c r="DG38" s="252"/>
      <c r="DH38" s="253"/>
      <c r="DI38" s="252"/>
      <c r="DJ38" s="252"/>
      <c r="DK38" s="252"/>
      <c r="DL38" s="253"/>
      <c r="DM38" s="252"/>
      <c r="DN38" s="253"/>
      <c r="DO38" s="252"/>
      <c r="DP38" s="252"/>
      <c r="DQ38" s="252"/>
      <c r="DR38" s="252"/>
      <c r="DS38" s="252"/>
      <c r="DT38" s="252"/>
      <c r="DU38" s="252"/>
      <c r="DV38" s="252"/>
      <c r="DW38" s="252"/>
      <c r="DX38" s="252"/>
      <c r="DY38" s="252"/>
      <c r="DZ38" s="252"/>
      <c r="EA38" s="252"/>
      <c r="EB38" s="252"/>
      <c r="EC38" s="252"/>
      <c r="ED38" s="252"/>
      <c r="EE38" s="252"/>
      <c r="EF38" s="252"/>
      <c r="EG38" s="252"/>
      <c r="EH38" s="252"/>
      <c r="EI38" s="252"/>
      <c r="EJ38" s="253"/>
      <c r="EK38" s="252"/>
      <c r="EL38" s="253"/>
      <c r="EM38" s="252"/>
      <c r="EN38" s="252"/>
      <c r="EO38" s="252"/>
      <c r="EP38" s="253"/>
      <c r="EQ38" s="252"/>
      <c r="ER38" s="253"/>
    </row>
    <row r="39" spans="1:148" s="254" customFormat="1" ht="122.25" hidden="1" customHeight="1" x14ac:dyDescent="0.35">
      <c r="A39" s="1315" t="s">
        <v>755</v>
      </c>
      <c r="B39" s="1316"/>
      <c r="C39" s="1316"/>
      <c r="D39" s="1316"/>
      <c r="E39" s="1316"/>
      <c r="F39" s="1316"/>
      <c r="G39" s="1316"/>
      <c r="H39" s="1316"/>
      <c r="I39" s="1316"/>
      <c r="J39" s="1316"/>
      <c r="K39" s="1317"/>
      <c r="L39" s="260"/>
      <c r="M39" s="252"/>
      <c r="N39" s="253"/>
      <c r="O39" s="252"/>
      <c r="P39" s="253"/>
      <c r="Q39" s="252"/>
      <c r="R39" s="252"/>
      <c r="S39" s="252"/>
      <c r="T39" s="252"/>
      <c r="U39" s="252"/>
      <c r="V39" s="252"/>
      <c r="W39" s="252"/>
      <c r="X39" s="252"/>
      <c r="Y39" s="252"/>
      <c r="Z39" s="253"/>
      <c r="AA39" s="252"/>
      <c r="AB39" s="253"/>
      <c r="AC39" s="252"/>
      <c r="AD39" s="252"/>
      <c r="AE39" s="252"/>
      <c r="AF39" s="253"/>
      <c r="AG39" s="252"/>
      <c r="AH39" s="253"/>
      <c r="AI39" s="252"/>
      <c r="AJ39" s="252"/>
      <c r="AK39" s="252"/>
      <c r="AL39" s="253"/>
      <c r="AM39" s="252"/>
      <c r="AN39" s="253"/>
      <c r="AO39" s="252"/>
      <c r="AP39" s="252"/>
      <c r="AQ39" s="252"/>
      <c r="AR39" s="252"/>
      <c r="AS39" s="252"/>
      <c r="AT39" s="252"/>
      <c r="AU39" s="252"/>
      <c r="AV39" s="252"/>
      <c r="AW39" s="252"/>
      <c r="AX39" s="252"/>
      <c r="AY39" s="252"/>
      <c r="AZ39" s="252"/>
      <c r="BA39" s="252"/>
      <c r="BB39" s="252"/>
      <c r="BC39" s="252"/>
      <c r="BD39" s="253"/>
      <c r="BE39" s="252"/>
      <c r="BF39" s="253"/>
      <c r="BG39" s="252"/>
      <c r="BH39" s="252"/>
      <c r="BI39" s="252"/>
      <c r="BJ39" s="253"/>
      <c r="BK39" s="252"/>
      <c r="BL39" s="253"/>
      <c r="BM39" s="252"/>
      <c r="BN39" s="252"/>
      <c r="BO39" s="252"/>
      <c r="BP39" s="253"/>
      <c r="BQ39" s="252"/>
      <c r="BR39" s="252"/>
      <c r="BS39" s="252"/>
      <c r="BT39" s="252"/>
      <c r="BU39" s="252"/>
      <c r="BV39" s="253"/>
      <c r="BW39" s="252"/>
      <c r="BX39" s="253"/>
      <c r="BY39" s="252"/>
      <c r="BZ39" s="252"/>
      <c r="CA39" s="252"/>
      <c r="CB39" s="252"/>
      <c r="CC39" s="252"/>
      <c r="CD39" s="252"/>
      <c r="CE39" s="252"/>
      <c r="CF39" s="252"/>
      <c r="CG39" s="252"/>
      <c r="CH39" s="253"/>
      <c r="CI39" s="252"/>
      <c r="CJ39" s="253"/>
      <c r="CK39" s="252"/>
      <c r="CL39" s="252"/>
      <c r="CM39" s="252"/>
      <c r="CN39" s="253"/>
      <c r="CO39" s="252"/>
      <c r="CP39" s="253"/>
      <c r="CQ39" s="252"/>
      <c r="CR39" s="252"/>
      <c r="CS39" s="252"/>
      <c r="CT39" s="253"/>
      <c r="CU39" s="252"/>
      <c r="CV39" s="253"/>
      <c r="CW39" s="252"/>
      <c r="CX39" s="252"/>
      <c r="CY39" s="252"/>
      <c r="CZ39" s="253"/>
      <c r="DA39" s="252"/>
      <c r="DB39" s="253"/>
      <c r="DC39" s="252"/>
      <c r="DD39" s="252"/>
      <c r="DE39" s="252"/>
      <c r="DF39" s="253"/>
      <c r="DG39" s="252"/>
      <c r="DH39" s="253"/>
      <c r="DI39" s="252"/>
      <c r="DJ39" s="252"/>
      <c r="DK39" s="252"/>
      <c r="DL39" s="253"/>
      <c r="DM39" s="252"/>
      <c r="DN39" s="253"/>
      <c r="DO39" s="252"/>
      <c r="DP39" s="252"/>
      <c r="DQ39" s="252"/>
      <c r="DR39" s="252"/>
      <c r="DS39" s="252"/>
      <c r="DT39" s="252"/>
      <c r="DU39" s="252"/>
      <c r="DV39" s="252"/>
      <c r="DW39" s="252"/>
      <c r="DX39" s="252"/>
      <c r="DY39" s="252"/>
      <c r="DZ39" s="252"/>
      <c r="EA39" s="252"/>
      <c r="EB39" s="252"/>
      <c r="EC39" s="252"/>
      <c r="ED39" s="252"/>
      <c r="EE39" s="252"/>
      <c r="EF39" s="252"/>
      <c r="EG39" s="252"/>
      <c r="EH39" s="252"/>
      <c r="EI39" s="252"/>
      <c r="EJ39" s="253"/>
      <c r="EK39" s="252"/>
      <c r="EL39" s="253"/>
      <c r="EM39" s="252"/>
      <c r="EN39" s="252"/>
      <c r="EO39" s="252"/>
      <c r="EP39" s="253"/>
      <c r="EQ39" s="252"/>
      <c r="ER39" s="253"/>
    </row>
    <row r="40" spans="1:148" s="240" customFormat="1" ht="51.75" customHeight="1" x14ac:dyDescent="0.35">
      <c r="A40" s="1275">
        <v>6</v>
      </c>
      <c r="B40" s="1285" t="str">
        <f>'на 01.04.15'!B951</f>
        <v>Устройство фундамента для установки модульного здания лыжной базы в мкр. Жд</v>
      </c>
      <c r="C40" s="246" t="s">
        <v>79</v>
      </c>
      <c r="D40" s="301">
        <f>'на 01.04.15'!E952</f>
        <v>0</v>
      </c>
      <c r="E40" s="301">
        <f>'на 01.04.15'!F952</f>
        <v>0</v>
      </c>
      <c r="F40" s="291" t="e">
        <f>E40/D40</f>
        <v>#DIV/0!</v>
      </c>
      <c r="G40" s="301">
        <f>'на 01.04.15'!H952</f>
        <v>0</v>
      </c>
      <c r="H40" s="291" t="e">
        <f>G40/D40</f>
        <v>#DIV/0!</v>
      </c>
      <c r="I40" s="291" t="e">
        <f>G40/E40</f>
        <v>#DIV/0!</v>
      </c>
      <c r="J40" s="301">
        <f>D40-G40</f>
        <v>0</v>
      </c>
      <c r="K40" s="301">
        <f>E40-G40</f>
        <v>0</v>
      </c>
      <c r="L40" s="1217"/>
      <c r="M40" s="234"/>
      <c r="N40" s="238"/>
      <c r="O40" s="249"/>
      <c r="P40" s="238"/>
      <c r="Q40" s="234"/>
      <c r="R40" s="234"/>
      <c r="S40" s="234"/>
      <c r="T40" s="234"/>
      <c r="U40" s="234"/>
      <c r="V40" s="234"/>
      <c r="W40" s="234"/>
      <c r="X40" s="234"/>
      <c r="Y40" s="234"/>
      <c r="Z40" s="239"/>
      <c r="AA40" s="234"/>
      <c r="AB40" s="239"/>
      <c r="AC40" s="234"/>
      <c r="AD40" s="234"/>
      <c r="AE40" s="234"/>
      <c r="AF40" s="239"/>
      <c r="AG40" s="234"/>
      <c r="AH40" s="239"/>
      <c r="AI40" s="234"/>
      <c r="AJ40" s="234"/>
      <c r="AK40" s="234"/>
      <c r="AL40" s="239"/>
      <c r="AM40" s="234"/>
      <c r="AN40" s="239"/>
      <c r="AO40" s="234"/>
      <c r="AP40" s="234"/>
      <c r="AQ40" s="234"/>
      <c r="AR40" s="234"/>
      <c r="AS40" s="234"/>
      <c r="AT40" s="234"/>
      <c r="AU40" s="234"/>
      <c r="AV40" s="234"/>
      <c r="AW40" s="234"/>
      <c r="AX40" s="234"/>
      <c r="AY40" s="234"/>
      <c r="AZ40" s="234"/>
      <c r="BA40" s="234"/>
      <c r="BB40" s="234"/>
      <c r="BC40" s="234"/>
      <c r="BD40" s="239"/>
      <c r="BE40" s="234"/>
      <c r="BF40" s="239"/>
      <c r="BG40" s="234"/>
      <c r="BH40" s="234"/>
      <c r="BI40" s="234"/>
      <c r="BJ40" s="239"/>
      <c r="BK40" s="234"/>
      <c r="BL40" s="239"/>
      <c r="BM40" s="234"/>
      <c r="BN40" s="234"/>
      <c r="BO40" s="234"/>
      <c r="BP40" s="239"/>
      <c r="BQ40" s="234"/>
      <c r="BR40" s="234"/>
      <c r="BS40" s="234"/>
      <c r="BT40" s="234"/>
      <c r="BU40" s="234"/>
      <c r="BV40" s="239"/>
      <c r="BW40" s="234"/>
      <c r="BX40" s="239"/>
      <c r="BY40" s="234"/>
      <c r="BZ40" s="234"/>
      <c r="CA40" s="234"/>
      <c r="CB40" s="234"/>
      <c r="CC40" s="234"/>
      <c r="CD40" s="234"/>
      <c r="CE40" s="234"/>
      <c r="CF40" s="234"/>
      <c r="CG40" s="234"/>
      <c r="CH40" s="239"/>
      <c r="CI40" s="234"/>
      <c r="CJ40" s="239"/>
      <c r="CK40" s="234"/>
      <c r="CL40" s="234"/>
      <c r="CM40" s="234"/>
      <c r="CN40" s="239"/>
      <c r="CO40" s="234"/>
      <c r="CP40" s="239"/>
      <c r="CQ40" s="234"/>
      <c r="CR40" s="234"/>
      <c r="CS40" s="234"/>
      <c r="CT40" s="239"/>
      <c r="CU40" s="234"/>
      <c r="CV40" s="239"/>
      <c r="CW40" s="234"/>
      <c r="CX40" s="234"/>
      <c r="CY40" s="234"/>
      <c r="CZ40" s="239"/>
      <c r="DA40" s="234"/>
      <c r="DB40" s="239"/>
      <c r="DC40" s="234"/>
      <c r="DD40" s="234"/>
      <c r="DE40" s="234"/>
      <c r="DF40" s="239"/>
      <c r="DG40" s="234"/>
      <c r="DH40" s="239"/>
      <c r="DI40" s="234"/>
      <c r="DJ40" s="234"/>
      <c r="DK40" s="234"/>
      <c r="DL40" s="239"/>
      <c r="DM40" s="234"/>
      <c r="DN40" s="239"/>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9"/>
      <c r="EK40" s="234"/>
      <c r="EL40" s="239"/>
      <c r="EM40" s="234"/>
      <c r="EN40" s="234"/>
      <c r="EO40" s="234"/>
      <c r="EP40" s="239"/>
      <c r="EQ40" s="234"/>
      <c r="ER40" s="239"/>
    </row>
    <row r="41" spans="1:148" s="240" customFormat="1" ht="51" customHeight="1" x14ac:dyDescent="0.35">
      <c r="A41" s="1275"/>
      <c r="B41" s="1286"/>
      <c r="C41" s="246" t="s">
        <v>32</v>
      </c>
      <c r="D41" s="263">
        <f>'на 01.04.15'!E953</f>
        <v>0</v>
      </c>
      <c r="E41" s="263">
        <f>'на 01.04.15'!F953</f>
        <v>0</v>
      </c>
      <c r="F41" s="285" t="e">
        <f t="shared" ref="F41:F44" si="31">E41/D41</f>
        <v>#DIV/0!</v>
      </c>
      <c r="G41" s="263">
        <f>'на 01.04.15'!H953</f>
        <v>0</v>
      </c>
      <c r="H41" s="285" t="e">
        <f t="shared" ref="H41:H44" si="32">G41/D41</f>
        <v>#DIV/0!</v>
      </c>
      <c r="I41" s="285" t="e">
        <f t="shared" ref="I41:I44" si="33">G41/E41</f>
        <v>#DIV/0!</v>
      </c>
      <c r="J41" s="263">
        <f t="shared" ref="J41:J43" si="34">D41-G41</f>
        <v>0</v>
      </c>
      <c r="K41" s="263">
        <f t="shared" ref="K41:K60" si="35">E41-G41</f>
        <v>0</v>
      </c>
      <c r="L41" s="1218"/>
      <c r="M41" s="234"/>
      <c r="N41" s="238"/>
      <c r="O41" s="249"/>
      <c r="P41" s="238"/>
      <c r="Q41" s="234"/>
      <c r="R41" s="234"/>
      <c r="S41" s="234"/>
      <c r="T41" s="234"/>
      <c r="U41" s="234"/>
      <c r="V41" s="234"/>
      <c r="W41" s="234"/>
      <c r="X41" s="234"/>
      <c r="Y41" s="234"/>
      <c r="Z41" s="239"/>
      <c r="AA41" s="234"/>
      <c r="AB41" s="239"/>
      <c r="AC41" s="234"/>
      <c r="AD41" s="234"/>
      <c r="AE41" s="234"/>
      <c r="AF41" s="239"/>
      <c r="AG41" s="234"/>
      <c r="AH41" s="239"/>
      <c r="AI41" s="234"/>
      <c r="AJ41" s="234"/>
      <c r="AK41" s="234"/>
      <c r="AL41" s="239"/>
      <c r="AM41" s="234"/>
      <c r="AN41" s="239"/>
      <c r="AO41" s="234"/>
      <c r="AP41" s="234"/>
      <c r="AQ41" s="234"/>
      <c r="AR41" s="234"/>
      <c r="AS41" s="234"/>
      <c r="AT41" s="234"/>
      <c r="AU41" s="234"/>
      <c r="AV41" s="234"/>
      <c r="AW41" s="234"/>
      <c r="AX41" s="234"/>
      <c r="AY41" s="234"/>
      <c r="AZ41" s="234"/>
      <c r="BA41" s="234"/>
      <c r="BB41" s="234"/>
      <c r="BC41" s="234"/>
      <c r="BD41" s="239"/>
      <c r="BE41" s="234"/>
      <c r="BF41" s="239"/>
      <c r="BG41" s="234"/>
      <c r="BH41" s="234"/>
      <c r="BI41" s="234"/>
      <c r="BJ41" s="239"/>
      <c r="BK41" s="234"/>
      <c r="BL41" s="239"/>
      <c r="BM41" s="234"/>
      <c r="BN41" s="234"/>
      <c r="BO41" s="234"/>
      <c r="BP41" s="239"/>
      <c r="BQ41" s="234"/>
      <c r="BR41" s="234"/>
      <c r="BS41" s="234"/>
      <c r="BT41" s="234"/>
      <c r="BU41" s="234"/>
      <c r="BV41" s="239"/>
      <c r="BW41" s="234"/>
      <c r="BX41" s="239"/>
      <c r="BY41" s="234"/>
      <c r="BZ41" s="234"/>
      <c r="CA41" s="234"/>
      <c r="CB41" s="234"/>
      <c r="CC41" s="234"/>
      <c r="CD41" s="234"/>
      <c r="CE41" s="234"/>
      <c r="CF41" s="234"/>
      <c r="CG41" s="234"/>
      <c r="CH41" s="239"/>
      <c r="CI41" s="234"/>
      <c r="CJ41" s="239"/>
      <c r="CK41" s="234"/>
      <c r="CL41" s="234"/>
      <c r="CM41" s="234"/>
      <c r="CN41" s="239"/>
      <c r="CO41" s="234"/>
      <c r="CP41" s="239"/>
      <c r="CQ41" s="234"/>
      <c r="CR41" s="234"/>
      <c r="CS41" s="234"/>
      <c r="CT41" s="239"/>
      <c r="CU41" s="234"/>
      <c r="CV41" s="239"/>
      <c r="CW41" s="234"/>
      <c r="CX41" s="234"/>
      <c r="CY41" s="234"/>
      <c r="CZ41" s="239"/>
      <c r="DA41" s="234"/>
      <c r="DB41" s="239"/>
      <c r="DC41" s="234"/>
      <c r="DD41" s="234"/>
      <c r="DE41" s="234"/>
      <c r="DF41" s="239"/>
      <c r="DG41" s="234"/>
      <c r="DH41" s="239"/>
      <c r="DI41" s="234"/>
      <c r="DJ41" s="234"/>
      <c r="DK41" s="234"/>
      <c r="DL41" s="239"/>
      <c r="DM41" s="234"/>
      <c r="DN41" s="239"/>
      <c r="DO41" s="234"/>
      <c r="DP41" s="234"/>
      <c r="DQ41" s="234"/>
      <c r="DR41" s="234"/>
      <c r="DS41" s="234"/>
      <c r="DT41" s="234"/>
      <c r="DU41" s="234"/>
      <c r="DV41" s="234"/>
      <c r="DW41" s="234"/>
      <c r="DX41" s="234"/>
      <c r="DY41" s="234"/>
      <c r="DZ41" s="234"/>
      <c r="EA41" s="234"/>
      <c r="EB41" s="234"/>
      <c r="EC41" s="234"/>
      <c r="ED41" s="234"/>
      <c r="EE41" s="234"/>
      <c r="EF41" s="234"/>
      <c r="EG41" s="234"/>
      <c r="EH41" s="234"/>
      <c r="EI41" s="234"/>
      <c r="EJ41" s="239"/>
      <c r="EK41" s="234"/>
      <c r="EL41" s="239"/>
      <c r="EM41" s="234"/>
      <c r="EN41" s="234"/>
      <c r="EO41" s="234"/>
      <c r="EP41" s="239"/>
      <c r="EQ41" s="234"/>
      <c r="ER41" s="239"/>
    </row>
    <row r="42" spans="1:148" s="240" customFormat="1" ht="51" customHeight="1" x14ac:dyDescent="0.35">
      <c r="A42" s="1275"/>
      <c r="B42" s="1286"/>
      <c r="C42" s="241" t="s">
        <v>116</v>
      </c>
      <c r="D42" s="263">
        <f>'на 01.04.15'!E954</f>
        <v>271.14999999999998</v>
      </c>
      <c r="E42" s="263">
        <f>'на 01.04.15'!F954</f>
        <v>0</v>
      </c>
      <c r="F42" s="285">
        <f t="shared" si="31"/>
        <v>0</v>
      </c>
      <c r="G42" s="263">
        <f>'на 01.04.15'!H954</f>
        <v>0</v>
      </c>
      <c r="H42" s="285">
        <f t="shared" si="32"/>
        <v>0</v>
      </c>
      <c r="I42" s="285" t="e">
        <f t="shared" si="33"/>
        <v>#DIV/0!</v>
      </c>
      <c r="J42" s="263">
        <f t="shared" si="34"/>
        <v>271.14999999999998</v>
      </c>
      <c r="K42" s="263">
        <f t="shared" si="35"/>
        <v>0</v>
      </c>
      <c r="L42" s="1218"/>
      <c r="M42" s="234"/>
      <c r="N42" s="238"/>
      <c r="O42" s="249"/>
      <c r="P42" s="238"/>
      <c r="Q42" s="234"/>
      <c r="R42" s="234"/>
      <c r="S42" s="234"/>
      <c r="T42" s="234"/>
      <c r="U42" s="234"/>
      <c r="V42" s="234"/>
      <c r="W42" s="234"/>
      <c r="X42" s="234"/>
      <c r="Y42" s="234"/>
      <c r="Z42" s="239"/>
      <c r="AA42" s="234"/>
      <c r="AB42" s="239"/>
      <c r="AC42" s="234"/>
      <c r="AD42" s="234"/>
      <c r="AE42" s="234"/>
      <c r="AF42" s="239"/>
      <c r="AG42" s="234"/>
      <c r="AH42" s="239"/>
      <c r="AI42" s="234"/>
      <c r="AJ42" s="234"/>
      <c r="AK42" s="234"/>
      <c r="AL42" s="239"/>
      <c r="AM42" s="234"/>
      <c r="AN42" s="239"/>
      <c r="AO42" s="234"/>
      <c r="AP42" s="234"/>
      <c r="AQ42" s="234"/>
      <c r="AR42" s="234"/>
      <c r="AS42" s="234"/>
      <c r="AT42" s="234"/>
      <c r="AU42" s="234"/>
      <c r="AV42" s="234"/>
      <c r="AW42" s="234"/>
      <c r="AX42" s="234"/>
      <c r="AY42" s="234"/>
      <c r="AZ42" s="234"/>
      <c r="BA42" s="234"/>
      <c r="BB42" s="234"/>
      <c r="BC42" s="234"/>
      <c r="BD42" s="239"/>
      <c r="BE42" s="234"/>
      <c r="BF42" s="239"/>
      <c r="BG42" s="234"/>
      <c r="BH42" s="234"/>
      <c r="BI42" s="234"/>
      <c r="BJ42" s="239"/>
      <c r="BK42" s="234"/>
      <c r="BL42" s="239"/>
      <c r="BM42" s="234"/>
      <c r="BN42" s="234"/>
      <c r="BO42" s="234"/>
      <c r="BP42" s="239"/>
      <c r="BQ42" s="234"/>
      <c r="BR42" s="234"/>
      <c r="BS42" s="234"/>
      <c r="BT42" s="234"/>
      <c r="BU42" s="234"/>
      <c r="BV42" s="239"/>
      <c r="BW42" s="234"/>
      <c r="BX42" s="239"/>
      <c r="BY42" s="234"/>
      <c r="BZ42" s="234"/>
      <c r="CA42" s="234"/>
      <c r="CB42" s="234"/>
      <c r="CC42" s="234"/>
      <c r="CD42" s="234"/>
      <c r="CE42" s="234"/>
      <c r="CF42" s="234"/>
      <c r="CG42" s="234"/>
      <c r="CH42" s="239"/>
      <c r="CI42" s="234"/>
      <c r="CJ42" s="239"/>
      <c r="CK42" s="234"/>
      <c r="CL42" s="234"/>
      <c r="CM42" s="234"/>
      <c r="CN42" s="239"/>
      <c r="CO42" s="234"/>
      <c r="CP42" s="239"/>
      <c r="CQ42" s="234"/>
      <c r="CR42" s="234"/>
      <c r="CS42" s="234"/>
      <c r="CT42" s="239"/>
      <c r="CU42" s="234"/>
      <c r="CV42" s="239"/>
      <c r="CW42" s="234"/>
      <c r="CX42" s="234"/>
      <c r="CY42" s="234"/>
      <c r="CZ42" s="239"/>
      <c r="DA42" s="234"/>
      <c r="DB42" s="239"/>
      <c r="DC42" s="234"/>
      <c r="DD42" s="234"/>
      <c r="DE42" s="234"/>
      <c r="DF42" s="239"/>
      <c r="DG42" s="234"/>
      <c r="DH42" s="239"/>
      <c r="DI42" s="234"/>
      <c r="DJ42" s="234"/>
      <c r="DK42" s="234"/>
      <c r="DL42" s="239"/>
      <c r="DM42" s="234"/>
      <c r="DN42" s="239"/>
      <c r="DO42" s="234"/>
      <c r="DP42" s="234"/>
      <c r="DQ42" s="234"/>
      <c r="DR42" s="234"/>
      <c r="DS42" s="234"/>
      <c r="DT42" s="234"/>
      <c r="DU42" s="234"/>
      <c r="DV42" s="234"/>
      <c r="DW42" s="234"/>
      <c r="DX42" s="234"/>
      <c r="DY42" s="234"/>
      <c r="DZ42" s="234"/>
      <c r="EA42" s="234"/>
      <c r="EB42" s="234"/>
      <c r="EC42" s="234"/>
      <c r="ED42" s="234"/>
      <c r="EE42" s="234"/>
      <c r="EF42" s="234"/>
      <c r="EG42" s="234"/>
      <c r="EH42" s="234"/>
      <c r="EI42" s="234"/>
      <c r="EJ42" s="239"/>
      <c r="EK42" s="234"/>
      <c r="EL42" s="239"/>
      <c r="EM42" s="234"/>
      <c r="EN42" s="234"/>
      <c r="EO42" s="234"/>
      <c r="EP42" s="239"/>
      <c r="EQ42" s="234"/>
      <c r="ER42" s="239"/>
    </row>
    <row r="43" spans="1:148" s="240" customFormat="1" ht="51" customHeight="1" x14ac:dyDescent="0.35">
      <c r="A43" s="1275"/>
      <c r="B43" s="1286"/>
      <c r="C43" s="262" t="s">
        <v>33</v>
      </c>
      <c r="D43" s="263">
        <f>'на 01.04.15'!E955</f>
        <v>0</v>
      </c>
      <c r="E43" s="263">
        <f>'на 01.04.15'!F955</f>
        <v>0</v>
      </c>
      <c r="F43" s="285" t="e">
        <f t="shared" si="31"/>
        <v>#DIV/0!</v>
      </c>
      <c r="G43" s="263">
        <f>'на 01.04.15'!H955</f>
        <v>0</v>
      </c>
      <c r="H43" s="285" t="e">
        <f t="shared" si="32"/>
        <v>#DIV/0!</v>
      </c>
      <c r="I43" s="285" t="e">
        <f t="shared" si="33"/>
        <v>#DIV/0!</v>
      </c>
      <c r="J43" s="263">
        <f t="shared" si="34"/>
        <v>0</v>
      </c>
      <c r="K43" s="263">
        <f t="shared" si="35"/>
        <v>0</v>
      </c>
      <c r="L43" s="1218"/>
      <c r="M43" s="234"/>
      <c r="N43" s="238"/>
      <c r="O43" s="249"/>
      <c r="P43" s="238"/>
      <c r="Q43" s="234"/>
      <c r="R43" s="234"/>
      <c r="S43" s="234"/>
      <c r="T43" s="234"/>
      <c r="U43" s="234"/>
      <c r="V43" s="234"/>
      <c r="W43" s="234"/>
      <c r="X43" s="234"/>
      <c r="Y43" s="234"/>
      <c r="Z43" s="239"/>
      <c r="AA43" s="234"/>
      <c r="AB43" s="239"/>
      <c r="AC43" s="234"/>
      <c r="AD43" s="234"/>
      <c r="AE43" s="234"/>
      <c r="AF43" s="239"/>
      <c r="AG43" s="234"/>
      <c r="AH43" s="239"/>
      <c r="AI43" s="234"/>
      <c r="AJ43" s="234"/>
      <c r="AK43" s="234"/>
      <c r="AL43" s="239"/>
      <c r="AM43" s="234"/>
      <c r="AN43" s="239"/>
      <c r="AO43" s="234"/>
      <c r="AP43" s="234"/>
      <c r="AQ43" s="234"/>
      <c r="AR43" s="234"/>
      <c r="AS43" s="234"/>
      <c r="AT43" s="234"/>
      <c r="AU43" s="234"/>
      <c r="AV43" s="234"/>
      <c r="AW43" s="234"/>
      <c r="AX43" s="234"/>
      <c r="AY43" s="234"/>
      <c r="AZ43" s="234"/>
      <c r="BA43" s="234"/>
      <c r="BB43" s="234"/>
      <c r="BC43" s="234"/>
      <c r="BD43" s="239"/>
      <c r="BE43" s="234"/>
      <c r="BF43" s="239"/>
      <c r="BG43" s="234"/>
      <c r="BH43" s="234"/>
      <c r="BI43" s="234"/>
      <c r="BJ43" s="239"/>
      <c r="BK43" s="234"/>
      <c r="BL43" s="239"/>
      <c r="BM43" s="234"/>
      <c r="BN43" s="234"/>
      <c r="BO43" s="234"/>
      <c r="BP43" s="239"/>
      <c r="BQ43" s="234"/>
      <c r="BR43" s="234"/>
      <c r="BS43" s="234"/>
      <c r="BT43" s="234"/>
      <c r="BU43" s="234"/>
      <c r="BV43" s="239"/>
      <c r="BW43" s="234"/>
      <c r="BX43" s="239"/>
      <c r="BY43" s="234"/>
      <c r="BZ43" s="234"/>
      <c r="CA43" s="234"/>
      <c r="CB43" s="234"/>
      <c r="CC43" s="234"/>
      <c r="CD43" s="234"/>
      <c r="CE43" s="234"/>
      <c r="CF43" s="234"/>
      <c r="CG43" s="234"/>
      <c r="CH43" s="239"/>
      <c r="CI43" s="234"/>
      <c r="CJ43" s="239"/>
      <c r="CK43" s="234"/>
      <c r="CL43" s="234"/>
      <c r="CM43" s="234"/>
      <c r="CN43" s="239"/>
      <c r="CO43" s="234"/>
      <c r="CP43" s="239"/>
      <c r="CQ43" s="234"/>
      <c r="CR43" s="234"/>
      <c r="CS43" s="234"/>
      <c r="CT43" s="239"/>
      <c r="CU43" s="234"/>
      <c r="CV43" s="239"/>
      <c r="CW43" s="234"/>
      <c r="CX43" s="234"/>
      <c r="CY43" s="234"/>
      <c r="CZ43" s="239"/>
      <c r="DA43" s="234"/>
      <c r="DB43" s="239"/>
      <c r="DC43" s="234"/>
      <c r="DD43" s="234"/>
      <c r="DE43" s="234"/>
      <c r="DF43" s="239"/>
      <c r="DG43" s="234"/>
      <c r="DH43" s="239"/>
      <c r="DI43" s="234"/>
      <c r="DJ43" s="234"/>
      <c r="DK43" s="234"/>
      <c r="DL43" s="239"/>
      <c r="DM43" s="234"/>
      <c r="DN43" s="239"/>
      <c r="DO43" s="234"/>
      <c r="DP43" s="234"/>
      <c r="DQ43" s="234"/>
      <c r="DR43" s="234"/>
      <c r="DS43" s="234"/>
      <c r="DT43" s="234"/>
      <c r="DU43" s="234"/>
      <c r="DV43" s="234"/>
      <c r="DW43" s="234"/>
      <c r="DX43" s="234"/>
      <c r="DY43" s="234"/>
      <c r="DZ43" s="234"/>
      <c r="EA43" s="234"/>
      <c r="EB43" s="234"/>
      <c r="EC43" s="234"/>
      <c r="ED43" s="234"/>
      <c r="EE43" s="234"/>
      <c r="EF43" s="234"/>
      <c r="EG43" s="234"/>
      <c r="EH43" s="234"/>
      <c r="EI43" s="234"/>
      <c r="EJ43" s="239"/>
      <c r="EK43" s="234"/>
      <c r="EL43" s="239"/>
      <c r="EM43" s="234"/>
      <c r="EN43" s="234"/>
      <c r="EO43" s="234"/>
      <c r="EP43" s="239"/>
      <c r="EQ43" s="234"/>
      <c r="ER43" s="239"/>
    </row>
    <row r="44" spans="1:148" s="254" customFormat="1" ht="51" customHeight="1" x14ac:dyDescent="0.35">
      <c r="A44" s="1275"/>
      <c r="B44" s="1287"/>
      <c r="C44" s="286" t="s">
        <v>34</v>
      </c>
      <c r="D44" s="287">
        <f>SUM(D40:D43)</f>
        <v>271.14999999999998</v>
      </c>
      <c r="E44" s="287">
        <f>SUM(E40:E43)</f>
        <v>0</v>
      </c>
      <c r="F44" s="288">
        <f t="shared" si="31"/>
        <v>0</v>
      </c>
      <c r="G44" s="303">
        <f>SUM(G40:G43)</f>
        <v>0</v>
      </c>
      <c r="H44" s="288">
        <f t="shared" si="32"/>
        <v>0</v>
      </c>
      <c r="I44" s="288" t="e">
        <f t="shared" si="33"/>
        <v>#DIV/0!</v>
      </c>
      <c r="J44" s="287">
        <f>SUM(J40:J43)</f>
        <v>271.14999999999998</v>
      </c>
      <c r="K44" s="287">
        <f t="shared" si="35"/>
        <v>0</v>
      </c>
      <c r="L44" s="1218"/>
      <c r="M44" s="252"/>
      <c r="N44" s="253" t="b">
        <v>0</v>
      </c>
      <c r="O44" s="252" t="b">
        <v>0</v>
      </c>
      <c r="P44" s="253" t="b">
        <v>0</v>
      </c>
      <c r="Q44" s="252"/>
      <c r="R44" s="252"/>
      <c r="S44" s="252"/>
      <c r="T44" s="252"/>
      <c r="U44" s="252"/>
      <c r="V44" s="252"/>
      <c r="W44" s="252"/>
      <c r="X44" s="252"/>
      <c r="Y44" s="252"/>
      <c r="Z44" s="253"/>
      <c r="AA44" s="252"/>
      <c r="AB44" s="253"/>
      <c r="AC44" s="252"/>
      <c r="AD44" s="252"/>
      <c r="AE44" s="252"/>
      <c r="AF44" s="253"/>
      <c r="AG44" s="252"/>
      <c r="AH44" s="253"/>
      <c r="AI44" s="252"/>
      <c r="AJ44" s="252"/>
      <c r="AK44" s="252"/>
      <c r="AL44" s="253"/>
      <c r="AM44" s="252"/>
      <c r="AN44" s="253"/>
      <c r="AO44" s="252"/>
      <c r="AP44" s="252"/>
      <c r="AQ44" s="252"/>
      <c r="AR44" s="252"/>
      <c r="AS44" s="252"/>
      <c r="AT44" s="252"/>
      <c r="AU44" s="252"/>
      <c r="AV44" s="252"/>
      <c r="AW44" s="252"/>
      <c r="AX44" s="252"/>
      <c r="AY44" s="252"/>
      <c r="AZ44" s="252"/>
      <c r="BA44" s="252"/>
      <c r="BB44" s="252"/>
      <c r="BC44" s="252"/>
      <c r="BD44" s="253"/>
      <c r="BE44" s="252"/>
      <c r="BF44" s="253"/>
      <c r="BG44" s="252"/>
      <c r="BH44" s="252"/>
      <c r="BI44" s="252"/>
      <c r="BJ44" s="253"/>
      <c r="BK44" s="252"/>
      <c r="BL44" s="253"/>
      <c r="BM44" s="252"/>
      <c r="BN44" s="252"/>
      <c r="BO44" s="252"/>
      <c r="BP44" s="253"/>
      <c r="BQ44" s="252"/>
      <c r="BR44" s="252"/>
      <c r="BS44" s="252"/>
      <c r="BT44" s="252"/>
      <c r="BU44" s="252"/>
      <c r="BV44" s="253"/>
      <c r="BW44" s="252"/>
      <c r="BX44" s="253"/>
      <c r="BY44" s="252"/>
      <c r="BZ44" s="252"/>
      <c r="CA44" s="252"/>
      <c r="CB44" s="252"/>
      <c r="CC44" s="252"/>
      <c r="CD44" s="252"/>
      <c r="CE44" s="252"/>
      <c r="CF44" s="252"/>
      <c r="CG44" s="252"/>
      <c r="CH44" s="253"/>
      <c r="CI44" s="252"/>
      <c r="CJ44" s="253"/>
      <c r="CK44" s="252"/>
      <c r="CL44" s="252"/>
      <c r="CM44" s="252"/>
      <c r="CN44" s="253"/>
      <c r="CO44" s="252"/>
      <c r="CP44" s="253"/>
      <c r="CQ44" s="252"/>
      <c r="CR44" s="252"/>
      <c r="CS44" s="252"/>
      <c r="CT44" s="253"/>
      <c r="CU44" s="252"/>
      <c r="CV44" s="253"/>
      <c r="CW44" s="252"/>
      <c r="CX44" s="252"/>
      <c r="CY44" s="252"/>
      <c r="CZ44" s="253"/>
      <c r="DA44" s="252"/>
      <c r="DB44" s="253"/>
      <c r="DC44" s="252"/>
      <c r="DD44" s="252"/>
      <c r="DE44" s="252"/>
      <c r="DF44" s="253"/>
      <c r="DG44" s="252"/>
      <c r="DH44" s="253"/>
      <c r="DI44" s="252"/>
      <c r="DJ44" s="252"/>
      <c r="DK44" s="252"/>
      <c r="DL44" s="253"/>
      <c r="DM44" s="252"/>
      <c r="DN44" s="253"/>
      <c r="DO44" s="252"/>
      <c r="DP44" s="252"/>
      <c r="DQ44" s="252"/>
      <c r="DR44" s="252"/>
      <c r="DS44" s="252"/>
      <c r="DT44" s="252"/>
      <c r="DU44" s="252"/>
      <c r="DV44" s="252"/>
      <c r="DW44" s="252"/>
      <c r="DX44" s="252"/>
      <c r="DY44" s="252"/>
      <c r="DZ44" s="252"/>
      <c r="EA44" s="252"/>
      <c r="EB44" s="252"/>
      <c r="EC44" s="252"/>
      <c r="ED44" s="252"/>
      <c r="EE44" s="252"/>
      <c r="EF44" s="252"/>
      <c r="EG44" s="252"/>
      <c r="EH44" s="252"/>
      <c r="EI44" s="252"/>
      <c r="EJ44" s="253"/>
      <c r="EK44" s="252"/>
      <c r="EL44" s="253"/>
      <c r="EM44" s="252"/>
      <c r="EN44" s="252"/>
      <c r="EO44" s="252"/>
      <c r="EP44" s="253"/>
      <c r="EQ44" s="252"/>
      <c r="ER44" s="253"/>
    </row>
    <row r="45" spans="1:148" s="254" customFormat="1" ht="132" hidden="1" customHeight="1" x14ac:dyDescent="0.35">
      <c r="A45" s="1315" t="s">
        <v>756</v>
      </c>
      <c r="B45" s="1316"/>
      <c r="C45" s="1316"/>
      <c r="D45" s="1316"/>
      <c r="E45" s="1316"/>
      <c r="F45" s="1316"/>
      <c r="G45" s="1316"/>
      <c r="H45" s="1316"/>
      <c r="I45" s="1316"/>
      <c r="J45" s="1316"/>
      <c r="K45" s="1317"/>
      <c r="L45" s="260"/>
      <c r="M45" s="252"/>
      <c r="N45" s="253"/>
      <c r="O45" s="252"/>
      <c r="P45" s="253"/>
      <c r="Q45" s="252"/>
      <c r="R45" s="252"/>
      <c r="S45" s="252"/>
      <c r="T45" s="252"/>
      <c r="U45" s="252"/>
      <c r="V45" s="252"/>
      <c r="W45" s="252"/>
      <c r="X45" s="252"/>
      <c r="Y45" s="252"/>
      <c r="Z45" s="253"/>
      <c r="AA45" s="252"/>
      <c r="AB45" s="253"/>
      <c r="AC45" s="252"/>
      <c r="AD45" s="252"/>
      <c r="AE45" s="252"/>
      <c r="AF45" s="253"/>
      <c r="AG45" s="252"/>
      <c r="AH45" s="253"/>
      <c r="AI45" s="252"/>
      <c r="AJ45" s="252"/>
      <c r="AK45" s="252"/>
      <c r="AL45" s="253"/>
      <c r="AM45" s="252"/>
      <c r="AN45" s="253"/>
      <c r="AO45" s="252"/>
      <c r="AP45" s="252"/>
      <c r="AQ45" s="252"/>
      <c r="AR45" s="252"/>
      <c r="AS45" s="252"/>
      <c r="AT45" s="252"/>
      <c r="AU45" s="252"/>
      <c r="AV45" s="252"/>
      <c r="AW45" s="252"/>
      <c r="AX45" s="252"/>
      <c r="AY45" s="252"/>
      <c r="AZ45" s="252"/>
      <c r="BA45" s="252"/>
      <c r="BB45" s="252"/>
      <c r="BC45" s="252"/>
      <c r="BD45" s="253"/>
      <c r="BE45" s="252"/>
      <c r="BF45" s="253"/>
      <c r="BG45" s="252"/>
      <c r="BH45" s="252"/>
      <c r="BI45" s="252"/>
      <c r="BJ45" s="253"/>
      <c r="BK45" s="252"/>
      <c r="BL45" s="253"/>
      <c r="BM45" s="252"/>
      <c r="BN45" s="252"/>
      <c r="BO45" s="252"/>
      <c r="BP45" s="253"/>
      <c r="BQ45" s="252"/>
      <c r="BR45" s="252"/>
      <c r="BS45" s="252"/>
      <c r="BT45" s="252"/>
      <c r="BU45" s="252"/>
      <c r="BV45" s="253"/>
      <c r="BW45" s="252"/>
      <c r="BX45" s="253"/>
      <c r="BY45" s="252"/>
      <c r="BZ45" s="252"/>
      <c r="CA45" s="252"/>
      <c r="CB45" s="252"/>
      <c r="CC45" s="252"/>
      <c r="CD45" s="252"/>
      <c r="CE45" s="252"/>
      <c r="CF45" s="252"/>
      <c r="CG45" s="252"/>
      <c r="CH45" s="253"/>
      <c r="CI45" s="252"/>
      <c r="CJ45" s="253"/>
      <c r="CK45" s="252"/>
      <c r="CL45" s="252"/>
      <c r="CM45" s="252"/>
      <c r="CN45" s="253"/>
      <c r="CO45" s="252"/>
      <c r="CP45" s="253"/>
      <c r="CQ45" s="252"/>
      <c r="CR45" s="252"/>
      <c r="CS45" s="252"/>
      <c r="CT45" s="253"/>
      <c r="CU45" s="252"/>
      <c r="CV45" s="253"/>
      <c r="CW45" s="252"/>
      <c r="CX45" s="252"/>
      <c r="CY45" s="252"/>
      <c r="CZ45" s="253"/>
      <c r="DA45" s="252"/>
      <c r="DB45" s="253"/>
      <c r="DC45" s="252"/>
      <c r="DD45" s="252"/>
      <c r="DE45" s="252"/>
      <c r="DF45" s="253"/>
      <c r="DG45" s="252"/>
      <c r="DH45" s="253"/>
      <c r="DI45" s="252"/>
      <c r="DJ45" s="252"/>
      <c r="DK45" s="252"/>
      <c r="DL45" s="253"/>
      <c r="DM45" s="252"/>
      <c r="DN45" s="253"/>
      <c r="DO45" s="252"/>
      <c r="DP45" s="252"/>
      <c r="DQ45" s="252"/>
      <c r="DR45" s="252"/>
      <c r="DS45" s="252"/>
      <c r="DT45" s="252"/>
      <c r="DU45" s="252"/>
      <c r="DV45" s="252"/>
      <c r="DW45" s="252"/>
      <c r="DX45" s="252"/>
      <c r="DY45" s="252"/>
      <c r="DZ45" s="252"/>
      <c r="EA45" s="252"/>
      <c r="EB45" s="252"/>
      <c r="EC45" s="252"/>
      <c r="ED45" s="252"/>
      <c r="EE45" s="252"/>
      <c r="EF45" s="252"/>
      <c r="EG45" s="252"/>
      <c r="EH45" s="252"/>
      <c r="EI45" s="252"/>
      <c r="EJ45" s="253"/>
      <c r="EK45" s="252"/>
      <c r="EL45" s="253"/>
      <c r="EM45" s="252"/>
      <c r="EN45" s="252"/>
      <c r="EO45" s="252"/>
      <c r="EP45" s="253"/>
      <c r="EQ45" s="252"/>
      <c r="ER45" s="253"/>
    </row>
    <row r="46" spans="1:148" s="240" customFormat="1" ht="51.75" customHeight="1" x14ac:dyDescent="0.35">
      <c r="A46" s="1275">
        <v>7</v>
      </c>
      <c r="B46" s="1277" t="str">
        <f>'на 01.04.15'!B1016</f>
        <v>Встроенно-пристроенное помещение, расположенное ул.Первопроходцев,18</v>
      </c>
      <c r="C46" s="246" t="s">
        <v>79</v>
      </c>
      <c r="D46" s="301">
        <f>'на 01.04.15'!D1017</f>
        <v>0</v>
      </c>
      <c r="E46" s="301">
        <f>'на 01.04.15'!F1017</f>
        <v>0</v>
      </c>
      <c r="F46" s="291" t="e">
        <f>E46/D46</f>
        <v>#DIV/0!</v>
      </c>
      <c r="G46" s="304">
        <f>'на 01.04.15'!H1017</f>
        <v>0</v>
      </c>
      <c r="H46" s="291" t="e">
        <f>G46/D46</f>
        <v>#DIV/0!</v>
      </c>
      <c r="I46" s="291" t="e">
        <f>G46/E46</f>
        <v>#DIV/0!</v>
      </c>
      <c r="J46" s="301">
        <f>D46-G46</f>
        <v>0</v>
      </c>
      <c r="K46" s="304">
        <f t="shared" si="35"/>
        <v>0</v>
      </c>
      <c r="L46" s="1217"/>
      <c r="M46" s="234"/>
      <c r="N46" s="238"/>
      <c r="O46" s="249"/>
      <c r="P46" s="238"/>
      <c r="Q46" s="234"/>
      <c r="R46" s="234"/>
      <c r="S46" s="234"/>
      <c r="T46" s="234"/>
      <c r="U46" s="234"/>
      <c r="V46" s="234"/>
      <c r="W46" s="234"/>
      <c r="X46" s="234"/>
      <c r="Y46" s="234"/>
      <c r="Z46" s="239"/>
      <c r="AA46" s="234"/>
      <c r="AB46" s="239"/>
      <c r="AC46" s="234"/>
      <c r="AD46" s="234"/>
      <c r="AE46" s="234"/>
      <c r="AF46" s="239"/>
      <c r="AG46" s="234"/>
      <c r="AH46" s="239"/>
      <c r="AI46" s="234"/>
      <c r="AJ46" s="234"/>
      <c r="AK46" s="234"/>
      <c r="AL46" s="239"/>
      <c r="AM46" s="234"/>
      <c r="AN46" s="239"/>
      <c r="AO46" s="234"/>
      <c r="AP46" s="234"/>
      <c r="AQ46" s="234"/>
      <c r="AR46" s="234"/>
      <c r="AS46" s="234"/>
      <c r="AT46" s="234"/>
      <c r="AU46" s="234"/>
      <c r="AV46" s="234"/>
      <c r="AW46" s="234"/>
      <c r="AX46" s="234"/>
      <c r="AY46" s="234"/>
      <c r="AZ46" s="234"/>
      <c r="BA46" s="234"/>
      <c r="BB46" s="234"/>
      <c r="BC46" s="234"/>
      <c r="BD46" s="239"/>
      <c r="BE46" s="234"/>
      <c r="BF46" s="239"/>
      <c r="BG46" s="234"/>
      <c r="BH46" s="234"/>
      <c r="BI46" s="234"/>
      <c r="BJ46" s="239"/>
      <c r="BK46" s="234"/>
      <c r="BL46" s="239"/>
      <c r="BM46" s="234"/>
      <c r="BN46" s="234"/>
      <c r="BO46" s="234"/>
      <c r="BP46" s="239"/>
      <c r="BQ46" s="234"/>
      <c r="BR46" s="234"/>
      <c r="BS46" s="234"/>
      <c r="BT46" s="234"/>
      <c r="BU46" s="234"/>
      <c r="BV46" s="239"/>
      <c r="BW46" s="234"/>
      <c r="BX46" s="239"/>
      <c r="BY46" s="234"/>
      <c r="BZ46" s="234"/>
      <c r="CA46" s="234"/>
      <c r="CB46" s="234"/>
      <c r="CC46" s="234"/>
      <c r="CD46" s="234"/>
      <c r="CE46" s="234"/>
      <c r="CF46" s="234"/>
      <c r="CG46" s="234"/>
      <c r="CH46" s="239"/>
      <c r="CI46" s="234"/>
      <c r="CJ46" s="239"/>
      <c r="CK46" s="234"/>
      <c r="CL46" s="234"/>
      <c r="CM46" s="234"/>
      <c r="CN46" s="239"/>
      <c r="CO46" s="234"/>
      <c r="CP46" s="239"/>
      <c r="CQ46" s="234"/>
      <c r="CR46" s="234"/>
      <c r="CS46" s="234"/>
      <c r="CT46" s="239"/>
      <c r="CU46" s="234"/>
      <c r="CV46" s="239"/>
      <c r="CW46" s="234"/>
      <c r="CX46" s="234"/>
      <c r="CY46" s="234"/>
      <c r="CZ46" s="239"/>
      <c r="DA46" s="234"/>
      <c r="DB46" s="239"/>
      <c r="DC46" s="234"/>
      <c r="DD46" s="234"/>
      <c r="DE46" s="234"/>
      <c r="DF46" s="239"/>
      <c r="DG46" s="234"/>
      <c r="DH46" s="239"/>
      <c r="DI46" s="234"/>
      <c r="DJ46" s="234"/>
      <c r="DK46" s="234"/>
      <c r="DL46" s="239"/>
      <c r="DM46" s="234"/>
      <c r="DN46" s="239"/>
      <c r="DO46" s="234"/>
      <c r="DP46" s="234"/>
      <c r="DQ46" s="234"/>
      <c r="DR46" s="234"/>
      <c r="DS46" s="234"/>
      <c r="DT46" s="234"/>
      <c r="DU46" s="234"/>
      <c r="DV46" s="234"/>
      <c r="DW46" s="234"/>
      <c r="DX46" s="234"/>
      <c r="DY46" s="234"/>
      <c r="DZ46" s="234"/>
      <c r="EA46" s="234"/>
      <c r="EB46" s="234"/>
      <c r="EC46" s="234"/>
      <c r="ED46" s="234"/>
      <c r="EE46" s="234"/>
      <c r="EF46" s="234"/>
      <c r="EG46" s="234"/>
      <c r="EH46" s="234"/>
      <c r="EI46" s="234"/>
      <c r="EJ46" s="239"/>
      <c r="EK46" s="234"/>
      <c r="EL46" s="239"/>
      <c r="EM46" s="234"/>
      <c r="EN46" s="234"/>
      <c r="EO46" s="234"/>
      <c r="EP46" s="239"/>
      <c r="EQ46" s="234"/>
      <c r="ER46" s="239"/>
    </row>
    <row r="47" spans="1:148" s="240" customFormat="1" ht="51.75" customHeight="1" x14ac:dyDescent="0.35">
      <c r="A47" s="1275"/>
      <c r="B47" s="1277"/>
      <c r="C47" s="246" t="s">
        <v>32</v>
      </c>
      <c r="D47" s="301">
        <f>'на 01.04.15'!D1018</f>
        <v>0</v>
      </c>
      <c r="E47" s="301">
        <f>'на 01.04.15'!F1018</f>
        <v>0</v>
      </c>
      <c r="F47" s="291" t="e">
        <f t="shared" ref="F47:F50" si="36">E47/D47</f>
        <v>#DIV/0!</v>
      </c>
      <c r="G47" s="304">
        <f>'на 01.04.15'!H1018</f>
        <v>0</v>
      </c>
      <c r="H47" s="291" t="e">
        <f t="shared" ref="H47:H49" si="37">G47/D47</f>
        <v>#DIV/0!</v>
      </c>
      <c r="I47" s="291" t="e">
        <f t="shared" ref="I47:I50" si="38">G47/E47</f>
        <v>#DIV/0!</v>
      </c>
      <c r="J47" s="301">
        <f t="shared" ref="J47:J49" si="39">D47-G47</f>
        <v>0</v>
      </c>
      <c r="K47" s="304">
        <f t="shared" si="35"/>
        <v>0</v>
      </c>
      <c r="L47" s="1218"/>
      <c r="M47" s="234"/>
      <c r="N47" s="238"/>
      <c r="O47" s="249"/>
      <c r="P47" s="238"/>
      <c r="Q47" s="234"/>
      <c r="R47" s="234"/>
      <c r="S47" s="234"/>
      <c r="T47" s="234"/>
      <c r="U47" s="234"/>
      <c r="V47" s="234"/>
      <c r="W47" s="234"/>
      <c r="X47" s="234"/>
      <c r="Y47" s="234"/>
      <c r="Z47" s="239"/>
      <c r="AA47" s="234"/>
      <c r="AB47" s="239"/>
      <c r="AC47" s="234"/>
      <c r="AD47" s="234"/>
      <c r="AE47" s="234"/>
      <c r="AF47" s="239"/>
      <c r="AG47" s="234"/>
      <c r="AH47" s="239"/>
      <c r="AI47" s="234"/>
      <c r="AJ47" s="234"/>
      <c r="AK47" s="234"/>
      <c r="AL47" s="239"/>
      <c r="AM47" s="234"/>
      <c r="AN47" s="239"/>
      <c r="AO47" s="234"/>
      <c r="AP47" s="234"/>
      <c r="AQ47" s="234"/>
      <c r="AR47" s="234"/>
      <c r="AS47" s="234"/>
      <c r="AT47" s="234"/>
      <c r="AU47" s="234"/>
      <c r="AV47" s="234"/>
      <c r="AW47" s="234"/>
      <c r="AX47" s="234"/>
      <c r="AY47" s="234"/>
      <c r="AZ47" s="234"/>
      <c r="BA47" s="234"/>
      <c r="BB47" s="234"/>
      <c r="BC47" s="234"/>
      <c r="BD47" s="239"/>
      <c r="BE47" s="234"/>
      <c r="BF47" s="239"/>
      <c r="BG47" s="234"/>
      <c r="BH47" s="234"/>
      <c r="BI47" s="234"/>
      <c r="BJ47" s="239"/>
      <c r="BK47" s="234"/>
      <c r="BL47" s="239"/>
      <c r="BM47" s="234"/>
      <c r="BN47" s="234"/>
      <c r="BO47" s="234"/>
      <c r="BP47" s="239"/>
      <c r="BQ47" s="234"/>
      <c r="BR47" s="234"/>
      <c r="BS47" s="234"/>
      <c r="BT47" s="234"/>
      <c r="BU47" s="234"/>
      <c r="BV47" s="239"/>
      <c r="BW47" s="234"/>
      <c r="BX47" s="239"/>
      <c r="BY47" s="234"/>
      <c r="BZ47" s="234"/>
      <c r="CA47" s="234"/>
      <c r="CB47" s="234"/>
      <c r="CC47" s="234"/>
      <c r="CD47" s="234"/>
      <c r="CE47" s="234"/>
      <c r="CF47" s="234"/>
      <c r="CG47" s="234"/>
      <c r="CH47" s="239"/>
      <c r="CI47" s="234"/>
      <c r="CJ47" s="239"/>
      <c r="CK47" s="234"/>
      <c r="CL47" s="234"/>
      <c r="CM47" s="234"/>
      <c r="CN47" s="239"/>
      <c r="CO47" s="234"/>
      <c r="CP47" s="239"/>
      <c r="CQ47" s="234"/>
      <c r="CR47" s="234"/>
      <c r="CS47" s="234"/>
      <c r="CT47" s="239"/>
      <c r="CU47" s="234"/>
      <c r="CV47" s="239"/>
      <c r="CW47" s="234"/>
      <c r="CX47" s="234"/>
      <c r="CY47" s="234"/>
      <c r="CZ47" s="239"/>
      <c r="DA47" s="234"/>
      <c r="DB47" s="239"/>
      <c r="DC47" s="234"/>
      <c r="DD47" s="234"/>
      <c r="DE47" s="234"/>
      <c r="DF47" s="239"/>
      <c r="DG47" s="234"/>
      <c r="DH47" s="239"/>
      <c r="DI47" s="234"/>
      <c r="DJ47" s="234"/>
      <c r="DK47" s="234"/>
      <c r="DL47" s="239"/>
      <c r="DM47" s="234"/>
      <c r="DN47" s="239"/>
      <c r="DO47" s="234"/>
      <c r="DP47" s="234"/>
      <c r="DQ47" s="234"/>
      <c r="DR47" s="234"/>
      <c r="DS47" s="234"/>
      <c r="DT47" s="234"/>
      <c r="DU47" s="234"/>
      <c r="DV47" s="234"/>
      <c r="DW47" s="234"/>
      <c r="DX47" s="234"/>
      <c r="DY47" s="234"/>
      <c r="DZ47" s="234"/>
      <c r="EA47" s="234"/>
      <c r="EB47" s="234"/>
      <c r="EC47" s="234"/>
      <c r="ED47" s="234"/>
      <c r="EE47" s="234"/>
      <c r="EF47" s="234"/>
      <c r="EG47" s="234"/>
      <c r="EH47" s="234"/>
      <c r="EI47" s="234"/>
      <c r="EJ47" s="239"/>
      <c r="EK47" s="234"/>
      <c r="EL47" s="239"/>
      <c r="EM47" s="234"/>
      <c r="EN47" s="234"/>
      <c r="EO47" s="234"/>
      <c r="EP47" s="239"/>
      <c r="EQ47" s="234"/>
      <c r="ER47" s="239"/>
    </row>
    <row r="48" spans="1:148" s="240" customFormat="1" ht="51.75" customHeight="1" x14ac:dyDescent="0.35">
      <c r="A48" s="1275"/>
      <c r="B48" s="1277"/>
      <c r="C48" s="241" t="s">
        <v>116</v>
      </c>
      <c r="D48" s="263">
        <f>'на 01.04.15'!D1019</f>
        <v>10000</v>
      </c>
      <c r="E48" s="263">
        <f>'на 01.04.15'!F1019</f>
        <v>0</v>
      </c>
      <c r="F48" s="285">
        <f t="shared" si="36"/>
        <v>0</v>
      </c>
      <c r="G48" s="263">
        <f>'на 01.04.15'!H1019</f>
        <v>0</v>
      </c>
      <c r="H48" s="285">
        <f t="shared" si="37"/>
        <v>0</v>
      </c>
      <c r="I48" s="285" t="e">
        <f t="shared" si="38"/>
        <v>#DIV/0!</v>
      </c>
      <c r="J48" s="263">
        <f t="shared" si="39"/>
        <v>10000</v>
      </c>
      <c r="K48" s="264">
        <f t="shared" si="35"/>
        <v>0</v>
      </c>
      <c r="L48" s="1218"/>
      <c r="M48" s="234"/>
      <c r="N48" s="238"/>
      <c r="O48" s="249"/>
      <c r="P48" s="238"/>
      <c r="Q48" s="234"/>
      <c r="R48" s="234"/>
      <c r="S48" s="234"/>
      <c r="T48" s="234"/>
      <c r="U48" s="234"/>
      <c r="V48" s="234"/>
      <c r="W48" s="234"/>
      <c r="X48" s="234"/>
      <c r="Y48" s="234"/>
      <c r="Z48" s="239"/>
      <c r="AA48" s="234"/>
      <c r="AB48" s="239"/>
      <c r="AC48" s="234"/>
      <c r="AD48" s="234"/>
      <c r="AE48" s="234"/>
      <c r="AF48" s="239"/>
      <c r="AG48" s="234"/>
      <c r="AH48" s="239"/>
      <c r="AI48" s="234"/>
      <c r="AJ48" s="234"/>
      <c r="AK48" s="234"/>
      <c r="AL48" s="239"/>
      <c r="AM48" s="234"/>
      <c r="AN48" s="239"/>
      <c r="AO48" s="234"/>
      <c r="AP48" s="234"/>
      <c r="AQ48" s="234"/>
      <c r="AR48" s="234"/>
      <c r="AS48" s="234"/>
      <c r="AT48" s="234"/>
      <c r="AU48" s="234"/>
      <c r="AV48" s="234"/>
      <c r="AW48" s="234"/>
      <c r="AX48" s="234"/>
      <c r="AY48" s="234"/>
      <c r="AZ48" s="234"/>
      <c r="BA48" s="234"/>
      <c r="BB48" s="234"/>
      <c r="BC48" s="234"/>
      <c r="BD48" s="239"/>
      <c r="BE48" s="234"/>
      <c r="BF48" s="239"/>
      <c r="BG48" s="234"/>
      <c r="BH48" s="234"/>
      <c r="BI48" s="234"/>
      <c r="BJ48" s="239"/>
      <c r="BK48" s="234"/>
      <c r="BL48" s="239"/>
      <c r="BM48" s="234"/>
      <c r="BN48" s="234"/>
      <c r="BO48" s="234"/>
      <c r="BP48" s="239"/>
      <c r="BQ48" s="234"/>
      <c r="BR48" s="234"/>
      <c r="BS48" s="234"/>
      <c r="BT48" s="234"/>
      <c r="BU48" s="234"/>
      <c r="BV48" s="239"/>
      <c r="BW48" s="234"/>
      <c r="BX48" s="239"/>
      <c r="BY48" s="234"/>
      <c r="BZ48" s="234"/>
      <c r="CA48" s="234"/>
      <c r="CB48" s="234"/>
      <c r="CC48" s="234"/>
      <c r="CD48" s="234"/>
      <c r="CE48" s="234"/>
      <c r="CF48" s="234"/>
      <c r="CG48" s="234"/>
      <c r="CH48" s="239"/>
      <c r="CI48" s="234"/>
      <c r="CJ48" s="239"/>
      <c r="CK48" s="234"/>
      <c r="CL48" s="234"/>
      <c r="CM48" s="234"/>
      <c r="CN48" s="239"/>
      <c r="CO48" s="234"/>
      <c r="CP48" s="239"/>
      <c r="CQ48" s="234"/>
      <c r="CR48" s="234"/>
      <c r="CS48" s="234"/>
      <c r="CT48" s="239"/>
      <c r="CU48" s="234"/>
      <c r="CV48" s="239"/>
      <c r="CW48" s="234"/>
      <c r="CX48" s="234"/>
      <c r="CY48" s="234"/>
      <c r="CZ48" s="239"/>
      <c r="DA48" s="234"/>
      <c r="DB48" s="239"/>
      <c r="DC48" s="234"/>
      <c r="DD48" s="234"/>
      <c r="DE48" s="234"/>
      <c r="DF48" s="239"/>
      <c r="DG48" s="234"/>
      <c r="DH48" s="239"/>
      <c r="DI48" s="234"/>
      <c r="DJ48" s="234"/>
      <c r="DK48" s="234"/>
      <c r="DL48" s="239"/>
      <c r="DM48" s="234"/>
      <c r="DN48" s="239"/>
      <c r="DO48" s="234"/>
      <c r="DP48" s="234"/>
      <c r="DQ48" s="234"/>
      <c r="DR48" s="234"/>
      <c r="DS48" s="234"/>
      <c r="DT48" s="234"/>
      <c r="DU48" s="234"/>
      <c r="DV48" s="234"/>
      <c r="DW48" s="234"/>
      <c r="DX48" s="234"/>
      <c r="DY48" s="234"/>
      <c r="DZ48" s="234"/>
      <c r="EA48" s="234"/>
      <c r="EB48" s="234"/>
      <c r="EC48" s="234"/>
      <c r="ED48" s="234"/>
      <c r="EE48" s="234"/>
      <c r="EF48" s="234"/>
      <c r="EG48" s="234"/>
      <c r="EH48" s="234"/>
      <c r="EI48" s="234"/>
      <c r="EJ48" s="239"/>
      <c r="EK48" s="234"/>
      <c r="EL48" s="239"/>
      <c r="EM48" s="234"/>
      <c r="EN48" s="234"/>
      <c r="EO48" s="234"/>
      <c r="EP48" s="239"/>
      <c r="EQ48" s="234"/>
      <c r="ER48" s="239"/>
    </row>
    <row r="49" spans="1:148" s="240" customFormat="1" ht="51.75" customHeight="1" x14ac:dyDescent="0.35">
      <c r="A49" s="1275"/>
      <c r="B49" s="1277"/>
      <c r="C49" s="262" t="s">
        <v>33</v>
      </c>
      <c r="D49" s="301">
        <f>'на 01.04.15'!D1020</f>
        <v>0</v>
      </c>
      <c r="E49" s="301">
        <f>'на 01.04.15'!F1020</f>
        <v>0</v>
      </c>
      <c r="F49" s="291" t="e">
        <f t="shared" si="36"/>
        <v>#DIV/0!</v>
      </c>
      <c r="G49" s="304">
        <f>'на 01.04.15'!H1020</f>
        <v>0</v>
      </c>
      <c r="H49" s="291" t="e">
        <f t="shared" si="37"/>
        <v>#DIV/0!</v>
      </c>
      <c r="I49" s="291" t="e">
        <f t="shared" si="38"/>
        <v>#DIV/0!</v>
      </c>
      <c r="J49" s="301">
        <f t="shared" si="39"/>
        <v>0</v>
      </c>
      <c r="K49" s="304">
        <f t="shared" si="35"/>
        <v>0</v>
      </c>
      <c r="L49" s="1218"/>
      <c r="M49" s="234"/>
      <c r="N49" s="238"/>
      <c r="O49" s="249"/>
      <c r="P49" s="238"/>
      <c r="Q49" s="234"/>
      <c r="R49" s="234"/>
      <c r="S49" s="234"/>
      <c r="T49" s="234"/>
      <c r="U49" s="234"/>
      <c r="V49" s="234"/>
      <c r="W49" s="234"/>
      <c r="X49" s="234"/>
      <c r="Y49" s="234"/>
      <c r="Z49" s="239"/>
      <c r="AA49" s="234"/>
      <c r="AB49" s="239"/>
      <c r="AC49" s="234"/>
      <c r="AD49" s="234"/>
      <c r="AE49" s="234"/>
      <c r="AF49" s="239"/>
      <c r="AG49" s="234"/>
      <c r="AH49" s="239"/>
      <c r="AI49" s="234"/>
      <c r="AJ49" s="234"/>
      <c r="AK49" s="234"/>
      <c r="AL49" s="239"/>
      <c r="AM49" s="234"/>
      <c r="AN49" s="239"/>
      <c r="AO49" s="234"/>
      <c r="AP49" s="234"/>
      <c r="AQ49" s="234"/>
      <c r="AR49" s="234"/>
      <c r="AS49" s="234"/>
      <c r="AT49" s="234"/>
      <c r="AU49" s="234"/>
      <c r="AV49" s="234"/>
      <c r="AW49" s="234"/>
      <c r="AX49" s="234"/>
      <c r="AY49" s="234"/>
      <c r="AZ49" s="234"/>
      <c r="BA49" s="234"/>
      <c r="BB49" s="234"/>
      <c r="BC49" s="234"/>
      <c r="BD49" s="239"/>
      <c r="BE49" s="234"/>
      <c r="BF49" s="239"/>
      <c r="BG49" s="234"/>
      <c r="BH49" s="234"/>
      <c r="BI49" s="234"/>
      <c r="BJ49" s="239"/>
      <c r="BK49" s="234"/>
      <c r="BL49" s="239"/>
      <c r="BM49" s="234"/>
      <c r="BN49" s="234"/>
      <c r="BO49" s="234"/>
      <c r="BP49" s="239"/>
      <c r="BQ49" s="234"/>
      <c r="BR49" s="234"/>
      <c r="BS49" s="234"/>
      <c r="BT49" s="234"/>
      <c r="BU49" s="234"/>
      <c r="BV49" s="239"/>
      <c r="BW49" s="234"/>
      <c r="BX49" s="239"/>
      <c r="BY49" s="234"/>
      <c r="BZ49" s="234"/>
      <c r="CA49" s="234"/>
      <c r="CB49" s="234"/>
      <c r="CC49" s="234"/>
      <c r="CD49" s="234"/>
      <c r="CE49" s="234"/>
      <c r="CF49" s="234"/>
      <c r="CG49" s="234"/>
      <c r="CH49" s="239"/>
      <c r="CI49" s="234"/>
      <c r="CJ49" s="239"/>
      <c r="CK49" s="234"/>
      <c r="CL49" s="234"/>
      <c r="CM49" s="234"/>
      <c r="CN49" s="239"/>
      <c r="CO49" s="234"/>
      <c r="CP49" s="239"/>
      <c r="CQ49" s="234"/>
      <c r="CR49" s="234"/>
      <c r="CS49" s="234"/>
      <c r="CT49" s="239"/>
      <c r="CU49" s="234"/>
      <c r="CV49" s="239"/>
      <c r="CW49" s="234"/>
      <c r="CX49" s="234"/>
      <c r="CY49" s="234"/>
      <c r="CZ49" s="239"/>
      <c r="DA49" s="234"/>
      <c r="DB49" s="239"/>
      <c r="DC49" s="234"/>
      <c r="DD49" s="234"/>
      <c r="DE49" s="234"/>
      <c r="DF49" s="239"/>
      <c r="DG49" s="234"/>
      <c r="DH49" s="239"/>
      <c r="DI49" s="234"/>
      <c r="DJ49" s="234"/>
      <c r="DK49" s="234"/>
      <c r="DL49" s="239"/>
      <c r="DM49" s="234"/>
      <c r="DN49" s="239"/>
      <c r="DO49" s="234"/>
      <c r="DP49" s="234"/>
      <c r="DQ49" s="234"/>
      <c r="DR49" s="234"/>
      <c r="DS49" s="234"/>
      <c r="DT49" s="234"/>
      <c r="DU49" s="234"/>
      <c r="DV49" s="234"/>
      <c r="DW49" s="234"/>
      <c r="DX49" s="234"/>
      <c r="DY49" s="234"/>
      <c r="DZ49" s="234"/>
      <c r="EA49" s="234"/>
      <c r="EB49" s="234"/>
      <c r="EC49" s="234"/>
      <c r="ED49" s="234"/>
      <c r="EE49" s="234"/>
      <c r="EF49" s="234"/>
      <c r="EG49" s="234"/>
      <c r="EH49" s="234"/>
      <c r="EI49" s="234"/>
      <c r="EJ49" s="239"/>
      <c r="EK49" s="234"/>
      <c r="EL49" s="239"/>
      <c r="EM49" s="234"/>
      <c r="EN49" s="234"/>
      <c r="EO49" s="234"/>
      <c r="EP49" s="239"/>
      <c r="EQ49" s="234"/>
      <c r="ER49" s="239"/>
    </row>
    <row r="50" spans="1:148" s="254" customFormat="1" ht="51.75" customHeight="1" x14ac:dyDescent="0.35">
      <c r="A50" s="1275"/>
      <c r="B50" s="1277"/>
      <c r="C50" s="286" t="s">
        <v>34</v>
      </c>
      <c r="D50" s="287">
        <f>SUM(D46:D49)</f>
        <v>10000</v>
      </c>
      <c r="E50" s="287">
        <f>SUM(E46:E49)</f>
        <v>0</v>
      </c>
      <c r="F50" s="288">
        <f t="shared" si="36"/>
        <v>0</v>
      </c>
      <c r="G50" s="287">
        <f>SUM(G46:G49)</f>
        <v>0</v>
      </c>
      <c r="H50" s="288">
        <f>G50/D50</f>
        <v>0</v>
      </c>
      <c r="I50" s="288" t="e">
        <f t="shared" si="38"/>
        <v>#DIV/0!</v>
      </c>
      <c r="J50" s="287">
        <f>SUM(J46:J49)</f>
        <v>10000</v>
      </c>
      <c r="K50" s="287">
        <f t="shared" si="35"/>
        <v>0</v>
      </c>
      <c r="L50" s="1218"/>
      <c r="M50" s="252"/>
      <c r="N50" s="253" t="b">
        <v>0</v>
      </c>
      <c r="O50" s="252" t="b">
        <v>0</v>
      </c>
      <c r="P50" s="253" t="b">
        <v>0</v>
      </c>
      <c r="Q50" s="252"/>
      <c r="R50" s="252"/>
      <c r="S50" s="252"/>
      <c r="T50" s="252"/>
      <c r="U50" s="252"/>
      <c r="V50" s="252"/>
      <c r="W50" s="252"/>
      <c r="X50" s="252"/>
      <c r="Y50" s="252"/>
      <c r="Z50" s="253"/>
      <c r="AA50" s="252"/>
      <c r="AB50" s="253"/>
      <c r="AC50" s="252"/>
      <c r="AD50" s="252"/>
      <c r="AE50" s="252"/>
      <c r="AF50" s="253"/>
      <c r="AG50" s="252"/>
      <c r="AH50" s="253"/>
      <c r="AI50" s="252"/>
      <c r="AJ50" s="252"/>
      <c r="AK50" s="252"/>
      <c r="AL50" s="253"/>
      <c r="AM50" s="252"/>
      <c r="AN50" s="253"/>
      <c r="AO50" s="252"/>
      <c r="AP50" s="252"/>
      <c r="AQ50" s="252"/>
      <c r="AR50" s="252"/>
      <c r="AS50" s="252"/>
      <c r="AT50" s="252"/>
      <c r="AU50" s="252"/>
      <c r="AV50" s="252"/>
      <c r="AW50" s="252"/>
      <c r="AX50" s="252"/>
      <c r="AY50" s="252"/>
      <c r="AZ50" s="252"/>
      <c r="BA50" s="252"/>
      <c r="BB50" s="252"/>
      <c r="BC50" s="252"/>
      <c r="BD50" s="253"/>
      <c r="BE50" s="252"/>
      <c r="BF50" s="253"/>
      <c r="BG50" s="252"/>
      <c r="BH50" s="252"/>
      <c r="BI50" s="252"/>
      <c r="BJ50" s="253"/>
      <c r="BK50" s="252"/>
      <c r="BL50" s="253"/>
      <c r="BM50" s="252"/>
      <c r="BN50" s="252"/>
      <c r="BO50" s="252"/>
      <c r="BP50" s="253"/>
      <c r="BQ50" s="252"/>
      <c r="BR50" s="252"/>
      <c r="BS50" s="252"/>
      <c r="BT50" s="252"/>
      <c r="BU50" s="252"/>
      <c r="BV50" s="253"/>
      <c r="BW50" s="252"/>
      <c r="BX50" s="253"/>
      <c r="BY50" s="252"/>
      <c r="BZ50" s="252"/>
      <c r="CA50" s="252"/>
      <c r="CB50" s="252"/>
      <c r="CC50" s="252"/>
      <c r="CD50" s="252"/>
      <c r="CE50" s="252"/>
      <c r="CF50" s="252"/>
      <c r="CG50" s="252"/>
      <c r="CH50" s="253"/>
      <c r="CI50" s="252"/>
      <c r="CJ50" s="253"/>
      <c r="CK50" s="252"/>
      <c r="CL50" s="252"/>
      <c r="CM50" s="252"/>
      <c r="CN50" s="253"/>
      <c r="CO50" s="252"/>
      <c r="CP50" s="253"/>
      <c r="CQ50" s="252"/>
      <c r="CR50" s="252"/>
      <c r="CS50" s="252"/>
      <c r="CT50" s="253"/>
      <c r="CU50" s="252"/>
      <c r="CV50" s="253"/>
      <c r="CW50" s="252"/>
      <c r="CX50" s="252"/>
      <c r="CY50" s="252"/>
      <c r="CZ50" s="253"/>
      <c r="DA50" s="252"/>
      <c r="DB50" s="253"/>
      <c r="DC50" s="252"/>
      <c r="DD50" s="252"/>
      <c r="DE50" s="252"/>
      <c r="DF50" s="253"/>
      <c r="DG50" s="252"/>
      <c r="DH50" s="253"/>
      <c r="DI50" s="252"/>
      <c r="DJ50" s="252"/>
      <c r="DK50" s="252"/>
      <c r="DL50" s="253"/>
      <c r="DM50" s="252"/>
      <c r="DN50" s="253"/>
      <c r="DO50" s="252"/>
      <c r="DP50" s="252"/>
      <c r="DQ50" s="252"/>
      <c r="DR50" s="252"/>
      <c r="DS50" s="252"/>
      <c r="DT50" s="252"/>
      <c r="DU50" s="252"/>
      <c r="DV50" s="252"/>
      <c r="DW50" s="252"/>
      <c r="DX50" s="252"/>
      <c r="DY50" s="252"/>
      <c r="DZ50" s="252"/>
      <c r="EA50" s="252"/>
      <c r="EB50" s="252"/>
      <c r="EC50" s="252"/>
      <c r="ED50" s="252"/>
      <c r="EE50" s="252"/>
      <c r="EF50" s="252"/>
      <c r="EG50" s="252"/>
      <c r="EH50" s="252"/>
      <c r="EI50" s="252"/>
      <c r="EJ50" s="253"/>
      <c r="EK50" s="252"/>
      <c r="EL50" s="253"/>
      <c r="EM50" s="252"/>
      <c r="EN50" s="252"/>
      <c r="EO50" s="252"/>
      <c r="EP50" s="253"/>
      <c r="EQ50" s="252"/>
      <c r="ER50" s="253"/>
    </row>
    <row r="51" spans="1:148" s="254" customFormat="1" ht="75.75" hidden="1" customHeight="1" x14ac:dyDescent="0.35">
      <c r="A51" s="1313"/>
      <c r="B51" s="1314"/>
      <c r="C51" s="1314"/>
      <c r="D51" s="1314"/>
      <c r="E51" s="1314"/>
      <c r="F51" s="1314"/>
      <c r="G51" s="1314"/>
      <c r="H51" s="1314"/>
      <c r="I51" s="1314"/>
      <c r="J51" s="1314"/>
      <c r="K51" s="1314"/>
      <c r="L51" s="260"/>
      <c r="M51" s="252"/>
      <c r="N51" s="253"/>
      <c r="O51" s="252"/>
      <c r="P51" s="253"/>
      <c r="Q51" s="252"/>
      <c r="R51" s="252"/>
      <c r="S51" s="252"/>
      <c r="T51" s="252"/>
      <c r="U51" s="252"/>
      <c r="V51" s="252"/>
      <c r="W51" s="252"/>
      <c r="X51" s="252"/>
      <c r="Y51" s="252"/>
      <c r="Z51" s="253"/>
      <c r="AA51" s="252"/>
      <c r="AB51" s="253"/>
      <c r="AC51" s="252"/>
      <c r="AD51" s="252"/>
      <c r="AE51" s="252"/>
      <c r="AF51" s="253"/>
      <c r="AG51" s="252"/>
      <c r="AH51" s="253"/>
      <c r="AI51" s="252"/>
      <c r="AJ51" s="252"/>
      <c r="AK51" s="252"/>
      <c r="AL51" s="253"/>
      <c r="AM51" s="252"/>
      <c r="AN51" s="253"/>
      <c r="AO51" s="252"/>
      <c r="AP51" s="252"/>
      <c r="AQ51" s="252"/>
      <c r="AR51" s="252"/>
      <c r="AS51" s="252"/>
      <c r="AT51" s="252"/>
      <c r="AU51" s="252"/>
      <c r="AV51" s="252"/>
      <c r="AW51" s="252"/>
      <c r="AX51" s="252"/>
      <c r="AY51" s="252"/>
      <c r="AZ51" s="252"/>
      <c r="BA51" s="252"/>
      <c r="BB51" s="252"/>
      <c r="BC51" s="252"/>
      <c r="BD51" s="253"/>
      <c r="BE51" s="252"/>
      <c r="BF51" s="253"/>
      <c r="BG51" s="252"/>
      <c r="BH51" s="252"/>
      <c r="BI51" s="252"/>
      <c r="BJ51" s="253"/>
      <c r="BK51" s="252"/>
      <c r="BL51" s="253"/>
      <c r="BM51" s="252"/>
      <c r="BN51" s="252"/>
      <c r="BO51" s="252"/>
      <c r="BP51" s="253"/>
      <c r="BQ51" s="252"/>
      <c r="BR51" s="252"/>
      <c r="BS51" s="252"/>
      <c r="BT51" s="252"/>
      <c r="BU51" s="252"/>
      <c r="BV51" s="253"/>
      <c r="BW51" s="252"/>
      <c r="BX51" s="253"/>
      <c r="BY51" s="252"/>
      <c r="BZ51" s="252"/>
      <c r="CA51" s="252"/>
      <c r="CB51" s="252"/>
      <c r="CC51" s="252"/>
      <c r="CD51" s="252"/>
      <c r="CE51" s="252"/>
      <c r="CF51" s="252"/>
      <c r="CG51" s="252"/>
      <c r="CH51" s="253"/>
      <c r="CI51" s="252"/>
      <c r="CJ51" s="253"/>
      <c r="CK51" s="252"/>
      <c r="CL51" s="252"/>
      <c r="CM51" s="252"/>
      <c r="CN51" s="253"/>
      <c r="CO51" s="252"/>
      <c r="CP51" s="253"/>
      <c r="CQ51" s="252"/>
      <c r="CR51" s="252"/>
      <c r="CS51" s="252"/>
      <c r="CT51" s="253"/>
      <c r="CU51" s="252"/>
      <c r="CV51" s="253"/>
      <c r="CW51" s="252"/>
      <c r="CX51" s="252"/>
      <c r="CY51" s="252"/>
      <c r="CZ51" s="253"/>
      <c r="DA51" s="252"/>
      <c r="DB51" s="253"/>
      <c r="DC51" s="252"/>
      <c r="DD51" s="252"/>
      <c r="DE51" s="252"/>
      <c r="DF51" s="253"/>
      <c r="DG51" s="252"/>
      <c r="DH51" s="253"/>
      <c r="DI51" s="252"/>
      <c r="DJ51" s="252"/>
      <c r="DK51" s="252"/>
      <c r="DL51" s="253"/>
      <c r="DM51" s="252"/>
      <c r="DN51" s="253"/>
      <c r="DO51" s="252"/>
      <c r="DP51" s="252"/>
      <c r="DQ51" s="252"/>
      <c r="DR51" s="252"/>
      <c r="DS51" s="252"/>
      <c r="DT51" s="252"/>
      <c r="DU51" s="252"/>
      <c r="DV51" s="252"/>
      <c r="DW51" s="252"/>
      <c r="DX51" s="252"/>
      <c r="DY51" s="252"/>
      <c r="DZ51" s="252"/>
      <c r="EA51" s="252"/>
      <c r="EB51" s="252"/>
      <c r="EC51" s="252"/>
      <c r="ED51" s="252"/>
      <c r="EE51" s="252"/>
      <c r="EF51" s="252"/>
      <c r="EG51" s="252"/>
      <c r="EH51" s="252"/>
      <c r="EI51" s="252"/>
      <c r="EJ51" s="253"/>
      <c r="EK51" s="252"/>
      <c r="EL51" s="253"/>
      <c r="EM51" s="252"/>
      <c r="EN51" s="252"/>
      <c r="EO51" s="252"/>
      <c r="EP51" s="253"/>
      <c r="EQ51" s="252"/>
      <c r="ER51" s="253"/>
    </row>
    <row r="52" spans="1:148" s="240" customFormat="1" ht="50.25" customHeight="1" x14ac:dyDescent="0.35">
      <c r="A52" s="1275">
        <v>8</v>
      </c>
      <c r="B52" s="1277" t="str">
        <f>'на 01.04.15'!B1046</f>
        <v>Муниципальная программа «Развитие коммунального комплекса в городе Сургуте на 2014-2020 годы"</v>
      </c>
      <c r="C52" s="246" t="s">
        <v>79</v>
      </c>
      <c r="D52" s="301">
        <f>'на 01.04.15'!E1047</f>
        <v>0</v>
      </c>
      <c r="E52" s="301">
        <f>'на 01.04.15'!F1047</f>
        <v>0</v>
      </c>
      <c r="F52" s="291" t="e">
        <f>E52/D52</f>
        <v>#DIV/0!</v>
      </c>
      <c r="G52" s="301">
        <f>'на 01.04.15'!H1047</f>
        <v>0</v>
      </c>
      <c r="H52" s="291" t="e">
        <f>G52/D52</f>
        <v>#DIV/0!</v>
      </c>
      <c r="I52" s="291" t="e">
        <f>G52/E52</f>
        <v>#DIV/0!</v>
      </c>
      <c r="J52" s="301">
        <f>D52-G52</f>
        <v>0</v>
      </c>
      <c r="K52" s="301">
        <f>E52-G52</f>
        <v>0</v>
      </c>
      <c r="L52" s="1217"/>
      <c r="M52" s="234"/>
      <c r="N52" s="238"/>
      <c r="O52" s="249"/>
      <c r="P52" s="238"/>
      <c r="Q52" s="234"/>
      <c r="R52" s="234"/>
      <c r="S52" s="234"/>
      <c r="T52" s="234"/>
      <c r="U52" s="234"/>
      <c r="V52" s="234"/>
      <c r="W52" s="234"/>
      <c r="X52" s="234"/>
      <c r="Y52" s="234"/>
      <c r="Z52" s="239"/>
      <c r="AA52" s="234"/>
      <c r="AB52" s="239"/>
      <c r="AC52" s="234"/>
      <c r="AD52" s="234"/>
      <c r="AE52" s="234"/>
      <c r="AF52" s="239"/>
      <c r="AG52" s="234"/>
      <c r="AH52" s="239"/>
      <c r="AI52" s="234"/>
      <c r="AJ52" s="234"/>
      <c r="AK52" s="234"/>
      <c r="AL52" s="239"/>
      <c r="AM52" s="234"/>
      <c r="AN52" s="239"/>
      <c r="AO52" s="234"/>
      <c r="AP52" s="234"/>
      <c r="AQ52" s="234"/>
      <c r="AR52" s="234"/>
      <c r="AS52" s="234"/>
      <c r="AT52" s="234"/>
      <c r="AU52" s="234"/>
      <c r="AV52" s="234"/>
      <c r="AW52" s="234"/>
      <c r="AX52" s="234"/>
      <c r="AY52" s="234"/>
      <c r="AZ52" s="234"/>
      <c r="BA52" s="234"/>
      <c r="BB52" s="234"/>
      <c r="BC52" s="234"/>
      <c r="BD52" s="239"/>
      <c r="BE52" s="234"/>
      <c r="BF52" s="239"/>
      <c r="BG52" s="234"/>
      <c r="BH52" s="234"/>
      <c r="BI52" s="234"/>
      <c r="BJ52" s="239"/>
      <c r="BK52" s="234"/>
      <c r="BL52" s="239"/>
      <c r="BM52" s="234"/>
      <c r="BN52" s="234"/>
      <c r="BO52" s="234"/>
      <c r="BP52" s="239"/>
      <c r="BQ52" s="234"/>
      <c r="BR52" s="234"/>
      <c r="BS52" s="234"/>
      <c r="BT52" s="234"/>
      <c r="BU52" s="234"/>
      <c r="BV52" s="239"/>
      <c r="BW52" s="234"/>
      <c r="BX52" s="239"/>
      <c r="BY52" s="234"/>
      <c r="BZ52" s="234"/>
      <c r="CA52" s="234"/>
      <c r="CB52" s="234"/>
      <c r="CC52" s="234"/>
      <c r="CD52" s="234"/>
      <c r="CE52" s="234"/>
      <c r="CF52" s="234"/>
      <c r="CG52" s="234"/>
      <c r="CH52" s="239"/>
      <c r="CI52" s="234"/>
      <c r="CJ52" s="239"/>
      <c r="CK52" s="234"/>
      <c r="CL52" s="234"/>
      <c r="CM52" s="234"/>
      <c r="CN52" s="239"/>
      <c r="CO52" s="234"/>
      <c r="CP52" s="239"/>
      <c r="CQ52" s="234"/>
      <c r="CR52" s="234"/>
      <c r="CS52" s="234"/>
      <c r="CT52" s="239"/>
      <c r="CU52" s="234"/>
      <c r="CV52" s="239"/>
      <c r="CW52" s="234"/>
      <c r="CX52" s="234"/>
      <c r="CY52" s="234"/>
      <c r="CZ52" s="239"/>
      <c r="DA52" s="234"/>
      <c r="DB52" s="239"/>
      <c r="DC52" s="234"/>
      <c r="DD52" s="234"/>
      <c r="DE52" s="234"/>
      <c r="DF52" s="239"/>
      <c r="DG52" s="234"/>
      <c r="DH52" s="239"/>
      <c r="DI52" s="234"/>
      <c r="DJ52" s="234"/>
      <c r="DK52" s="234"/>
      <c r="DL52" s="239"/>
      <c r="DM52" s="234"/>
      <c r="DN52" s="239"/>
      <c r="DO52" s="234"/>
      <c r="DP52" s="234"/>
      <c r="DQ52" s="234"/>
      <c r="DR52" s="234"/>
      <c r="DS52" s="234"/>
      <c r="DT52" s="234"/>
      <c r="DU52" s="234"/>
      <c r="DV52" s="234"/>
      <c r="DW52" s="234"/>
      <c r="DX52" s="234"/>
      <c r="DY52" s="234"/>
      <c r="DZ52" s="234"/>
      <c r="EA52" s="234"/>
      <c r="EB52" s="234"/>
      <c r="EC52" s="234"/>
      <c r="ED52" s="234"/>
      <c r="EE52" s="234"/>
      <c r="EF52" s="234"/>
      <c r="EG52" s="234"/>
      <c r="EH52" s="234"/>
      <c r="EI52" s="234"/>
      <c r="EJ52" s="239"/>
      <c r="EK52" s="234"/>
      <c r="EL52" s="239"/>
      <c r="EM52" s="234"/>
      <c r="EN52" s="234"/>
      <c r="EO52" s="234"/>
      <c r="EP52" s="239"/>
      <c r="EQ52" s="234"/>
      <c r="ER52" s="239"/>
    </row>
    <row r="53" spans="1:148" s="240" customFormat="1" ht="50.25" customHeight="1" x14ac:dyDescent="0.35">
      <c r="A53" s="1275"/>
      <c r="B53" s="1277"/>
      <c r="C53" s="246" t="s">
        <v>32</v>
      </c>
      <c r="D53" s="263">
        <f>'на 01.04.15'!E1048</f>
        <v>67954.100000000006</v>
      </c>
      <c r="E53" s="263">
        <f>'на 01.04.15'!F1048</f>
        <v>8200</v>
      </c>
      <c r="F53" s="285">
        <f t="shared" ref="F53:F56" si="40">E53/D53</f>
        <v>0.121</v>
      </c>
      <c r="G53" s="263">
        <f>'на 01.04.15'!H1048</f>
        <v>5741.15</v>
      </c>
      <c r="H53" s="285">
        <f t="shared" ref="H53:H55" si="41">G53/D53</f>
        <v>8.4000000000000005E-2</v>
      </c>
      <c r="I53" s="285">
        <v>0</v>
      </c>
      <c r="J53" s="263">
        <f t="shared" ref="J53:J55" si="42">D53-G53</f>
        <v>62212.95</v>
      </c>
      <c r="K53" s="263">
        <f t="shared" si="35"/>
        <v>2458.85</v>
      </c>
      <c r="L53" s="1218"/>
      <c r="M53" s="234"/>
      <c r="N53" s="238"/>
      <c r="O53" s="249"/>
      <c r="P53" s="238"/>
      <c r="Q53" s="234"/>
      <c r="R53" s="234"/>
      <c r="S53" s="234"/>
      <c r="T53" s="234"/>
      <c r="U53" s="234"/>
      <c r="V53" s="234"/>
      <c r="W53" s="234"/>
      <c r="X53" s="234"/>
      <c r="Y53" s="234"/>
      <c r="Z53" s="239"/>
      <c r="AA53" s="234"/>
      <c r="AB53" s="239"/>
      <c r="AC53" s="234"/>
      <c r="AD53" s="234"/>
      <c r="AE53" s="234"/>
      <c r="AF53" s="239"/>
      <c r="AG53" s="234"/>
      <c r="AH53" s="239"/>
      <c r="AI53" s="234"/>
      <c r="AJ53" s="234"/>
      <c r="AK53" s="234"/>
      <c r="AL53" s="239"/>
      <c r="AM53" s="234"/>
      <c r="AN53" s="239"/>
      <c r="AO53" s="234"/>
      <c r="AP53" s="234"/>
      <c r="AQ53" s="234"/>
      <c r="AR53" s="234"/>
      <c r="AS53" s="234"/>
      <c r="AT53" s="234"/>
      <c r="AU53" s="234"/>
      <c r="AV53" s="234"/>
      <c r="AW53" s="234"/>
      <c r="AX53" s="234"/>
      <c r="AY53" s="234"/>
      <c r="AZ53" s="234"/>
      <c r="BA53" s="234"/>
      <c r="BB53" s="234"/>
      <c r="BC53" s="234"/>
      <c r="BD53" s="239"/>
      <c r="BE53" s="234"/>
      <c r="BF53" s="239"/>
      <c r="BG53" s="234"/>
      <c r="BH53" s="234"/>
      <c r="BI53" s="234"/>
      <c r="BJ53" s="239"/>
      <c r="BK53" s="234"/>
      <c r="BL53" s="239"/>
      <c r="BM53" s="234"/>
      <c r="BN53" s="234"/>
      <c r="BO53" s="234"/>
      <c r="BP53" s="239"/>
      <c r="BQ53" s="234"/>
      <c r="BR53" s="234"/>
      <c r="BS53" s="234"/>
      <c r="BT53" s="234"/>
      <c r="BU53" s="234"/>
      <c r="BV53" s="239"/>
      <c r="BW53" s="234"/>
      <c r="BX53" s="239"/>
      <c r="BY53" s="234"/>
      <c r="BZ53" s="234"/>
      <c r="CA53" s="234"/>
      <c r="CB53" s="234"/>
      <c r="CC53" s="234"/>
      <c r="CD53" s="234"/>
      <c r="CE53" s="234"/>
      <c r="CF53" s="234"/>
      <c r="CG53" s="234"/>
      <c r="CH53" s="239"/>
      <c r="CI53" s="234"/>
      <c r="CJ53" s="239"/>
      <c r="CK53" s="234"/>
      <c r="CL53" s="234"/>
      <c r="CM53" s="234"/>
      <c r="CN53" s="239"/>
      <c r="CO53" s="234"/>
      <c r="CP53" s="239"/>
      <c r="CQ53" s="234"/>
      <c r="CR53" s="234"/>
      <c r="CS53" s="234"/>
      <c r="CT53" s="239"/>
      <c r="CU53" s="234"/>
      <c r="CV53" s="239"/>
      <c r="CW53" s="234"/>
      <c r="CX53" s="234"/>
      <c r="CY53" s="234"/>
      <c r="CZ53" s="239"/>
      <c r="DA53" s="234"/>
      <c r="DB53" s="239"/>
      <c r="DC53" s="234"/>
      <c r="DD53" s="234"/>
      <c r="DE53" s="234"/>
      <c r="DF53" s="239"/>
      <c r="DG53" s="234"/>
      <c r="DH53" s="239"/>
      <c r="DI53" s="234"/>
      <c r="DJ53" s="234"/>
      <c r="DK53" s="234"/>
      <c r="DL53" s="239"/>
      <c r="DM53" s="234"/>
      <c r="DN53" s="239"/>
      <c r="DO53" s="234"/>
      <c r="DP53" s="234"/>
      <c r="DQ53" s="234"/>
      <c r="DR53" s="234"/>
      <c r="DS53" s="234"/>
      <c r="DT53" s="234"/>
      <c r="DU53" s="234"/>
      <c r="DV53" s="234"/>
      <c r="DW53" s="234"/>
      <c r="DX53" s="234"/>
      <c r="DY53" s="234"/>
      <c r="DZ53" s="234"/>
      <c r="EA53" s="234"/>
      <c r="EB53" s="234"/>
      <c r="EC53" s="234"/>
      <c r="ED53" s="234"/>
      <c r="EE53" s="234"/>
      <c r="EF53" s="234"/>
      <c r="EG53" s="234"/>
      <c r="EH53" s="234"/>
      <c r="EI53" s="234"/>
      <c r="EJ53" s="239"/>
      <c r="EK53" s="234"/>
      <c r="EL53" s="239"/>
      <c r="EM53" s="234"/>
      <c r="EN53" s="234"/>
      <c r="EO53" s="234"/>
      <c r="EP53" s="239"/>
      <c r="EQ53" s="234"/>
      <c r="ER53" s="239"/>
    </row>
    <row r="54" spans="1:148" s="240" customFormat="1" ht="50.25" customHeight="1" x14ac:dyDescent="0.35">
      <c r="A54" s="1275"/>
      <c r="B54" s="1277"/>
      <c r="C54" s="241" t="s">
        <v>116</v>
      </c>
      <c r="D54" s="263">
        <f>'на 01.04.15'!E1049</f>
        <v>34965.72</v>
      </c>
      <c r="E54" s="263">
        <f>'на 01.04.15'!F1049</f>
        <v>0</v>
      </c>
      <c r="F54" s="285">
        <f t="shared" si="40"/>
        <v>0</v>
      </c>
      <c r="G54" s="263">
        <f>'на 01.04.15'!H1049</f>
        <v>0</v>
      </c>
      <c r="H54" s="285">
        <f t="shared" si="41"/>
        <v>0</v>
      </c>
      <c r="I54" s="285">
        <v>0</v>
      </c>
      <c r="J54" s="263">
        <f t="shared" si="42"/>
        <v>34965.72</v>
      </c>
      <c r="K54" s="263">
        <f t="shared" si="35"/>
        <v>0</v>
      </c>
      <c r="L54" s="1218"/>
      <c r="M54" s="234"/>
      <c r="N54" s="238"/>
      <c r="O54" s="249"/>
      <c r="P54" s="238"/>
      <c r="Q54" s="234"/>
      <c r="R54" s="234"/>
      <c r="S54" s="234"/>
      <c r="T54" s="234"/>
      <c r="U54" s="234"/>
      <c r="V54" s="234"/>
      <c r="W54" s="234"/>
      <c r="X54" s="234"/>
      <c r="Y54" s="234"/>
      <c r="Z54" s="239"/>
      <c r="AA54" s="234"/>
      <c r="AB54" s="239"/>
      <c r="AC54" s="234"/>
      <c r="AD54" s="234"/>
      <c r="AE54" s="234"/>
      <c r="AF54" s="239"/>
      <c r="AG54" s="234"/>
      <c r="AH54" s="239"/>
      <c r="AI54" s="234"/>
      <c r="AJ54" s="234"/>
      <c r="AK54" s="234"/>
      <c r="AL54" s="239"/>
      <c r="AM54" s="234"/>
      <c r="AN54" s="239"/>
      <c r="AO54" s="234"/>
      <c r="AP54" s="234"/>
      <c r="AQ54" s="234"/>
      <c r="AR54" s="234"/>
      <c r="AS54" s="234"/>
      <c r="AT54" s="234"/>
      <c r="AU54" s="234"/>
      <c r="AV54" s="234"/>
      <c r="AW54" s="234"/>
      <c r="AX54" s="234"/>
      <c r="AY54" s="234"/>
      <c r="AZ54" s="234"/>
      <c r="BA54" s="234"/>
      <c r="BB54" s="234"/>
      <c r="BC54" s="234"/>
      <c r="BD54" s="239"/>
      <c r="BE54" s="234"/>
      <c r="BF54" s="239"/>
      <c r="BG54" s="234"/>
      <c r="BH54" s="234"/>
      <c r="BI54" s="234"/>
      <c r="BJ54" s="239"/>
      <c r="BK54" s="234"/>
      <c r="BL54" s="239"/>
      <c r="BM54" s="234"/>
      <c r="BN54" s="234"/>
      <c r="BO54" s="234"/>
      <c r="BP54" s="239"/>
      <c r="BQ54" s="234"/>
      <c r="BR54" s="234"/>
      <c r="BS54" s="234"/>
      <c r="BT54" s="234"/>
      <c r="BU54" s="234"/>
      <c r="BV54" s="239"/>
      <c r="BW54" s="234"/>
      <c r="BX54" s="239"/>
      <c r="BY54" s="234"/>
      <c r="BZ54" s="234"/>
      <c r="CA54" s="234"/>
      <c r="CB54" s="234"/>
      <c r="CC54" s="234"/>
      <c r="CD54" s="234"/>
      <c r="CE54" s="234"/>
      <c r="CF54" s="234"/>
      <c r="CG54" s="234"/>
      <c r="CH54" s="239"/>
      <c r="CI54" s="234"/>
      <c r="CJ54" s="239"/>
      <c r="CK54" s="234"/>
      <c r="CL54" s="234"/>
      <c r="CM54" s="234"/>
      <c r="CN54" s="239"/>
      <c r="CO54" s="234"/>
      <c r="CP54" s="239"/>
      <c r="CQ54" s="234"/>
      <c r="CR54" s="234"/>
      <c r="CS54" s="234"/>
      <c r="CT54" s="239"/>
      <c r="CU54" s="234"/>
      <c r="CV54" s="239"/>
      <c r="CW54" s="234"/>
      <c r="CX54" s="234"/>
      <c r="CY54" s="234"/>
      <c r="CZ54" s="239"/>
      <c r="DA54" s="234"/>
      <c r="DB54" s="239"/>
      <c r="DC54" s="234"/>
      <c r="DD54" s="234"/>
      <c r="DE54" s="234"/>
      <c r="DF54" s="239"/>
      <c r="DG54" s="234"/>
      <c r="DH54" s="239"/>
      <c r="DI54" s="234"/>
      <c r="DJ54" s="234"/>
      <c r="DK54" s="234"/>
      <c r="DL54" s="239"/>
      <c r="DM54" s="234"/>
      <c r="DN54" s="239"/>
      <c r="DO54" s="234"/>
      <c r="DP54" s="234"/>
      <c r="DQ54" s="234"/>
      <c r="DR54" s="234"/>
      <c r="DS54" s="234"/>
      <c r="DT54" s="234"/>
      <c r="DU54" s="234"/>
      <c r="DV54" s="234"/>
      <c r="DW54" s="234"/>
      <c r="DX54" s="234"/>
      <c r="DY54" s="234"/>
      <c r="DZ54" s="234"/>
      <c r="EA54" s="234"/>
      <c r="EB54" s="234"/>
      <c r="EC54" s="234"/>
      <c r="ED54" s="234"/>
      <c r="EE54" s="234"/>
      <c r="EF54" s="234"/>
      <c r="EG54" s="234"/>
      <c r="EH54" s="234"/>
      <c r="EI54" s="234"/>
      <c r="EJ54" s="239"/>
      <c r="EK54" s="234"/>
      <c r="EL54" s="239"/>
      <c r="EM54" s="234"/>
      <c r="EN54" s="234"/>
      <c r="EO54" s="234"/>
      <c r="EP54" s="239"/>
      <c r="EQ54" s="234"/>
      <c r="ER54" s="239"/>
    </row>
    <row r="55" spans="1:148" s="240" customFormat="1" ht="51" customHeight="1" x14ac:dyDescent="0.35">
      <c r="A55" s="1275"/>
      <c r="B55" s="1277"/>
      <c r="C55" s="262" t="s">
        <v>33</v>
      </c>
      <c r="D55" s="301">
        <f>'на 01.04.15'!E1050</f>
        <v>0</v>
      </c>
      <c r="E55" s="301">
        <f>'на 01.04.15'!F1050</f>
        <v>0</v>
      </c>
      <c r="F55" s="291" t="e">
        <f t="shared" si="40"/>
        <v>#DIV/0!</v>
      </c>
      <c r="G55" s="301">
        <f>'на 01.04.15'!H1050</f>
        <v>0</v>
      </c>
      <c r="H55" s="291" t="e">
        <f t="shared" si="41"/>
        <v>#DIV/0!</v>
      </c>
      <c r="I55" s="291" t="e">
        <f t="shared" ref="I55" si="43">G55/E55</f>
        <v>#DIV/0!</v>
      </c>
      <c r="J55" s="301">
        <f t="shared" si="42"/>
        <v>0</v>
      </c>
      <c r="K55" s="301">
        <f t="shared" si="35"/>
        <v>0</v>
      </c>
      <c r="L55" s="1218"/>
      <c r="M55" s="234"/>
      <c r="N55" s="238"/>
      <c r="O55" s="249"/>
      <c r="P55" s="238"/>
      <c r="Q55" s="234"/>
      <c r="R55" s="234"/>
      <c r="S55" s="234"/>
      <c r="T55" s="234"/>
      <c r="U55" s="234"/>
      <c r="V55" s="234"/>
      <c r="W55" s="234"/>
      <c r="X55" s="234"/>
      <c r="Y55" s="234"/>
      <c r="Z55" s="239"/>
      <c r="AA55" s="234"/>
      <c r="AB55" s="239"/>
      <c r="AC55" s="234"/>
      <c r="AD55" s="234"/>
      <c r="AE55" s="234"/>
      <c r="AF55" s="239"/>
      <c r="AG55" s="234"/>
      <c r="AH55" s="239"/>
      <c r="AI55" s="234"/>
      <c r="AJ55" s="234"/>
      <c r="AK55" s="234"/>
      <c r="AL55" s="239"/>
      <c r="AM55" s="234"/>
      <c r="AN55" s="239"/>
      <c r="AO55" s="234"/>
      <c r="AP55" s="234"/>
      <c r="AQ55" s="234"/>
      <c r="AR55" s="234"/>
      <c r="AS55" s="234"/>
      <c r="AT55" s="234"/>
      <c r="AU55" s="234"/>
      <c r="AV55" s="234"/>
      <c r="AW55" s="234"/>
      <c r="AX55" s="234"/>
      <c r="AY55" s="234"/>
      <c r="AZ55" s="234"/>
      <c r="BA55" s="234"/>
      <c r="BB55" s="234"/>
      <c r="BC55" s="234"/>
      <c r="BD55" s="239"/>
      <c r="BE55" s="234"/>
      <c r="BF55" s="239"/>
      <c r="BG55" s="234"/>
      <c r="BH55" s="234"/>
      <c r="BI55" s="234"/>
      <c r="BJ55" s="239"/>
      <c r="BK55" s="234"/>
      <c r="BL55" s="239"/>
      <c r="BM55" s="234"/>
      <c r="BN55" s="234"/>
      <c r="BO55" s="234"/>
      <c r="BP55" s="239"/>
      <c r="BQ55" s="234"/>
      <c r="BR55" s="234"/>
      <c r="BS55" s="234"/>
      <c r="BT55" s="234"/>
      <c r="BU55" s="234"/>
      <c r="BV55" s="239"/>
      <c r="BW55" s="234"/>
      <c r="BX55" s="239"/>
      <c r="BY55" s="234"/>
      <c r="BZ55" s="234"/>
      <c r="CA55" s="234"/>
      <c r="CB55" s="234"/>
      <c r="CC55" s="234"/>
      <c r="CD55" s="234"/>
      <c r="CE55" s="234"/>
      <c r="CF55" s="234"/>
      <c r="CG55" s="234"/>
      <c r="CH55" s="239"/>
      <c r="CI55" s="234"/>
      <c r="CJ55" s="239"/>
      <c r="CK55" s="234"/>
      <c r="CL55" s="234"/>
      <c r="CM55" s="234"/>
      <c r="CN55" s="239"/>
      <c r="CO55" s="234"/>
      <c r="CP55" s="239"/>
      <c r="CQ55" s="234"/>
      <c r="CR55" s="234"/>
      <c r="CS55" s="234"/>
      <c r="CT55" s="239"/>
      <c r="CU55" s="234"/>
      <c r="CV55" s="239"/>
      <c r="CW55" s="234"/>
      <c r="CX55" s="234"/>
      <c r="CY55" s="234"/>
      <c r="CZ55" s="239"/>
      <c r="DA55" s="234"/>
      <c r="DB55" s="239"/>
      <c r="DC55" s="234"/>
      <c r="DD55" s="234"/>
      <c r="DE55" s="234"/>
      <c r="DF55" s="239"/>
      <c r="DG55" s="234"/>
      <c r="DH55" s="239"/>
      <c r="DI55" s="234"/>
      <c r="DJ55" s="234"/>
      <c r="DK55" s="234"/>
      <c r="DL55" s="239"/>
      <c r="DM55" s="234"/>
      <c r="DN55" s="239"/>
      <c r="DO55" s="234"/>
      <c r="DP55" s="234"/>
      <c r="DQ55" s="234"/>
      <c r="DR55" s="234"/>
      <c r="DS55" s="234"/>
      <c r="DT55" s="234"/>
      <c r="DU55" s="234"/>
      <c r="DV55" s="234"/>
      <c r="DW55" s="234"/>
      <c r="DX55" s="234"/>
      <c r="DY55" s="234"/>
      <c r="DZ55" s="234"/>
      <c r="EA55" s="234"/>
      <c r="EB55" s="234"/>
      <c r="EC55" s="234"/>
      <c r="ED55" s="234"/>
      <c r="EE55" s="234"/>
      <c r="EF55" s="234"/>
      <c r="EG55" s="234"/>
      <c r="EH55" s="234"/>
      <c r="EI55" s="234"/>
      <c r="EJ55" s="239"/>
      <c r="EK55" s="234"/>
      <c r="EL55" s="239"/>
      <c r="EM55" s="234"/>
      <c r="EN55" s="234"/>
      <c r="EO55" s="234"/>
      <c r="EP55" s="239"/>
      <c r="EQ55" s="234"/>
      <c r="ER55" s="239"/>
    </row>
    <row r="56" spans="1:148" s="267" customFormat="1" ht="51.75" customHeight="1" x14ac:dyDescent="0.35">
      <c r="A56" s="1275"/>
      <c r="B56" s="1277"/>
      <c r="C56" s="286" t="s">
        <v>34</v>
      </c>
      <c r="D56" s="287">
        <f>SUM(D52:D55)</f>
        <v>102919.82</v>
      </c>
      <c r="E56" s="287">
        <f>SUM(E52:E55)</f>
        <v>8200</v>
      </c>
      <c r="F56" s="288">
        <f t="shared" si="40"/>
        <v>0.08</v>
      </c>
      <c r="G56" s="287">
        <f>SUM(G52:G55)</f>
        <v>5741.15</v>
      </c>
      <c r="H56" s="288">
        <f>IF(D56=0,0,G56/D56)</f>
        <v>5.6000000000000001E-2</v>
      </c>
      <c r="I56" s="288">
        <f>IF(E56=0,0,G56/E56)</f>
        <v>0.7</v>
      </c>
      <c r="J56" s="303">
        <f>SUM(J52:J55)</f>
        <v>97178.67</v>
      </c>
      <c r="K56" s="303">
        <f t="shared" si="35"/>
        <v>2458.85</v>
      </c>
      <c r="L56" s="1218"/>
      <c r="M56" s="265"/>
      <c r="N56" s="253" t="b">
        <v>0</v>
      </c>
      <c r="O56" s="252" t="b">
        <v>0</v>
      </c>
      <c r="P56" s="253" t="b">
        <v>0</v>
      </c>
      <c r="Q56" s="265"/>
      <c r="R56" s="265"/>
      <c r="S56" s="265"/>
      <c r="T56" s="265"/>
      <c r="U56" s="265"/>
      <c r="V56" s="265"/>
      <c r="W56" s="265"/>
      <c r="X56" s="265"/>
      <c r="Y56" s="265"/>
      <c r="Z56" s="266"/>
      <c r="AA56" s="265"/>
      <c r="AB56" s="266"/>
      <c r="AC56" s="265"/>
      <c r="AD56" s="265"/>
      <c r="AE56" s="265"/>
      <c r="AF56" s="266"/>
      <c r="AG56" s="265"/>
      <c r="AH56" s="266"/>
      <c r="AI56" s="265"/>
      <c r="AJ56" s="265"/>
      <c r="AK56" s="265"/>
      <c r="AL56" s="266"/>
      <c r="AM56" s="265"/>
      <c r="AN56" s="266"/>
      <c r="AO56" s="265"/>
      <c r="AP56" s="265"/>
      <c r="AQ56" s="265"/>
      <c r="AR56" s="265"/>
      <c r="AS56" s="265"/>
      <c r="AT56" s="265"/>
      <c r="AU56" s="265"/>
      <c r="AV56" s="265"/>
      <c r="AW56" s="265"/>
      <c r="AX56" s="265"/>
      <c r="AY56" s="265"/>
      <c r="AZ56" s="265"/>
      <c r="BA56" s="265"/>
      <c r="BB56" s="265"/>
      <c r="BC56" s="265"/>
      <c r="BD56" s="266"/>
      <c r="BE56" s="265"/>
      <c r="BF56" s="266"/>
      <c r="BG56" s="265"/>
      <c r="BH56" s="265"/>
      <c r="BI56" s="265"/>
      <c r="BJ56" s="266"/>
      <c r="BK56" s="265"/>
      <c r="BL56" s="266"/>
      <c r="BM56" s="265"/>
      <c r="BN56" s="265"/>
      <c r="BO56" s="265"/>
      <c r="BP56" s="266"/>
      <c r="BQ56" s="265"/>
      <c r="BR56" s="265"/>
      <c r="BS56" s="265"/>
      <c r="BT56" s="265"/>
      <c r="BU56" s="265"/>
      <c r="BV56" s="266"/>
      <c r="BW56" s="265"/>
      <c r="BX56" s="266"/>
      <c r="BY56" s="265"/>
      <c r="BZ56" s="265"/>
      <c r="CA56" s="265"/>
      <c r="CB56" s="265"/>
      <c r="CC56" s="265"/>
      <c r="CD56" s="265"/>
      <c r="CE56" s="265"/>
      <c r="CF56" s="265"/>
      <c r="CG56" s="265"/>
      <c r="CH56" s="266"/>
      <c r="CI56" s="265"/>
      <c r="CJ56" s="266"/>
      <c r="CK56" s="265"/>
      <c r="CL56" s="265"/>
      <c r="CM56" s="265"/>
      <c r="CN56" s="266"/>
      <c r="CO56" s="265"/>
      <c r="CP56" s="266"/>
      <c r="CQ56" s="265"/>
      <c r="CR56" s="265"/>
      <c r="CS56" s="265"/>
      <c r="CT56" s="266"/>
      <c r="CU56" s="265"/>
      <c r="CV56" s="266"/>
      <c r="CW56" s="265"/>
      <c r="CX56" s="265"/>
      <c r="CY56" s="265"/>
      <c r="CZ56" s="266"/>
      <c r="DA56" s="265"/>
      <c r="DB56" s="266"/>
      <c r="DC56" s="265"/>
      <c r="DD56" s="265"/>
      <c r="DE56" s="265"/>
      <c r="DF56" s="266"/>
      <c r="DG56" s="265"/>
      <c r="DH56" s="266"/>
      <c r="DI56" s="265"/>
      <c r="DJ56" s="265"/>
      <c r="DK56" s="265"/>
      <c r="DL56" s="266"/>
      <c r="DM56" s="265"/>
      <c r="DN56" s="266"/>
      <c r="DO56" s="265"/>
      <c r="DP56" s="265"/>
      <c r="DQ56" s="265"/>
      <c r="DR56" s="265"/>
      <c r="DS56" s="265"/>
      <c r="DT56" s="265"/>
      <c r="DU56" s="265"/>
      <c r="DV56" s="265"/>
      <c r="DW56" s="265"/>
      <c r="DX56" s="265"/>
      <c r="DY56" s="265"/>
      <c r="DZ56" s="265"/>
      <c r="EA56" s="265"/>
      <c r="EB56" s="265"/>
      <c r="EC56" s="265"/>
      <c r="ED56" s="265"/>
      <c r="EE56" s="265"/>
      <c r="EF56" s="265"/>
      <c r="EG56" s="265"/>
      <c r="EH56" s="265"/>
      <c r="EI56" s="265"/>
      <c r="EJ56" s="266"/>
      <c r="EK56" s="265"/>
      <c r="EL56" s="266"/>
      <c r="EM56" s="265"/>
      <c r="EN56" s="265"/>
      <c r="EO56" s="265"/>
      <c r="EP56" s="266"/>
      <c r="EQ56" s="265"/>
      <c r="ER56" s="266"/>
    </row>
    <row r="57" spans="1:148" s="267" customFormat="1" ht="124.5" hidden="1" customHeight="1" x14ac:dyDescent="0.35">
      <c r="A57" s="1290" t="s">
        <v>757</v>
      </c>
      <c r="B57" s="1291"/>
      <c r="C57" s="1291"/>
      <c r="D57" s="1291"/>
      <c r="E57" s="1291"/>
      <c r="F57" s="1291"/>
      <c r="G57" s="1291"/>
      <c r="H57" s="1291"/>
      <c r="I57" s="1291"/>
      <c r="J57" s="1291"/>
      <c r="K57" s="1292"/>
      <c r="L57" s="260"/>
      <c r="M57" s="265"/>
      <c r="N57" s="253"/>
      <c r="O57" s="252"/>
      <c r="P57" s="253"/>
      <c r="Q57" s="265"/>
      <c r="R57" s="265"/>
      <c r="S57" s="265"/>
      <c r="T57" s="265"/>
      <c r="U57" s="265"/>
      <c r="V57" s="265"/>
      <c r="W57" s="265"/>
      <c r="X57" s="265"/>
      <c r="Y57" s="265"/>
      <c r="Z57" s="266"/>
      <c r="AA57" s="265"/>
      <c r="AB57" s="266"/>
      <c r="AC57" s="265"/>
      <c r="AD57" s="265"/>
      <c r="AE57" s="265"/>
      <c r="AF57" s="266"/>
      <c r="AG57" s="265"/>
      <c r="AH57" s="266"/>
      <c r="AI57" s="265"/>
      <c r="AJ57" s="265"/>
      <c r="AK57" s="265"/>
      <c r="AL57" s="266"/>
      <c r="AM57" s="265"/>
      <c r="AN57" s="266"/>
      <c r="AO57" s="265"/>
      <c r="AP57" s="265"/>
      <c r="AQ57" s="265"/>
      <c r="AR57" s="265"/>
      <c r="AS57" s="265"/>
      <c r="AT57" s="265"/>
      <c r="AU57" s="265"/>
      <c r="AV57" s="265"/>
      <c r="AW57" s="265"/>
      <c r="AX57" s="265"/>
      <c r="AY57" s="265"/>
      <c r="AZ57" s="265"/>
      <c r="BA57" s="265"/>
      <c r="BB57" s="265"/>
      <c r="BC57" s="265"/>
      <c r="BD57" s="266"/>
      <c r="BE57" s="265"/>
      <c r="BF57" s="266"/>
      <c r="BG57" s="265"/>
      <c r="BH57" s="265"/>
      <c r="BI57" s="265"/>
      <c r="BJ57" s="266"/>
      <c r="BK57" s="265"/>
      <c r="BL57" s="266"/>
      <c r="BM57" s="265"/>
      <c r="BN57" s="265"/>
      <c r="BO57" s="265"/>
      <c r="BP57" s="266"/>
      <c r="BQ57" s="265"/>
      <c r="BR57" s="265"/>
      <c r="BS57" s="265"/>
      <c r="BT57" s="265"/>
      <c r="BU57" s="265"/>
      <c r="BV57" s="266"/>
      <c r="BW57" s="265"/>
      <c r="BX57" s="266"/>
      <c r="BY57" s="265"/>
      <c r="BZ57" s="265"/>
      <c r="CA57" s="265"/>
      <c r="CB57" s="265"/>
      <c r="CC57" s="265"/>
      <c r="CD57" s="265"/>
      <c r="CE57" s="265"/>
      <c r="CF57" s="265"/>
      <c r="CG57" s="265"/>
      <c r="CH57" s="266"/>
      <c r="CI57" s="265"/>
      <c r="CJ57" s="266"/>
      <c r="CK57" s="265"/>
      <c r="CL57" s="265"/>
      <c r="CM57" s="265"/>
      <c r="CN57" s="266"/>
      <c r="CO57" s="265"/>
      <c r="CP57" s="266"/>
      <c r="CQ57" s="265"/>
      <c r="CR57" s="265"/>
      <c r="CS57" s="265"/>
      <c r="CT57" s="266"/>
      <c r="CU57" s="265"/>
      <c r="CV57" s="266"/>
      <c r="CW57" s="265"/>
      <c r="CX57" s="265"/>
      <c r="CY57" s="265"/>
      <c r="CZ57" s="266"/>
      <c r="DA57" s="265"/>
      <c r="DB57" s="266"/>
      <c r="DC57" s="265"/>
      <c r="DD57" s="265"/>
      <c r="DE57" s="265"/>
      <c r="DF57" s="266"/>
      <c r="DG57" s="265"/>
      <c r="DH57" s="266"/>
      <c r="DI57" s="265"/>
      <c r="DJ57" s="265"/>
      <c r="DK57" s="265"/>
      <c r="DL57" s="266"/>
      <c r="DM57" s="265"/>
      <c r="DN57" s="266"/>
      <c r="DO57" s="265"/>
      <c r="DP57" s="265"/>
      <c r="DQ57" s="265"/>
      <c r="DR57" s="265"/>
      <c r="DS57" s="265"/>
      <c r="DT57" s="265"/>
      <c r="DU57" s="265"/>
      <c r="DV57" s="265"/>
      <c r="DW57" s="265"/>
      <c r="DX57" s="265"/>
      <c r="DY57" s="265"/>
      <c r="DZ57" s="265"/>
      <c r="EA57" s="265"/>
      <c r="EB57" s="265"/>
      <c r="EC57" s="265"/>
      <c r="ED57" s="265"/>
      <c r="EE57" s="265"/>
      <c r="EF57" s="265"/>
      <c r="EG57" s="265"/>
      <c r="EH57" s="265"/>
      <c r="EI57" s="265"/>
      <c r="EJ57" s="266"/>
      <c r="EK57" s="265"/>
      <c r="EL57" s="266"/>
      <c r="EM57" s="265"/>
      <c r="EN57" s="265"/>
      <c r="EO57" s="265"/>
      <c r="EP57" s="266"/>
      <c r="EQ57" s="265"/>
      <c r="ER57" s="266"/>
    </row>
    <row r="58" spans="1:148" s="240" customFormat="1" ht="62.25" customHeight="1" x14ac:dyDescent="0.35">
      <c r="A58" s="1275">
        <v>9</v>
      </c>
      <c r="B58" s="1277" t="str">
        <f>'на 01.04.15'!B1131</f>
        <v xml:space="preserve"> Муниципальная программа «Управление муниципальным имуществом в сфере жилищно-коммунального хозяйства в городе Сургуте на 2014 — 2020 годы» (ДГХ)</v>
      </c>
      <c r="C58" s="246" t="s">
        <v>79</v>
      </c>
      <c r="D58" s="292">
        <f>'на 01.04.15'!E1132</f>
        <v>0</v>
      </c>
      <c r="E58" s="292">
        <f>'на 01.04.15'!F1132</f>
        <v>0</v>
      </c>
      <c r="F58" s="291" t="e">
        <f>E58/D58</f>
        <v>#DIV/0!</v>
      </c>
      <c r="G58" s="292">
        <f>'на 01.04.15'!H1132</f>
        <v>0</v>
      </c>
      <c r="H58" s="291" t="e">
        <f>G58/D58</f>
        <v>#DIV/0!</v>
      </c>
      <c r="I58" s="291" t="e">
        <f>G58/E58</f>
        <v>#DIV/0!</v>
      </c>
      <c r="J58" s="292">
        <f>D58-G58</f>
        <v>0</v>
      </c>
      <c r="K58" s="292">
        <f t="shared" si="35"/>
        <v>0</v>
      </c>
      <c r="L58" s="1217"/>
      <c r="N58" s="249"/>
      <c r="O58" s="249"/>
      <c r="P58" s="249"/>
    </row>
    <row r="59" spans="1:148" s="240" customFormat="1" ht="62.25" customHeight="1" x14ac:dyDescent="0.35">
      <c r="A59" s="1275"/>
      <c r="B59" s="1277"/>
      <c r="C59" s="246" t="s">
        <v>32</v>
      </c>
      <c r="D59" s="292">
        <f>'на 01.04.15'!E1133</f>
        <v>0</v>
      </c>
      <c r="E59" s="292">
        <f>'на 01.04.15'!F1133</f>
        <v>0</v>
      </c>
      <c r="F59" s="291" t="e">
        <f t="shared" ref="F59:F62" si="44">E59/D59</f>
        <v>#DIV/0!</v>
      </c>
      <c r="G59" s="292">
        <f>'на 01.04.15'!H1133</f>
        <v>0</v>
      </c>
      <c r="H59" s="291" t="e">
        <f t="shared" ref="H59:H62" si="45">G59/D59</f>
        <v>#DIV/0!</v>
      </c>
      <c r="I59" s="291" t="e">
        <f t="shared" ref="I59:I62" si="46">G59/E59</f>
        <v>#DIV/0!</v>
      </c>
      <c r="J59" s="292">
        <f t="shared" ref="J59:J61" si="47">D59-G59</f>
        <v>0</v>
      </c>
      <c r="K59" s="292">
        <f t="shared" si="35"/>
        <v>0</v>
      </c>
      <c r="L59" s="1218"/>
      <c r="N59" s="249"/>
      <c r="O59" s="249"/>
      <c r="P59" s="249"/>
    </row>
    <row r="60" spans="1:148" s="240" customFormat="1" ht="50.25" customHeight="1" x14ac:dyDescent="0.35">
      <c r="A60" s="1275"/>
      <c r="B60" s="1277"/>
      <c r="C60" s="241" t="s">
        <v>116</v>
      </c>
      <c r="D60" s="247">
        <f>'на 01.04.15'!E1134</f>
        <v>127536.66</v>
      </c>
      <c r="E60" s="247">
        <f>'на 01.04.15'!F1134</f>
        <v>22367.200000000001</v>
      </c>
      <c r="F60" s="285">
        <f t="shared" si="44"/>
        <v>0.17499999999999999</v>
      </c>
      <c r="G60" s="247">
        <f>'на 01.04.15'!H1134</f>
        <v>22367.200000000001</v>
      </c>
      <c r="H60" s="285">
        <f t="shared" si="45"/>
        <v>0.17499999999999999</v>
      </c>
      <c r="I60" s="285">
        <f t="shared" si="46"/>
        <v>1</v>
      </c>
      <c r="J60" s="247">
        <f t="shared" si="47"/>
        <v>105169.46</v>
      </c>
      <c r="K60" s="247">
        <f t="shared" si="35"/>
        <v>0</v>
      </c>
      <c r="L60" s="1218"/>
      <c r="N60" s="249"/>
      <c r="O60" s="249"/>
      <c r="P60" s="249"/>
    </row>
    <row r="61" spans="1:148" s="240" customFormat="1" ht="50.25" customHeight="1" x14ac:dyDescent="0.35">
      <c r="A61" s="1275"/>
      <c r="B61" s="1277"/>
      <c r="C61" s="262" t="s">
        <v>33</v>
      </c>
      <c r="D61" s="292">
        <f>'на 01.04.15'!E1135</f>
        <v>0</v>
      </c>
      <c r="E61" s="292">
        <f>'на 01.04.15'!F1135</f>
        <v>0</v>
      </c>
      <c r="F61" s="291" t="e">
        <f t="shared" si="44"/>
        <v>#DIV/0!</v>
      </c>
      <c r="G61" s="292">
        <f>'на 01.04.15'!H1135</f>
        <v>0</v>
      </c>
      <c r="H61" s="291" t="e">
        <f t="shared" si="45"/>
        <v>#DIV/0!</v>
      </c>
      <c r="I61" s="291" t="e">
        <f t="shared" si="46"/>
        <v>#DIV/0!</v>
      </c>
      <c r="J61" s="292">
        <f t="shared" si="47"/>
        <v>0</v>
      </c>
      <c r="K61" s="292">
        <f t="shared" ref="K61:K68" si="48">E61-G61</f>
        <v>0</v>
      </c>
      <c r="L61" s="1218"/>
      <c r="N61" s="249"/>
      <c r="O61" s="249"/>
      <c r="P61" s="249"/>
    </row>
    <row r="62" spans="1:148" s="254" customFormat="1" ht="57.75" customHeight="1" x14ac:dyDescent="0.35">
      <c r="A62" s="1275"/>
      <c r="B62" s="1277"/>
      <c r="C62" s="286" t="s">
        <v>34</v>
      </c>
      <c r="D62" s="282">
        <f>SUM(D58:D61)</f>
        <v>127536.66</v>
      </c>
      <c r="E62" s="282">
        <f>SUM(E58:E61)</f>
        <v>22367.200000000001</v>
      </c>
      <c r="F62" s="288">
        <f t="shared" si="44"/>
        <v>0.17499999999999999</v>
      </c>
      <c r="G62" s="282">
        <f>SUM(G58:G61)</f>
        <v>22367.200000000001</v>
      </c>
      <c r="H62" s="288">
        <f t="shared" si="45"/>
        <v>0.17499999999999999</v>
      </c>
      <c r="I62" s="288">
        <f t="shared" si="46"/>
        <v>1</v>
      </c>
      <c r="J62" s="282">
        <f>SUM(J58:J61)</f>
        <v>105169.46</v>
      </c>
      <c r="K62" s="282">
        <f>SUM(K58:K61)</f>
        <v>0</v>
      </c>
      <c r="L62" s="1218"/>
      <c r="N62" s="252" t="b">
        <v>0</v>
      </c>
      <c r="O62" s="252" t="b">
        <v>0</v>
      </c>
      <c r="P62" s="252" t="b">
        <v>0</v>
      </c>
    </row>
    <row r="63" spans="1:148" s="254" customFormat="1" ht="238.5" hidden="1" customHeight="1" x14ac:dyDescent="0.35">
      <c r="A63" s="1308"/>
      <c r="B63" s="1309"/>
      <c r="C63" s="1309"/>
      <c r="D63" s="1309"/>
      <c r="E63" s="1309"/>
      <c r="F63" s="1309"/>
      <c r="G63" s="1309"/>
      <c r="H63" s="1309"/>
      <c r="I63" s="1309"/>
      <c r="J63" s="1309"/>
      <c r="K63" s="1309"/>
      <c r="L63" s="260"/>
      <c r="N63" s="252"/>
      <c r="O63" s="252"/>
      <c r="P63" s="252"/>
    </row>
    <row r="64" spans="1:148" s="240" customFormat="1" ht="54.75" customHeight="1" x14ac:dyDescent="0.35">
      <c r="A64" s="1275">
        <v>10</v>
      </c>
      <c r="B64" s="1277" t="str">
        <f>'на 01.04.15'!B1196</f>
        <v>Муниципальная программа «Энергосбережение и повышение энергетической эффективности в городе Сургуте на 2014 — 2020 годы» (ДГХ)</v>
      </c>
      <c r="C64" s="246" t="s">
        <v>79</v>
      </c>
      <c r="D64" s="301">
        <f>'на 01.04.15'!E1197</f>
        <v>0</v>
      </c>
      <c r="E64" s="301">
        <f>'на 01.04.15'!F1197</f>
        <v>0</v>
      </c>
      <c r="F64" s="291" t="e">
        <f>E64/D64</f>
        <v>#DIV/0!</v>
      </c>
      <c r="G64" s="301">
        <f>'на 01.04.15'!H1197</f>
        <v>0</v>
      </c>
      <c r="H64" s="291" t="e">
        <f>G64/D64</f>
        <v>#DIV/0!</v>
      </c>
      <c r="I64" s="291" t="e">
        <f>G64/E64</f>
        <v>#DIV/0!</v>
      </c>
      <c r="J64" s="301">
        <f>D64-G64</f>
        <v>0</v>
      </c>
      <c r="K64" s="301">
        <f t="shared" si="48"/>
        <v>0</v>
      </c>
      <c r="L64" s="1217"/>
      <c r="N64" s="249"/>
      <c r="O64" s="249"/>
      <c r="P64" s="249"/>
    </row>
    <row r="65" spans="1:16" s="240" customFormat="1" ht="54.75" customHeight="1" x14ac:dyDescent="0.35">
      <c r="A65" s="1275"/>
      <c r="B65" s="1277"/>
      <c r="C65" s="246" t="s">
        <v>32</v>
      </c>
      <c r="D65" s="263">
        <f>'на 01.04.15'!E1198</f>
        <v>0</v>
      </c>
      <c r="E65" s="301">
        <f>'на 01.04.15'!F1198</f>
        <v>0</v>
      </c>
      <c r="F65" s="291" t="e">
        <f t="shared" ref="F65:F68" si="49">E65/D65</f>
        <v>#DIV/0!</v>
      </c>
      <c r="G65" s="301">
        <f>'на 01.04.15'!H1198</f>
        <v>0</v>
      </c>
      <c r="H65" s="291" t="e">
        <f t="shared" ref="H65:H68" si="50">G65/D65</f>
        <v>#DIV/0!</v>
      </c>
      <c r="I65" s="291" t="e">
        <f t="shared" ref="I65:I68" si="51">G65/E65</f>
        <v>#DIV/0!</v>
      </c>
      <c r="J65" s="263">
        <f t="shared" ref="J65:J67" si="52">D65-G65</f>
        <v>0</v>
      </c>
      <c r="K65" s="301">
        <f t="shared" si="48"/>
        <v>0</v>
      </c>
      <c r="L65" s="1218"/>
      <c r="N65" s="249"/>
      <c r="O65" s="249"/>
      <c r="P65" s="249"/>
    </row>
    <row r="66" spans="1:16" s="240" customFormat="1" ht="54.75" customHeight="1" x14ac:dyDescent="0.35">
      <c r="A66" s="1275"/>
      <c r="B66" s="1277"/>
      <c r="C66" s="241" t="s">
        <v>116</v>
      </c>
      <c r="D66" s="263">
        <f>'на 01.04.15'!E1199</f>
        <v>39063.68</v>
      </c>
      <c r="E66" s="263">
        <f>'на 01.04.15'!F1199</f>
        <v>2256.2399999999998</v>
      </c>
      <c r="F66" s="285">
        <f t="shared" si="49"/>
        <v>5.8000000000000003E-2</v>
      </c>
      <c r="G66" s="263">
        <f>'на 01.04.15'!H1199</f>
        <v>2256.2399999999998</v>
      </c>
      <c r="H66" s="285">
        <f t="shared" si="50"/>
        <v>5.8000000000000003E-2</v>
      </c>
      <c r="I66" s="285">
        <f t="shared" si="51"/>
        <v>1</v>
      </c>
      <c r="J66" s="263">
        <f t="shared" si="52"/>
        <v>36807.440000000002</v>
      </c>
      <c r="K66" s="263">
        <f t="shared" si="48"/>
        <v>0</v>
      </c>
      <c r="L66" s="1218"/>
      <c r="N66" s="249"/>
      <c r="O66" s="249"/>
      <c r="P66" s="249"/>
    </row>
    <row r="67" spans="1:16" s="240" customFormat="1" ht="54.75" customHeight="1" x14ac:dyDescent="0.35">
      <c r="A67" s="1275"/>
      <c r="B67" s="1277"/>
      <c r="C67" s="262" t="s">
        <v>33</v>
      </c>
      <c r="D67" s="263">
        <f>'на 01.04.15'!E1200</f>
        <v>43183</v>
      </c>
      <c r="E67" s="263">
        <f>'на 01.04.15'!F1200</f>
        <v>8028.29</v>
      </c>
      <c r="F67" s="285">
        <f t="shared" si="49"/>
        <v>0.186</v>
      </c>
      <c r="G67" s="263">
        <f>'на 01.04.15'!H1200</f>
        <v>8028.29</v>
      </c>
      <c r="H67" s="285">
        <f t="shared" si="50"/>
        <v>0.186</v>
      </c>
      <c r="I67" s="285">
        <f t="shared" si="51"/>
        <v>1</v>
      </c>
      <c r="J67" s="263">
        <f t="shared" si="52"/>
        <v>35154.71</v>
      </c>
      <c r="K67" s="263">
        <f t="shared" si="48"/>
        <v>0</v>
      </c>
      <c r="L67" s="1218"/>
      <c r="N67" s="249"/>
      <c r="O67" s="249"/>
      <c r="P67" s="249"/>
    </row>
    <row r="68" spans="1:16" s="254" customFormat="1" ht="54.75" customHeight="1" x14ac:dyDescent="0.35">
      <c r="A68" s="1275"/>
      <c r="B68" s="1277"/>
      <c r="C68" s="286" t="s">
        <v>34</v>
      </c>
      <c r="D68" s="303">
        <f>SUM(D64:D67)</f>
        <v>82246.679999999993</v>
      </c>
      <c r="E68" s="303">
        <f>SUM(E64:E67)</f>
        <v>10284.530000000001</v>
      </c>
      <c r="F68" s="288">
        <f t="shared" si="49"/>
        <v>0.125</v>
      </c>
      <c r="G68" s="303">
        <f>SUM(G64:G67)</f>
        <v>10284.530000000001</v>
      </c>
      <c r="H68" s="288">
        <f t="shared" si="50"/>
        <v>0.125</v>
      </c>
      <c r="I68" s="288">
        <f t="shared" si="51"/>
        <v>1</v>
      </c>
      <c r="J68" s="303">
        <f>SUM(J64:J67)</f>
        <v>71962.149999999994</v>
      </c>
      <c r="K68" s="303">
        <f t="shared" si="48"/>
        <v>0</v>
      </c>
      <c r="L68" s="1218"/>
      <c r="N68" s="252" t="b">
        <v>0</v>
      </c>
      <c r="O68" s="252" t="b">
        <v>0</v>
      </c>
      <c r="P68" s="252" t="b">
        <v>0</v>
      </c>
    </row>
    <row r="69" spans="1:16" s="254" customFormat="1" ht="90" hidden="1" customHeight="1" x14ac:dyDescent="0.35">
      <c r="A69" s="1297"/>
      <c r="B69" s="1289"/>
      <c r="C69" s="1289"/>
      <c r="D69" s="1289"/>
      <c r="E69" s="1289"/>
      <c r="F69" s="1289"/>
      <c r="G69" s="1289"/>
      <c r="H69" s="1289"/>
      <c r="I69" s="1289"/>
      <c r="J69" s="1289"/>
      <c r="K69" s="1289"/>
      <c r="L69" s="260"/>
      <c r="N69" s="252"/>
      <c r="O69" s="252"/>
      <c r="P69" s="252"/>
    </row>
    <row r="70" spans="1:16" s="254" customFormat="1" ht="399" hidden="1" customHeight="1" x14ac:dyDescent="0.35">
      <c r="A70" s="1310"/>
      <c r="B70" s="1311"/>
      <c r="C70" s="1311"/>
      <c r="D70" s="1311"/>
      <c r="E70" s="1311"/>
      <c r="F70" s="1311"/>
      <c r="G70" s="1311"/>
      <c r="H70" s="1311"/>
      <c r="I70" s="1311"/>
      <c r="J70" s="1311"/>
      <c r="K70" s="1312"/>
      <c r="L70" s="260"/>
      <c r="N70" s="252"/>
      <c r="O70" s="252"/>
      <c r="P70" s="252"/>
    </row>
    <row r="71" spans="1:16" s="240" customFormat="1" ht="33" x14ac:dyDescent="0.35">
      <c r="A71" s="1275">
        <v>11</v>
      </c>
      <c r="B71" s="1307" t="str">
        <f>'на 01.04.15'!B1246</f>
        <v>Муниципальная программа «Развитие транспортной системы города Сургута на 2014 — 2020 годы» (ДГХ)</v>
      </c>
      <c r="C71" s="246" t="s">
        <v>79</v>
      </c>
      <c r="D71" s="304">
        <f>'на 01.04.15'!E1247</f>
        <v>0</v>
      </c>
      <c r="E71" s="304">
        <f>'на 01.04.15'!F1247</f>
        <v>0</v>
      </c>
      <c r="F71" s="291" t="e">
        <f>E71/D71</f>
        <v>#DIV/0!</v>
      </c>
      <c r="G71" s="304">
        <f>'на 01.04.15'!H1247</f>
        <v>0</v>
      </c>
      <c r="H71" s="291" t="e">
        <f>G71/D71</f>
        <v>#DIV/0!</v>
      </c>
      <c r="I71" s="291" t="e">
        <f>G71/E71</f>
        <v>#DIV/0!</v>
      </c>
      <c r="J71" s="304">
        <f>D71-G71</f>
        <v>0</v>
      </c>
      <c r="K71" s="304">
        <f>E71-G71</f>
        <v>0</v>
      </c>
      <c r="L71" s="1217"/>
      <c r="N71" s="249"/>
      <c r="O71" s="249"/>
      <c r="P71" s="249"/>
    </row>
    <row r="72" spans="1:16" s="240" customFormat="1" ht="33" x14ac:dyDescent="0.35">
      <c r="A72" s="1275"/>
      <c r="B72" s="1307"/>
      <c r="C72" s="246" t="s">
        <v>32</v>
      </c>
      <c r="D72" s="263">
        <f>'на 01.04.15'!E1248</f>
        <v>501176.8</v>
      </c>
      <c r="E72" s="263">
        <f>'на 01.04.15'!F1248</f>
        <v>0</v>
      </c>
      <c r="F72" s="285">
        <f t="shared" ref="F72:F75" si="53">E72/D72</f>
        <v>0</v>
      </c>
      <c r="G72" s="304">
        <f>'на 01.04.15'!H1248</f>
        <v>0</v>
      </c>
      <c r="H72" s="285">
        <f t="shared" ref="H72:H75" si="54">G72/D72</f>
        <v>0</v>
      </c>
      <c r="I72" s="285">
        <v>0</v>
      </c>
      <c r="J72" s="263">
        <f t="shared" ref="J72:J74" si="55">D72-G72</f>
        <v>501176.8</v>
      </c>
      <c r="K72" s="264">
        <f t="shared" ref="K72:K74" si="56">E72-G72</f>
        <v>0</v>
      </c>
      <c r="L72" s="1218"/>
      <c r="N72" s="249"/>
      <c r="O72" s="249"/>
      <c r="P72" s="249"/>
    </row>
    <row r="73" spans="1:16" s="240" customFormat="1" ht="33" x14ac:dyDescent="0.35">
      <c r="A73" s="1275"/>
      <c r="B73" s="1307"/>
      <c r="C73" s="241" t="s">
        <v>116</v>
      </c>
      <c r="D73" s="263">
        <f>'на 01.04.15'!E1249</f>
        <v>1951728.67</v>
      </c>
      <c r="E73" s="263">
        <f>'на 01.04.15'!F1249</f>
        <v>320441.14</v>
      </c>
      <c r="F73" s="285">
        <f t="shared" si="53"/>
        <v>0.16400000000000001</v>
      </c>
      <c r="G73" s="263">
        <f>'на 01.04.15'!H1249</f>
        <v>320441.14</v>
      </c>
      <c r="H73" s="285">
        <f t="shared" si="54"/>
        <v>0.16400000000000001</v>
      </c>
      <c r="I73" s="285">
        <f t="shared" ref="I73:I75" si="57">G73/E73</f>
        <v>1</v>
      </c>
      <c r="J73" s="263">
        <f t="shared" si="55"/>
        <v>1631287.53</v>
      </c>
      <c r="K73" s="264">
        <f t="shared" si="56"/>
        <v>0</v>
      </c>
      <c r="L73" s="1218"/>
      <c r="N73" s="249"/>
      <c r="O73" s="249"/>
      <c r="P73" s="249"/>
    </row>
    <row r="74" spans="1:16" s="240" customFormat="1" ht="33" x14ac:dyDescent="0.35">
      <c r="A74" s="1275"/>
      <c r="B74" s="1307"/>
      <c r="C74" s="262" t="s">
        <v>33</v>
      </c>
      <c r="D74" s="304">
        <f>'на 01.04.15'!E1250</f>
        <v>0</v>
      </c>
      <c r="E74" s="304">
        <f>'на 01.04.15'!F1250</f>
        <v>0</v>
      </c>
      <c r="F74" s="291" t="e">
        <f t="shared" si="53"/>
        <v>#DIV/0!</v>
      </c>
      <c r="G74" s="304">
        <f>'на 01.04.15'!H1250</f>
        <v>0</v>
      </c>
      <c r="H74" s="291" t="e">
        <f t="shared" si="54"/>
        <v>#DIV/0!</v>
      </c>
      <c r="I74" s="291" t="e">
        <f t="shared" si="57"/>
        <v>#DIV/0!</v>
      </c>
      <c r="J74" s="304">
        <f t="shared" si="55"/>
        <v>0</v>
      </c>
      <c r="K74" s="304">
        <f t="shared" si="56"/>
        <v>0</v>
      </c>
      <c r="L74" s="1218"/>
      <c r="N74" s="249"/>
      <c r="O74" s="249"/>
      <c r="P74" s="249"/>
    </row>
    <row r="75" spans="1:16" s="254" customFormat="1" ht="147" customHeight="1" x14ac:dyDescent="0.35">
      <c r="A75" s="1275"/>
      <c r="B75" s="1307"/>
      <c r="C75" s="286" t="s">
        <v>34</v>
      </c>
      <c r="D75" s="303">
        <f>SUM(D71:D74)</f>
        <v>2452905.4700000002</v>
      </c>
      <c r="E75" s="303">
        <f>SUM(E71:E74)</f>
        <v>320441.14</v>
      </c>
      <c r="F75" s="288">
        <f t="shared" si="53"/>
        <v>0.13100000000000001</v>
      </c>
      <c r="G75" s="303">
        <f>SUM(G71:G74)</f>
        <v>320441.14</v>
      </c>
      <c r="H75" s="288">
        <f t="shared" si="54"/>
        <v>0.13100000000000001</v>
      </c>
      <c r="I75" s="288">
        <f t="shared" si="57"/>
        <v>1</v>
      </c>
      <c r="J75" s="303">
        <f>SUM(J71:J74)</f>
        <v>2132464.33</v>
      </c>
      <c r="K75" s="303">
        <f>SUM(K71:K74)</f>
        <v>0</v>
      </c>
      <c r="L75" s="1218"/>
      <c r="N75" s="252"/>
      <c r="O75" s="252"/>
      <c r="P75" s="252"/>
    </row>
    <row r="76" spans="1:16" s="254" customFormat="1" ht="52.5" hidden="1" customHeight="1" x14ac:dyDescent="0.35">
      <c r="A76" s="1288"/>
      <c r="B76" s="1289"/>
      <c r="C76" s="1289"/>
      <c r="D76" s="1289"/>
      <c r="E76" s="1289"/>
      <c r="F76" s="1289"/>
      <c r="G76" s="1289"/>
      <c r="H76" s="1289"/>
      <c r="I76" s="1289"/>
      <c r="J76" s="1289"/>
      <c r="K76" s="1289"/>
      <c r="L76" s="260"/>
      <c r="N76" s="252"/>
      <c r="O76" s="252"/>
      <c r="P76" s="252"/>
    </row>
    <row r="77" spans="1:16" s="240" customFormat="1" ht="36" customHeight="1" x14ac:dyDescent="0.35">
      <c r="A77" s="1275">
        <v>12</v>
      </c>
      <c r="B77" s="1277" t="str">
        <f>'на 01.04.15'!B1316</f>
        <v>Муниципальная программа «Улучшение жилищных условий населения города Сургута на 2014 — 2020 годы» (ДГХ)</v>
      </c>
      <c r="C77" s="246" t="s">
        <v>79</v>
      </c>
      <c r="D77" s="292">
        <f>'на 01.04.15'!E1317</f>
        <v>0</v>
      </c>
      <c r="E77" s="292">
        <f>'на 01.04.15'!F1317</f>
        <v>0</v>
      </c>
      <c r="F77" s="291" t="e">
        <f>E77/D77</f>
        <v>#DIV/0!</v>
      </c>
      <c r="G77" s="292">
        <f>'на 01.04.15'!H1317</f>
        <v>0</v>
      </c>
      <c r="H77" s="291" t="e">
        <f>G77/D77</f>
        <v>#DIV/0!</v>
      </c>
      <c r="I77" s="291" t="e">
        <f>G77/E77</f>
        <v>#DIV/0!</v>
      </c>
      <c r="J77" s="292">
        <f>D77-G77</f>
        <v>0</v>
      </c>
      <c r="K77" s="292">
        <f t="shared" ref="K77:K131" si="58">E77-G77</f>
        <v>0</v>
      </c>
      <c r="L77" s="1237"/>
      <c r="N77" s="249"/>
      <c r="O77" s="249"/>
      <c r="P77" s="249"/>
    </row>
    <row r="78" spans="1:16" s="240" customFormat="1" ht="33" x14ac:dyDescent="0.35">
      <c r="A78" s="1275"/>
      <c r="B78" s="1277"/>
      <c r="C78" s="246" t="s">
        <v>32</v>
      </c>
      <c r="D78" s="247">
        <f>'на 01.04.15'!E1318</f>
        <v>777342.2</v>
      </c>
      <c r="E78" s="247">
        <f>'на 01.04.15'!F1318</f>
        <v>0</v>
      </c>
      <c r="F78" s="285">
        <f t="shared" ref="F78:F80" si="59">E78/D78</f>
        <v>0</v>
      </c>
      <c r="G78" s="247">
        <f>'на 01.04.15'!H1318</f>
        <v>0</v>
      </c>
      <c r="H78" s="285">
        <f t="shared" ref="H78:H81" si="60">G78/D78</f>
        <v>0</v>
      </c>
      <c r="I78" s="285">
        <v>0</v>
      </c>
      <c r="J78" s="247">
        <f t="shared" ref="J78:J80" si="61">D78-G78</f>
        <v>777342.2</v>
      </c>
      <c r="K78" s="247">
        <f t="shared" si="58"/>
        <v>0</v>
      </c>
      <c r="L78" s="1238"/>
      <c r="N78" s="249"/>
      <c r="O78" s="249"/>
      <c r="P78" s="249"/>
    </row>
    <row r="79" spans="1:16" s="240" customFormat="1" ht="33" x14ac:dyDescent="0.35">
      <c r="A79" s="1275"/>
      <c r="B79" s="1277"/>
      <c r="C79" s="241" t="s">
        <v>116</v>
      </c>
      <c r="D79" s="247">
        <f>'на 01.04.15'!E1319</f>
        <v>86332.32</v>
      </c>
      <c r="E79" s="247">
        <f>'на 01.04.15'!F1319</f>
        <v>12</v>
      </c>
      <c r="F79" s="285">
        <f t="shared" si="59"/>
        <v>0</v>
      </c>
      <c r="G79" s="247">
        <f>'на 01.04.15'!H1319</f>
        <v>12</v>
      </c>
      <c r="H79" s="285">
        <f t="shared" si="60"/>
        <v>0</v>
      </c>
      <c r="I79" s="285">
        <v>0</v>
      </c>
      <c r="J79" s="247">
        <f t="shared" si="61"/>
        <v>86320.320000000007</v>
      </c>
      <c r="K79" s="247">
        <f t="shared" si="58"/>
        <v>0</v>
      </c>
      <c r="L79" s="1238"/>
      <c r="N79" s="249"/>
      <c r="O79" s="249"/>
      <c r="P79" s="249"/>
    </row>
    <row r="80" spans="1:16" s="240" customFormat="1" ht="33" x14ac:dyDescent="0.35">
      <c r="A80" s="1275"/>
      <c r="B80" s="1277"/>
      <c r="C80" s="262" t="s">
        <v>33</v>
      </c>
      <c r="D80" s="292">
        <f>'на 01.04.15'!E1320</f>
        <v>0</v>
      </c>
      <c r="E80" s="292">
        <f>'на 01.04.15'!F1320</f>
        <v>0</v>
      </c>
      <c r="F80" s="291" t="e">
        <f t="shared" si="59"/>
        <v>#DIV/0!</v>
      </c>
      <c r="G80" s="292">
        <f>'на 01.04.15'!H1320</f>
        <v>0</v>
      </c>
      <c r="H80" s="291" t="e">
        <f t="shared" si="60"/>
        <v>#DIV/0!</v>
      </c>
      <c r="I80" s="291" t="e">
        <f t="shared" ref="I80" si="62">G80/E80</f>
        <v>#DIV/0!</v>
      </c>
      <c r="J80" s="292">
        <f t="shared" si="61"/>
        <v>0</v>
      </c>
      <c r="K80" s="292">
        <f t="shared" si="58"/>
        <v>0</v>
      </c>
      <c r="L80" s="1238"/>
      <c r="N80" s="249"/>
      <c r="O80" s="249"/>
      <c r="P80" s="249"/>
    </row>
    <row r="81" spans="1:16" s="254" customFormat="1" ht="80.25" customHeight="1" x14ac:dyDescent="0.35">
      <c r="A81" s="1275"/>
      <c r="B81" s="1277"/>
      <c r="C81" s="286" t="s">
        <v>34</v>
      </c>
      <c r="D81" s="287">
        <f>SUM(D77:D80)</f>
        <v>863674.52</v>
      </c>
      <c r="E81" s="287">
        <f>SUM(E77:E80)</f>
        <v>12</v>
      </c>
      <c r="F81" s="288">
        <f>E81/D81</f>
        <v>0</v>
      </c>
      <c r="G81" s="287">
        <f>'на 01.04.15'!H1321</f>
        <v>12</v>
      </c>
      <c r="H81" s="288">
        <f t="shared" si="60"/>
        <v>0</v>
      </c>
      <c r="I81" s="288">
        <v>0</v>
      </c>
      <c r="J81" s="287">
        <f>SUM(J77:J80)</f>
        <v>863662.52</v>
      </c>
      <c r="K81" s="287">
        <f t="shared" si="58"/>
        <v>0</v>
      </c>
      <c r="L81" s="268"/>
      <c r="N81" s="252" t="b">
        <v>0</v>
      </c>
      <c r="O81" s="252" t="b">
        <v>1</v>
      </c>
      <c r="P81" s="252" t="b">
        <v>1</v>
      </c>
    </row>
    <row r="82" spans="1:16" s="254" customFormat="1" ht="83.25" hidden="1" customHeight="1" x14ac:dyDescent="0.35">
      <c r="A82" s="1297"/>
      <c r="B82" s="1298"/>
      <c r="C82" s="1298"/>
      <c r="D82" s="1298"/>
      <c r="E82" s="1298"/>
      <c r="F82" s="1298"/>
      <c r="G82" s="1298"/>
      <c r="H82" s="1298"/>
      <c r="I82" s="1298"/>
      <c r="J82" s="1298"/>
      <c r="K82" s="1298"/>
      <c r="L82" s="268"/>
      <c r="N82" s="252"/>
      <c r="O82" s="252"/>
      <c r="P82" s="252"/>
    </row>
    <row r="83" spans="1:16" s="240" customFormat="1" ht="54.75" customHeight="1" x14ac:dyDescent="0.35">
      <c r="A83" s="1275">
        <v>13</v>
      </c>
      <c r="B83" s="1277" t="str">
        <f>'на 01.04.15'!B1501</f>
        <v>Муниципальная программа «Комфортное проживание в городе Сургуте на 2014 — 2020 годы» (ДГХ)</v>
      </c>
      <c r="C83" s="246" t="s">
        <v>79</v>
      </c>
      <c r="D83" s="292">
        <f>'на 01.04.15'!E1502</f>
        <v>0</v>
      </c>
      <c r="E83" s="292">
        <f>'на 01.04.15'!F1502</f>
        <v>0</v>
      </c>
      <c r="F83" s="291" t="e">
        <f>E83/D83</f>
        <v>#DIV/0!</v>
      </c>
      <c r="G83" s="292">
        <f>'на 01.04.15'!H1502</f>
        <v>0</v>
      </c>
      <c r="H83" s="290" t="e">
        <f>G83/D83</f>
        <v>#DIV/0!</v>
      </c>
      <c r="I83" s="290" t="e">
        <f>G83/E83</f>
        <v>#DIV/0!</v>
      </c>
      <c r="J83" s="247">
        <f>D83-G83</f>
        <v>0</v>
      </c>
      <c r="K83" s="292">
        <f>E83-G83</f>
        <v>0</v>
      </c>
      <c r="L83" s="1217"/>
      <c r="N83" s="249"/>
      <c r="O83" s="249"/>
      <c r="P83" s="249"/>
    </row>
    <row r="84" spans="1:16" s="240" customFormat="1" ht="43.5" customHeight="1" x14ac:dyDescent="0.35">
      <c r="A84" s="1275"/>
      <c r="B84" s="1277"/>
      <c r="C84" s="246" t="s">
        <v>32</v>
      </c>
      <c r="D84" s="247">
        <f>'на 01.04.15'!E1503</f>
        <v>947.2</v>
      </c>
      <c r="E84" s="247">
        <f>'на 01.04.15'!F1503</f>
        <v>947</v>
      </c>
      <c r="F84" s="285">
        <f t="shared" ref="F84:F87" si="63">E84/D84</f>
        <v>1</v>
      </c>
      <c r="G84" s="247">
        <f>'на 01.04.15'!H1503</f>
        <v>250</v>
      </c>
      <c r="H84" s="285">
        <f t="shared" ref="H84:H87" si="64">G84/D84</f>
        <v>0.26400000000000001</v>
      </c>
      <c r="I84" s="285">
        <v>0</v>
      </c>
      <c r="J84" s="247">
        <f t="shared" ref="J84:J86" si="65">D84-G84</f>
        <v>697.2</v>
      </c>
      <c r="K84" s="247">
        <f t="shared" ref="K84:K86" si="66">E84-G84</f>
        <v>697</v>
      </c>
      <c r="L84" s="1218"/>
      <c r="N84" s="249"/>
      <c r="O84" s="249"/>
      <c r="P84" s="249"/>
    </row>
    <row r="85" spans="1:16" s="240" customFormat="1" ht="43.5" customHeight="1" x14ac:dyDescent="0.35">
      <c r="A85" s="1275"/>
      <c r="B85" s="1277"/>
      <c r="C85" s="241" t="s">
        <v>116</v>
      </c>
      <c r="D85" s="247">
        <f>'на 01.04.15'!E1504</f>
        <v>53704.24</v>
      </c>
      <c r="E85" s="247">
        <f>'на 01.04.15'!F1504</f>
        <v>2879.34</v>
      </c>
      <c r="F85" s="285">
        <f t="shared" si="63"/>
        <v>5.3999999999999999E-2</v>
      </c>
      <c r="G85" s="247">
        <f>'на 01.04.15'!H1504</f>
        <v>2879.34</v>
      </c>
      <c r="H85" s="285">
        <f t="shared" si="64"/>
        <v>5.3999999999999999E-2</v>
      </c>
      <c r="I85" s="285">
        <f t="shared" ref="I85:I87" si="67">G85/E85</f>
        <v>1</v>
      </c>
      <c r="J85" s="247">
        <f t="shared" si="65"/>
        <v>50824.9</v>
      </c>
      <c r="K85" s="247">
        <f t="shared" si="66"/>
        <v>0</v>
      </c>
      <c r="L85" s="1218"/>
      <c r="N85" s="249"/>
      <c r="O85" s="249"/>
      <c r="P85" s="249"/>
    </row>
    <row r="86" spans="1:16" s="240" customFormat="1" ht="33" customHeight="1" x14ac:dyDescent="0.35">
      <c r="A86" s="1275"/>
      <c r="B86" s="1277"/>
      <c r="C86" s="262" t="s">
        <v>33</v>
      </c>
      <c r="D86" s="247">
        <f>'на 01.04.15'!E1505</f>
        <v>0</v>
      </c>
      <c r="E86" s="247">
        <f>'на 01.04.15'!F1505</f>
        <v>0</v>
      </c>
      <c r="F86" s="285" t="e">
        <f t="shared" si="63"/>
        <v>#DIV/0!</v>
      </c>
      <c r="G86" s="247">
        <f>'на 01.04.15'!H1505</f>
        <v>0</v>
      </c>
      <c r="H86" s="285" t="e">
        <f t="shared" si="64"/>
        <v>#DIV/0!</v>
      </c>
      <c r="I86" s="285">
        <v>0</v>
      </c>
      <c r="J86" s="247">
        <f t="shared" si="65"/>
        <v>0</v>
      </c>
      <c r="K86" s="247">
        <f t="shared" si="66"/>
        <v>0</v>
      </c>
      <c r="L86" s="1218"/>
      <c r="N86" s="249"/>
      <c r="O86" s="249"/>
      <c r="P86" s="249"/>
    </row>
    <row r="87" spans="1:16" s="254" customFormat="1" ht="41.25" customHeight="1" x14ac:dyDescent="0.35">
      <c r="A87" s="1275"/>
      <c r="B87" s="1277"/>
      <c r="C87" s="286" t="s">
        <v>34</v>
      </c>
      <c r="D87" s="287">
        <f>SUM(D83:D86)</f>
        <v>54651.44</v>
      </c>
      <c r="E87" s="287">
        <f>SUM(E83:E86)</f>
        <v>3826.34</v>
      </c>
      <c r="F87" s="288">
        <f t="shared" si="63"/>
        <v>7.0000000000000007E-2</v>
      </c>
      <c r="G87" s="287">
        <f>SUM(G83:G86)</f>
        <v>3129.34</v>
      </c>
      <c r="H87" s="288">
        <f t="shared" si="64"/>
        <v>5.7000000000000002E-2</v>
      </c>
      <c r="I87" s="288">
        <f t="shared" si="67"/>
        <v>0.81799999999999995</v>
      </c>
      <c r="J87" s="287">
        <f>SUM(J83:J86)</f>
        <v>51522.1</v>
      </c>
      <c r="K87" s="287">
        <f>E87-G87</f>
        <v>697</v>
      </c>
      <c r="L87" s="1218"/>
      <c r="N87" s="252"/>
      <c r="O87" s="252"/>
      <c r="P87" s="252"/>
    </row>
    <row r="88" spans="1:16" s="254" customFormat="1" ht="87" hidden="1" customHeight="1" x14ac:dyDescent="0.35">
      <c r="A88" s="1299" t="s">
        <v>758</v>
      </c>
      <c r="B88" s="1300"/>
      <c r="C88" s="1300"/>
      <c r="D88" s="1300"/>
      <c r="E88" s="1300"/>
      <c r="F88" s="1300"/>
      <c r="G88" s="1300"/>
      <c r="H88" s="1300"/>
      <c r="I88" s="1300"/>
      <c r="J88" s="1300"/>
      <c r="K88" s="1301"/>
      <c r="L88" s="1218"/>
      <c r="N88" s="252"/>
      <c r="O88" s="252"/>
      <c r="P88" s="252"/>
    </row>
    <row r="89" spans="1:16" s="240" customFormat="1" ht="33" x14ac:dyDescent="0.35">
      <c r="A89" s="1275">
        <v>14</v>
      </c>
      <c r="B89" s="1285" t="str">
        <f>'на 01.04.15'!B1586</f>
        <v>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2020 годы» (ДГХ)</v>
      </c>
      <c r="C89" s="246" t="s">
        <v>79</v>
      </c>
      <c r="D89" s="301">
        <f>'на 01.04.15'!E1587</f>
        <v>0</v>
      </c>
      <c r="E89" s="301">
        <f>'на 01.04.15'!F1587</f>
        <v>0</v>
      </c>
      <c r="F89" s="291" t="e">
        <f>E89/D89</f>
        <v>#DIV/0!</v>
      </c>
      <c r="G89" s="304">
        <f>'на 01.04.15'!H1587</f>
        <v>0</v>
      </c>
      <c r="H89" s="291" t="e">
        <f>G89/D89</f>
        <v>#DIV/0!</v>
      </c>
      <c r="I89" s="291" t="e">
        <f>G89/E89</f>
        <v>#DIV/0!</v>
      </c>
      <c r="J89" s="301">
        <f>D89-G89</f>
        <v>0</v>
      </c>
      <c r="K89" s="301">
        <f t="shared" si="58"/>
        <v>0</v>
      </c>
      <c r="L89" s="1218"/>
      <c r="N89" s="249"/>
      <c r="O89" s="249"/>
      <c r="P89" s="249"/>
    </row>
    <row r="90" spans="1:16" s="240" customFormat="1" ht="33" x14ac:dyDescent="0.35">
      <c r="A90" s="1275"/>
      <c r="B90" s="1286"/>
      <c r="C90" s="246" t="s">
        <v>32</v>
      </c>
      <c r="D90" s="301">
        <f>'на 01.04.15'!E1588</f>
        <v>0</v>
      </c>
      <c r="E90" s="301">
        <f>'на 01.04.15'!F1588</f>
        <v>0</v>
      </c>
      <c r="F90" s="291" t="e">
        <f t="shared" ref="F90:F93" si="68">E90/D90</f>
        <v>#DIV/0!</v>
      </c>
      <c r="G90" s="304">
        <f>'на 01.04.15'!H1588</f>
        <v>0</v>
      </c>
      <c r="H90" s="291" t="e">
        <f t="shared" ref="H90:H93" si="69">G90/D90</f>
        <v>#DIV/0!</v>
      </c>
      <c r="I90" s="291" t="e">
        <f t="shared" ref="I90:I93" si="70">G90/E90</f>
        <v>#DIV/0!</v>
      </c>
      <c r="J90" s="301">
        <f>D90-G90</f>
        <v>0</v>
      </c>
      <c r="K90" s="301">
        <f t="shared" si="58"/>
        <v>0</v>
      </c>
      <c r="L90" s="1219"/>
      <c r="N90" s="249"/>
      <c r="O90" s="249"/>
      <c r="P90" s="249"/>
    </row>
    <row r="91" spans="1:16" s="240" customFormat="1" ht="58.5" customHeight="1" x14ac:dyDescent="0.35">
      <c r="A91" s="1275"/>
      <c r="B91" s="1286"/>
      <c r="C91" s="241" t="s">
        <v>116</v>
      </c>
      <c r="D91" s="263">
        <f>'на 01.04.15'!E1589</f>
        <v>264320.05</v>
      </c>
      <c r="E91" s="263">
        <f>'на 01.04.15'!F1589</f>
        <v>45062.04</v>
      </c>
      <c r="F91" s="285">
        <f t="shared" si="68"/>
        <v>0.17</v>
      </c>
      <c r="G91" s="264">
        <f>'на 01.04.15'!H1589</f>
        <v>45062.04</v>
      </c>
      <c r="H91" s="285">
        <f t="shared" si="69"/>
        <v>0.17</v>
      </c>
      <c r="I91" s="285">
        <f t="shared" si="70"/>
        <v>1</v>
      </c>
      <c r="J91" s="263">
        <f t="shared" ref="J91:J92" si="71">D91-G91</f>
        <v>219258.01</v>
      </c>
      <c r="K91" s="263">
        <f t="shared" si="58"/>
        <v>0</v>
      </c>
      <c r="L91" s="1217"/>
      <c r="N91" s="249"/>
      <c r="O91" s="249"/>
      <c r="P91" s="249"/>
    </row>
    <row r="92" spans="1:16" s="240" customFormat="1" ht="33" x14ac:dyDescent="0.35">
      <c r="A92" s="1275"/>
      <c r="B92" s="1286"/>
      <c r="C92" s="262" t="s">
        <v>33</v>
      </c>
      <c r="D92" s="301">
        <f>'на 01.04.15'!E1590</f>
        <v>0</v>
      </c>
      <c r="E92" s="301">
        <f>'на 01.04.15'!F1590</f>
        <v>0</v>
      </c>
      <c r="F92" s="291" t="e">
        <f t="shared" si="68"/>
        <v>#DIV/0!</v>
      </c>
      <c r="G92" s="304">
        <f>'на 01.04.15'!H1590</f>
        <v>0</v>
      </c>
      <c r="H92" s="291" t="e">
        <f t="shared" si="69"/>
        <v>#DIV/0!</v>
      </c>
      <c r="I92" s="291" t="e">
        <f t="shared" si="70"/>
        <v>#DIV/0!</v>
      </c>
      <c r="J92" s="301">
        <f t="shared" si="71"/>
        <v>0</v>
      </c>
      <c r="K92" s="301">
        <f t="shared" si="58"/>
        <v>0</v>
      </c>
      <c r="L92" s="1218"/>
      <c r="N92" s="249"/>
      <c r="O92" s="249"/>
      <c r="P92" s="249"/>
    </row>
    <row r="93" spans="1:16" s="254" customFormat="1" ht="39" customHeight="1" x14ac:dyDescent="0.35">
      <c r="A93" s="1275"/>
      <c r="B93" s="1287"/>
      <c r="C93" s="286" t="s">
        <v>34</v>
      </c>
      <c r="D93" s="287">
        <f>SUM(D89:D92)</f>
        <v>264320.05</v>
      </c>
      <c r="E93" s="287">
        <f>SUM(E89:E92)</f>
        <v>45062.04</v>
      </c>
      <c r="F93" s="288">
        <f t="shared" si="68"/>
        <v>0.17</v>
      </c>
      <c r="G93" s="287">
        <f>SUM(G89:G92)</f>
        <v>45062.04</v>
      </c>
      <c r="H93" s="288">
        <f t="shared" si="69"/>
        <v>0.17</v>
      </c>
      <c r="I93" s="288">
        <f t="shared" si="70"/>
        <v>1</v>
      </c>
      <c r="J93" s="303">
        <f t="shared" ref="J93:J131" si="72">D93-G93</f>
        <v>219258.01</v>
      </c>
      <c r="K93" s="305">
        <f t="shared" si="58"/>
        <v>0</v>
      </c>
      <c r="L93" s="1218"/>
      <c r="N93" s="252" t="b">
        <v>0</v>
      </c>
      <c r="O93" s="252" t="b">
        <v>0</v>
      </c>
      <c r="P93" s="252" t="b">
        <v>0</v>
      </c>
    </row>
    <row r="94" spans="1:16" s="254" customFormat="1" ht="43.5" hidden="1" customHeight="1" x14ac:dyDescent="0.35">
      <c r="A94" s="1302"/>
      <c r="B94" s="1268"/>
      <c r="C94" s="1268"/>
      <c r="D94" s="1268"/>
      <c r="E94" s="1268"/>
      <c r="F94" s="1268"/>
      <c r="G94" s="1268"/>
      <c r="H94" s="1268"/>
      <c r="I94" s="1268"/>
      <c r="J94" s="1268"/>
      <c r="K94" s="1268"/>
      <c r="L94" s="1218"/>
      <c r="N94" s="252"/>
      <c r="O94" s="252"/>
      <c r="P94" s="252"/>
    </row>
    <row r="95" spans="1:16" s="240" customFormat="1" ht="42" customHeight="1" x14ac:dyDescent="0.35">
      <c r="A95" s="1275">
        <v>15</v>
      </c>
      <c r="B95" s="1277" t="str">
        <f>'на 01.04.15'!B1606</f>
        <v>Муниципальная программа «Организация ритуальных услуг и содержание объектов похоронного обслуживания в городе Сургуте на 2014 — 2020 годы» (ДГХ)</v>
      </c>
      <c r="C95" s="246" t="s">
        <v>79</v>
      </c>
      <c r="D95" s="301">
        <f>'на 01.04.15'!E1607</f>
        <v>0</v>
      </c>
      <c r="E95" s="301">
        <f>'на 01.04.15'!F1607</f>
        <v>0</v>
      </c>
      <c r="F95" s="291" t="e">
        <f>E95/D95</f>
        <v>#DIV/0!</v>
      </c>
      <c r="G95" s="301">
        <f>'на 01.04.15'!H1607</f>
        <v>0</v>
      </c>
      <c r="H95" s="291" t="e">
        <f>G95/D95</f>
        <v>#DIV/0!</v>
      </c>
      <c r="I95" s="291" t="e">
        <f>G95/E95</f>
        <v>#DIV/0!</v>
      </c>
      <c r="J95" s="301">
        <f>D95-G95</f>
        <v>0</v>
      </c>
      <c r="K95" s="301">
        <f>E95-G95</f>
        <v>0</v>
      </c>
      <c r="L95" s="1218"/>
      <c r="N95" s="249"/>
      <c r="O95" s="249"/>
      <c r="P95" s="249"/>
    </row>
    <row r="96" spans="1:16" s="240" customFormat="1" ht="39.75" customHeight="1" x14ac:dyDescent="0.35">
      <c r="A96" s="1275"/>
      <c r="B96" s="1277"/>
      <c r="C96" s="246" t="s">
        <v>32</v>
      </c>
      <c r="D96" s="301">
        <f>'на 01.04.15'!E1608</f>
        <v>48598.6</v>
      </c>
      <c r="E96" s="301">
        <f>'на 01.04.15'!F1608</f>
        <v>0</v>
      </c>
      <c r="F96" s="291">
        <f t="shared" ref="F96:F99" si="73">E96/D96</f>
        <v>0</v>
      </c>
      <c r="G96" s="301">
        <f>'на 01.04.15'!H1608</f>
        <v>0</v>
      </c>
      <c r="H96" s="291">
        <f t="shared" ref="H96:H99" si="74">G96/D96</f>
        <v>0</v>
      </c>
      <c r="I96" s="291" t="e">
        <f t="shared" ref="I96:I98" si="75">G96/E96</f>
        <v>#DIV/0!</v>
      </c>
      <c r="J96" s="301">
        <f t="shared" ref="J96:J97" si="76">D96-G96</f>
        <v>48598.6</v>
      </c>
      <c r="K96" s="301">
        <f t="shared" ref="K96:K98" si="77">E96-G96</f>
        <v>0</v>
      </c>
      <c r="L96" s="1219"/>
      <c r="N96" s="249"/>
      <c r="O96" s="249"/>
      <c r="P96" s="249"/>
    </row>
    <row r="97" spans="1:16" s="240" customFormat="1" ht="33.75" customHeight="1" x14ac:dyDescent="0.35">
      <c r="A97" s="1275"/>
      <c r="B97" s="1277"/>
      <c r="C97" s="241" t="s">
        <v>116</v>
      </c>
      <c r="D97" s="263">
        <f>'на 01.04.15'!E1609</f>
        <v>163224</v>
      </c>
      <c r="E97" s="263">
        <f>'на 01.04.15'!F1609</f>
        <v>12315.69</v>
      </c>
      <c r="F97" s="285">
        <f t="shared" si="73"/>
        <v>7.4999999999999997E-2</v>
      </c>
      <c r="G97" s="263">
        <f>'на 01.04.15'!H1609</f>
        <v>12315.69</v>
      </c>
      <c r="H97" s="285">
        <f t="shared" si="74"/>
        <v>7.4999999999999997E-2</v>
      </c>
      <c r="I97" s="285">
        <f t="shared" si="75"/>
        <v>1</v>
      </c>
      <c r="J97" s="263">
        <f t="shared" si="76"/>
        <v>150908.31</v>
      </c>
      <c r="K97" s="263">
        <f t="shared" si="77"/>
        <v>0</v>
      </c>
      <c r="L97" s="1217"/>
      <c r="N97" s="249"/>
      <c r="O97" s="249"/>
      <c r="P97" s="249"/>
    </row>
    <row r="98" spans="1:16" s="240" customFormat="1" ht="33.75" customHeight="1" x14ac:dyDescent="0.35">
      <c r="A98" s="1275"/>
      <c r="B98" s="1277"/>
      <c r="C98" s="262" t="s">
        <v>33</v>
      </c>
      <c r="D98" s="301">
        <f>'на 01.04.15'!E1610</f>
        <v>0</v>
      </c>
      <c r="E98" s="301">
        <f>'на 01.04.15'!F1610</f>
        <v>0</v>
      </c>
      <c r="F98" s="291" t="e">
        <f t="shared" si="73"/>
        <v>#DIV/0!</v>
      </c>
      <c r="G98" s="301">
        <f>'на 01.04.15'!H1610</f>
        <v>0</v>
      </c>
      <c r="H98" s="291" t="e">
        <f t="shared" si="74"/>
        <v>#DIV/0!</v>
      </c>
      <c r="I98" s="291" t="e">
        <f t="shared" si="75"/>
        <v>#DIV/0!</v>
      </c>
      <c r="J98" s="301">
        <f>D98-G98</f>
        <v>0</v>
      </c>
      <c r="K98" s="301">
        <f t="shared" si="77"/>
        <v>0</v>
      </c>
      <c r="L98" s="1218"/>
      <c r="N98" s="249"/>
      <c r="O98" s="249"/>
      <c r="P98" s="249"/>
    </row>
    <row r="99" spans="1:16" s="254" customFormat="1" ht="92.25" customHeight="1" x14ac:dyDescent="0.35">
      <c r="A99" s="1275"/>
      <c r="B99" s="1277"/>
      <c r="C99" s="286" t="s">
        <v>34</v>
      </c>
      <c r="D99" s="287">
        <f>SUM(D95:D98)</f>
        <v>211822.6</v>
      </c>
      <c r="E99" s="287">
        <f>SUM(E95:E98)</f>
        <v>12315.69</v>
      </c>
      <c r="F99" s="288">
        <f t="shared" si="73"/>
        <v>5.8000000000000003E-2</v>
      </c>
      <c r="G99" s="303">
        <f>SUM(G95:G98)</f>
        <v>12315.69</v>
      </c>
      <c r="H99" s="288">
        <f t="shared" si="74"/>
        <v>5.8000000000000003E-2</v>
      </c>
      <c r="I99" s="288">
        <f>G99/E99</f>
        <v>1</v>
      </c>
      <c r="J99" s="287">
        <f>D99-G99</f>
        <v>199506.91</v>
      </c>
      <c r="K99" s="287">
        <f>E99-G99</f>
        <v>0</v>
      </c>
      <c r="L99" s="1218"/>
      <c r="N99" s="252" t="b">
        <v>0</v>
      </c>
      <c r="O99" s="252" t="b">
        <v>0</v>
      </c>
      <c r="P99" s="252" t="b">
        <v>0</v>
      </c>
    </row>
    <row r="100" spans="1:16" s="254" customFormat="1" ht="324" hidden="1" customHeight="1" x14ac:dyDescent="0.35">
      <c r="A100" s="1303"/>
      <c r="B100" s="1304"/>
      <c r="C100" s="1304"/>
      <c r="D100" s="1304"/>
      <c r="E100" s="1304"/>
      <c r="F100" s="1304"/>
      <c r="G100" s="1304"/>
      <c r="H100" s="1304"/>
      <c r="I100" s="1304"/>
      <c r="J100" s="1304"/>
      <c r="K100" s="1304"/>
      <c r="L100" s="1218"/>
      <c r="N100" s="252"/>
      <c r="O100" s="252"/>
      <c r="P100" s="252"/>
    </row>
    <row r="101" spans="1:16" s="240" customFormat="1" ht="33" x14ac:dyDescent="0.35">
      <c r="A101" s="1275">
        <v>16</v>
      </c>
      <c r="B101" s="1276" t="str">
        <f>'на 01.04.15'!B1636</f>
        <v>Муниципальная программа «Защита населения и территории города Сургута от чрезвычайных ситуаций и совершенствование гражданской обороны на 2014 — 2016 годы» (УГОиЧС)</v>
      </c>
      <c r="C101" s="246" t="s">
        <v>79</v>
      </c>
      <c r="D101" s="292">
        <f>'на 01.04.15'!E1637</f>
        <v>0</v>
      </c>
      <c r="E101" s="292">
        <f>'на 01.04.15'!F1637</f>
        <v>0</v>
      </c>
      <c r="F101" s="291" t="e">
        <f>E101/D101</f>
        <v>#DIV/0!</v>
      </c>
      <c r="G101" s="292">
        <f>'на 01.04.15'!H1637</f>
        <v>0</v>
      </c>
      <c r="H101" s="291" t="e">
        <f>G101/D101</f>
        <v>#DIV/0!</v>
      </c>
      <c r="I101" s="291" t="e">
        <f>G101/E101</f>
        <v>#DIV/0!</v>
      </c>
      <c r="J101" s="292">
        <f>D101-G101</f>
        <v>0</v>
      </c>
      <c r="K101" s="292">
        <f>E101-G101</f>
        <v>0</v>
      </c>
      <c r="L101" s="1218"/>
      <c r="N101" s="249"/>
      <c r="O101" s="249"/>
      <c r="P101" s="249"/>
    </row>
    <row r="102" spans="1:16" s="240" customFormat="1" ht="33" x14ac:dyDescent="0.35">
      <c r="A102" s="1275"/>
      <c r="B102" s="1277"/>
      <c r="C102" s="246" t="s">
        <v>32</v>
      </c>
      <c r="D102" s="247">
        <f>'на 01.04.15'!E1638</f>
        <v>187.9</v>
      </c>
      <c r="E102" s="247">
        <f>'на 01.04.15'!F1638</f>
        <v>0</v>
      </c>
      <c r="F102" s="285">
        <f t="shared" ref="F102:F105" si="78">E102/D102</f>
        <v>0</v>
      </c>
      <c r="G102" s="247">
        <f>'на 01.04.15'!H1638</f>
        <v>0</v>
      </c>
      <c r="H102" s="285">
        <f t="shared" ref="H102:H105" si="79">G102/D102</f>
        <v>0</v>
      </c>
      <c r="I102" s="285">
        <v>0</v>
      </c>
      <c r="J102" s="247">
        <f t="shared" ref="J102:J104" si="80">D102-G102</f>
        <v>187.9</v>
      </c>
      <c r="K102" s="247">
        <f t="shared" ref="K102:K104" si="81">E102-G102</f>
        <v>0</v>
      </c>
      <c r="L102" s="1219"/>
      <c r="N102" s="249"/>
      <c r="O102" s="249"/>
      <c r="P102" s="249"/>
    </row>
    <row r="103" spans="1:16" s="240" customFormat="1" ht="33" x14ac:dyDescent="0.35">
      <c r="A103" s="1275"/>
      <c r="B103" s="1277"/>
      <c r="C103" s="241" t="s">
        <v>116</v>
      </c>
      <c r="D103" s="247">
        <f>'на 01.04.15'!E1639</f>
        <v>170989.74</v>
      </c>
      <c r="E103" s="247">
        <f>'на 01.04.15'!F1639</f>
        <v>26538.62</v>
      </c>
      <c r="F103" s="285">
        <f t="shared" si="78"/>
        <v>0.155</v>
      </c>
      <c r="G103" s="247">
        <f>'на 01.04.15'!H1639</f>
        <v>26538.62</v>
      </c>
      <c r="H103" s="285">
        <f t="shared" si="79"/>
        <v>0.155</v>
      </c>
      <c r="I103" s="285">
        <f t="shared" ref="I103:I105" si="82">G103/E103</f>
        <v>1</v>
      </c>
      <c r="J103" s="247">
        <f t="shared" si="80"/>
        <v>144451.12</v>
      </c>
      <c r="K103" s="247">
        <f t="shared" si="81"/>
        <v>0</v>
      </c>
      <c r="L103" s="1217"/>
      <c r="N103" s="249"/>
      <c r="O103" s="249"/>
      <c r="P103" s="249"/>
    </row>
    <row r="104" spans="1:16" s="240" customFormat="1" ht="33" x14ac:dyDescent="0.35">
      <c r="A104" s="1275"/>
      <c r="B104" s="1277"/>
      <c r="C104" s="262" t="s">
        <v>33</v>
      </c>
      <c r="D104" s="292">
        <f>'на 01.04.15'!E1640</f>
        <v>0</v>
      </c>
      <c r="E104" s="292">
        <f>'на 01.04.15'!F1640</f>
        <v>0</v>
      </c>
      <c r="F104" s="291" t="e">
        <f t="shared" si="78"/>
        <v>#DIV/0!</v>
      </c>
      <c r="G104" s="292">
        <f>'на 01.04.15'!H1640</f>
        <v>0</v>
      </c>
      <c r="H104" s="291" t="e">
        <f t="shared" si="79"/>
        <v>#DIV/0!</v>
      </c>
      <c r="I104" s="291" t="e">
        <f t="shared" si="82"/>
        <v>#DIV/0!</v>
      </c>
      <c r="J104" s="292">
        <f t="shared" si="80"/>
        <v>0</v>
      </c>
      <c r="K104" s="292">
        <f t="shared" si="81"/>
        <v>0</v>
      </c>
      <c r="L104" s="1218"/>
      <c r="N104" s="249"/>
      <c r="O104" s="249"/>
      <c r="P104" s="249"/>
    </row>
    <row r="105" spans="1:16" s="254" customFormat="1" ht="60.75" customHeight="1" x14ac:dyDescent="0.35">
      <c r="A105" s="1275"/>
      <c r="B105" s="1277"/>
      <c r="C105" s="286" t="s">
        <v>34</v>
      </c>
      <c r="D105" s="287">
        <f>SUM(D101:D104)</f>
        <v>171177.64</v>
      </c>
      <c r="E105" s="287">
        <f>SUM(E101:E104)</f>
        <v>26538.62</v>
      </c>
      <c r="F105" s="288">
        <f t="shared" si="78"/>
        <v>0.155</v>
      </c>
      <c r="G105" s="287">
        <f>SUM(G101:G104)</f>
        <v>26538.62</v>
      </c>
      <c r="H105" s="288">
        <f t="shared" si="79"/>
        <v>0.155</v>
      </c>
      <c r="I105" s="288">
        <f t="shared" si="82"/>
        <v>1</v>
      </c>
      <c r="J105" s="303">
        <f>SUM(J101:J104)</f>
        <v>144639.01999999999</v>
      </c>
      <c r="K105" s="305">
        <f>SUM(K101:K104)</f>
        <v>0</v>
      </c>
      <c r="L105" s="1218"/>
      <c r="N105" s="252"/>
      <c r="O105" s="252"/>
      <c r="P105" s="252"/>
    </row>
    <row r="106" spans="1:16" s="254" customFormat="1" ht="90.75" hidden="1" customHeight="1" x14ac:dyDescent="0.35">
      <c r="A106" s="1267"/>
      <c r="B106" s="1267"/>
      <c r="C106" s="1267"/>
      <c r="D106" s="1267"/>
      <c r="E106" s="1267"/>
      <c r="F106" s="1267"/>
      <c r="G106" s="1267"/>
      <c r="H106" s="1267"/>
      <c r="I106" s="1267"/>
      <c r="J106" s="1267"/>
      <c r="K106" s="1267"/>
      <c r="L106" s="1218"/>
      <c r="N106" s="252"/>
      <c r="O106" s="252"/>
      <c r="P106" s="252"/>
    </row>
    <row r="107" spans="1:16" s="240" customFormat="1" ht="51.75" customHeight="1" x14ac:dyDescent="0.35">
      <c r="A107" s="1275">
        <v>17</v>
      </c>
      <c r="B107" s="1276" t="str">
        <f>'на 01.04.15'!B1716</f>
        <v>Муниципальная программа «Профилактика правонарушений в городе Сургуте на 2014 — 2020 годы» (ООБ)</v>
      </c>
      <c r="C107" s="246" t="s">
        <v>79</v>
      </c>
      <c r="D107" s="292">
        <f>'на 01.04.15'!E1717</f>
        <v>0</v>
      </c>
      <c r="E107" s="292">
        <f>'на 01.04.15'!F1717</f>
        <v>0</v>
      </c>
      <c r="F107" s="291" t="e">
        <f>E107/D107</f>
        <v>#DIV/0!</v>
      </c>
      <c r="G107" s="292">
        <f>'на 01.04.15'!H1717</f>
        <v>0</v>
      </c>
      <c r="H107" s="291" t="e">
        <f>G107/D107</f>
        <v>#DIV/0!</v>
      </c>
      <c r="I107" s="291" t="e">
        <f>G107/E107</f>
        <v>#DIV/0!</v>
      </c>
      <c r="J107" s="292">
        <f t="shared" si="72"/>
        <v>0</v>
      </c>
      <c r="K107" s="292">
        <f t="shared" si="58"/>
        <v>0</v>
      </c>
      <c r="L107" s="1218"/>
      <c r="N107" s="249"/>
      <c r="O107" s="249"/>
      <c r="P107" s="249"/>
    </row>
    <row r="108" spans="1:16" s="240" customFormat="1" ht="51.75" customHeight="1" x14ac:dyDescent="0.35">
      <c r="A108" s="1275"/>
      <c r="B108" s="1277"/>
      <c r="C108" s="246" t="s">
        <v>32</v>
      </c>
      <c r="D108" s="247">
        <f>'на 01.04.15'!E1718</f>
        <v>28923.45</v>
      </c>
      <c r="E108" s="247">
        <f>'на 01.04.15'!F1718</f>
        <v>4447.88</v>
      </c>
      <c r="F108" s="285">
        <f t="shared" ref="F108:F111" si="83">E108/D108</f>
        <v>0.154</v>
      </c>
      <c r="G108" s="247">
        <f>'на 01.04.15'!H1718</f>
        <v>4447.88</v>
      </c>
      <c r="H108" s="285">
        <f t="shared" ref="H108:H111" si="84">G108/D108</f>
        <v>0.154</v>
      </c>
      <c r="I108" s="285">
        <f t="shared" ref="I108:I111" si="85">G108/E108</f>
        <v>1</v>
      </c>
      <c r="J108" s="247">
        <f t="shared" si="72"/>
        <v>24475.57</v>
      </c>
      <c r="K108" s="247">
        <f t="shared" si="58"/>
        <v>0</v>
      </c>
      <c r="L108" s="1219"/>
      <c r="N108" s="249"/>
      <c r="O108" s="249"/>
      <c r="P108" s="249"/>
    </row>
    <row r="109" spans="1:16" s="240" customFormat="1" ht="51.75" customHeight="1" x14ac:dyDescent="0.35">
      <c r="A109" s="1275"/>
      <c r="B109" s="1277"/>
      <c r="C109" s="241" t="s">
        <v>116</v>
      </c>
      <c r="D109" s="247">
        <f>'на 01.04.15'!E1719</f>
        <v>15902.75</v>
      </c>
      <c r="E109" s="247">
        <f>'на 01.04.15'!F1719</f>
        <v>1445.02</v>
      </c>
      <c r="F109" s="285">
        <f t="shared" si="83"/>
        <v>9.0999999999999998E-2</v>
      </c>
      <c r="G109" s="247">
        <f>'на 01.04.15'!H1719</f>
        <v>1445.02</v>
      </c>
      <c r="H109" s="285">
        <f t="shared" si="84"/>
        <v>9.0999999999999998E-2</v>
      </c>
      <c r="I109" s="285">
        <f t="shared" si="85"/>
        <v>1</v>
      </c>
      <c r="J109" s="247">
        <f t="shared" si="72"/>
        <v>14457.73</v>
      </c>
      <c r="K109" s="247">
        <f t="shared" si="58"/>
        <v>0</v>
      </c>
      <c r="L109" s="1217"/>
      <c r="N109" s="249"/>
      <c r="O109" s="249"/>
      <c r="P109" s="249"/>
    </row>
    <row r="110" spans="1:16" s="240" customFormat="1" ht="51.75" customHeight="1" x14ac:dyDescent="0.35">
      <c r="A110" s="1275"/>
      <c r="B110" s="1277"/>
      <c r="C110" s="262" t="s">
        <v>33</v>
      </c>
      <c r="D110" s="292">
        <f>'на 01.04.15'!E1720</f>
        <v>0</v>
      </c>
      <c r="E110" s="292">
        <f>'на 01.04.15'!F1720</f>
        <v>0</v>
      </c>
      <c r="F110" s="291" t="e">
        <f t="shared" si="83"/>
        <v>#DIV/0!</v>
      </c>
      <c r="G110" s="292">
        <f>'на 01.04.15'!H1720</f>
        <v>0</v>
      </c>
      <c r="H110" s="291" t="e">
        <f t="shared" si="84"/>
        <v>#DIV/0!</v>
      </c>
      <c r="I110" s="291" t="e">
        <f t="shared" si="85"/>
        <v>#DIV/0!</v>
      </c>
      <c r="J110" s="292">
        <f t="shared" si="72"/>
        <v>0</v>
      </c>
      <c r="K110" s="292">
        <f t="shared" si="58"/>
        <v>0</v>
      </c>
      <c r="L110" s="1218"/>
      <c r="N110" s="249"/>
      <c r="O110" s="249"/>
      <c r="P110" s="249"/>
    </row>
    <row r="111" spans="1:16" s="254" customFormat="1" ht="51.75" customHeight="1" x14ac:dyDescent="0.35">
      <c r="A111" s="1275"/>
      <c r="B111" s="1277"/>
      <c r="C111" s="286" t="s">
        <v>34</v>
      </c>
      <c r="D111" s="287">
        <f>SUM(D107:D110)</f>
        <v>44826.2</v>
      </c>
      <c r="E111" s="287">
        <f>SUM(E107:E110)</f>
        <v>5892.9</v>
      </c>
      <c r="F111" s="288">
        <f t="shared" si="83"/>
        <v>0.13100000000000001</v>
      </c>
      <c r="G111" s="287">
        <f>SUM(G107:G110)</f>
        <v>5892.9</v>
      </c>
      <c r="H111" s="288">
        <f t="shared" si="84"/>
        <v>0.13100000000000001</v>
      </c>
      <c r="I111" s="288">
        <f t="shared" si="85"/>
        <v>1</v>
      </c>
      <c r="J111" s="303">
        <f>SUM(J107:J110)</f>
        <v>38933.300000000003</v>
      </c>
      <c r="K111" s="303">
        <f>SUM(K107:K110)</f>
        <v>0</v>
      </c>
      <c r="L111" s="1218"/>
      <c r="N111" s="252" t="b">
        <v>0</v>
      </c>
      <c r="O111" s="252" t="b">
        <v>0</v>
      </c>
      <c r="P111" s="252" t="b">
        <v>0</v>
      </c>
    </row>
    <row r="112" spans="1:16" s="254" customFormat="1" ht="193.5" hidden="1" customHeight="1" x14ac:dyDescent="0.35">
      <c r="A112" s="1305"/>
      <c r="B112" s="1306"/>
      <c r="C112" s="1306"/>
      <c r="D112" s="1306"/>
      <c r="E112" s="1306"/>
      <c r="F112" s="1306"/>
      <c r="G112" s="1306"/>
      <c r="H112" s="1306"/>
      <c r="I112" s="1306"/>
      <c r="J112" s="1306"/>
      <c r="K112" s="1306"/>
      <c r="L112" s="1218"/>
      <c r="N112" s="252"/>
      <c r="O112" s="252"/>
      <c r="P112" s="252"/>
    </row>
    <row r="113" spans="1:16" s="240" customFormat="1" ht="60" customHeight="1" x14ac:dyDescent="0.35">
      <c r="A113" s="1275">
        <v>18</v>
      </c>
      <c r="B113" s="1285" t="str">
        <f>'на 01.04.15'!B1761</f>
        <v>Муниципальная программа «Управление Муниципальной Информационной Системой на 2014-2020 годы» (УСиИ)</v>
      </c>
      <c r="C113" s="246" t="s">
        <v>79</v>
      </c>
      <c r="D113" s="292">
        <f>'на 01.04.15'!E1762</f>
        <v>0</v>
      </c>
      <c r="E113" s="292">
        <f>'на 01.04.15'!F1762</f>
        <v>0</v>
      </c>
      <c r="F113" s="291" t="e">
        <f>E113/D113</f>
        <v>#DIV/0!</v>
      </c>
      <c r="G113" s="292">
        <f>'на 01.04.15'!H1762</f>
        <v>0</v>
      </c>
      <c r="H113" s="291" t="e">
        <f>G113/D113</f>
        <v>#DIV/0!</v>
      </c>
      <c r="I113" s="291" t="e">
        <f>G113/E113</f>
        <v>#DIV/0!</v>
      </c>
      <c r="J113" s="292">
        <f>D113-G113</f>
        <v>0</v>
      </c>
      <c r="K113" s="292">
        <f>E113-G113</f>
        <v>0</v>
      </c>
      <c r="L113" s="1218"/>
      <c r="N113" s="249"/>
      <c r="O113" s="249"/>
      <c r="P113" s="249"/>
    </row>
    <row r="114" spans="1:16" s="240" customFormat="1" ht="60" customHeight="1" x14ac:dyDescent="0.35">
      <c r="A114" s="1275"/>
      <c r="B114" s="1286"/>
      <c r="C114" s="246" t="s">
        <v>32</v>
      </c>
      <c r="D114" s="247">
        <f>'на 01.04.15'!E1763</f>
        <v>4008.01</v>
      </c>
      <c r="E114" s="247">
        <f>'на 01.04.15'!F1763</f>
        <v>188.12</v>
      </c>
      <c r="F114" s="285">
        <f t="shared" ref="F114:F117" si="86">E114/D114</f>
        <v>4.7E-2</v>
      </c>
      <c r="G114" s="247">
        <f>'на 01.04.15'!H1763</f>
        <v>188.12</v>
      </c>
      <c r="H114" s="285">
        <f t="shared" ref="H114:H117" si="87">G114/D114</f>
        <v>4.7E-2</v>
      </c>
      <c r="I114" s="285">
        <f t="shared" ref="I114:I117" si="88">G114/E114</f>
        <v>1</v>
      </c>
      <c r="J114" s="247">
        <f t="shared" ref="J114:J116" si="89">D114-G114</f>
        <v>3819.89</v>
      </c>
      <c r="K114" s="247">
        <f t="shared" ref="K114:K116" si="90">E114-G114</f>
        <v>0</v>
      </c>
      <c r="L114" s="1219"/>
      <c r="N114" s="249"/>
      <c r="O114" s="249"/>
      <c r="P114" s="249"/>
    </row>
    <row r="115" spans="1:16" s="240" customFormat="1" ht="60" customHeight="1" x14ac:dyDescent="0.35">
      <c r="A115" s="1275"/>
      <c r="B115" s="1286"/>
      <c r="C115" s="246" t="s">
        <v>49</v>
      </c>
      <c r="D115" s="247">
        <f>'на 01.04.15'!E1764</f>
        <v>209254.83</v>
      </c>
      <c r="E115" s="247">
        <f>'на 01.04.15'!F1764</f>
        <v>31880.61</v>
      </c>
      <c r="F115" s="285">
        <f t="shared" si="86"/>
        <v>0.152</v>
      </c>
      <c r="G115" s="247">
        <f>'на 01.04.15'!H1764</f>
        <v>31880.61</v>
      </c>
      <c r="H115" s="285">
        <f t="shared" si="87"/>
        <v>0.152</v>
      </c>
      <c r="I115" s="285">
        <f t="shared" si="88"/>
        <v>1</v>
      </c>
      <c r="J115" s="247">
        <f t="shared" si="89"/>
        <v>177374.22</v>
      </c>
      <c r="K115" s="247">
        <f t="shared" si="90"/>
        <v>0</v>
      </c>
      <c r="L115" s="1217"/>
      <c r="N115" s="249"/>
      <c r="O115" s="249"/>
      <c r="P115" s="249"/>
    </row>
    <row r="116" spans="1:16" s="240" customFormat="1" ht="60" customHeight="1" x14ac:dyDescent="0.35">
      <c r="A116" s="1275"/>
      <c r="B116" s="1286"/>
      <c r="C116" s="262" t="s">
        <v>33</v>
      </c>
      <c r="D116" s="292">
        <f>'на 01.04.15'!E1765</f>
        <v>0</v>
      </c>
      <c r="E116" s="292">
        <f>'на 01.04.15'!F1765</f>
        <v>0</v>
      </c>
      <c r="F116" s="291" t="e">
        <f t="shared" si="86"/>
        <v>#DIV/0!</v>
      </c>
      <c r="G116" s="292">
        <f>'на 01.04.15'!H1765</f>
        <v>0</v>
      </c>
      <c r="H116" s="291" t="e">
        <f t="shared" si="87"/>
        <v>#DIV/0!</v>
      </c>
      <c r="I116" s="291" t="e">
        <f t="shared" si="88"/>
        <v>#DIV/0!</v>
      </c>
      <c r="J116" s="292">
        <f t="shared" si="89"/>
        <v>0</v>
      </c>
      <c r="K116" s="292">
        <f t="shared" si="90"/>
        <v>0</v>
      </c>
      <c r="L116" s="1218"/>
      <c r="N116" s="249"/>
      <c r="O116" s="249"/>
      <c r="P116" s="249"/>
    </row>
    <row r="117" spans="1:16" s="254" customFormat="1" ht="60" customHeight="1" x14ac:dyDescent="0.35">
      <c r="A117" s="1275"/>
      <c r="B117" s="1287"/>
      <c r="C117" s="286" t="s">
        <v>34</v>
      </c>
      <c r="D117" s="287">
        <f>SUM(D113:D116)</f>
        <v>213262.84</v>
      </c>
      <c r="E117" s="287">
        <f>SUM(E113:E116)</f>
        <v>32068.73</v>
      </c>
      <c r="F117" s="288">
        <f t="shared" si="86"/>
        <v>0.15</v>
      </c>
      <c r="G117" s="287">
        <f>SUM(G113:G116)</f>
        <v>32068.73</v>
      </c>
      <c r="H117" s="288">
        <f t="shared" si="87"/>
        <v>0.15</v>
      </c>
      <c r="I117" s="288">
        <f t="shared" si="88"/>
        <v>1</v>
      </c>
      <c r="J117" s="287">
        <f>SUM(J113:J116)</f>
        <v>181194.11</v>
      </c>
      <c r="K117" s="287">
        <f>SUM(K113:K116)</f>
        <v>0</v>
      </c>
      <c r="L117" s="1218"/>
      <c r="N117" s="252"/>
      <c r="O117" s="252"/>
      <c r="P117" s="252"/>
    </row>
    <row r="118" spans="1:16" s="254" customFormat="1" ht="62.25" hidden="1" customHeight="1" x14ac:dyDescent="0.35">
      <c r="A118" s="1288" t="s">
        <v>750</v>
      </c>
      <c r="B118" s="1289"/>
      <c r="C118" s="1289"/>
      <c r="D118" s="1289"/>
      <c r="E118" s="1289"/>
      <c r="F118" s="1289"/>
      <c r="G118" s="1289"/>
      <c r="H118" s="1289"/>
      <c r="I118" s="1289"/>
      <c r="J118" s="1289"/>
      <c r="K118" s="1289"/>
      <c r="L118" s="1218"/>
      <c r="N118" s="252"/>
      <c r="O118" s="252"/>
      <c r="P118" s="252"/>
    </row>
    <row r="119" spans="1:16" s="240" customFormat="1" ht="35.25" customHeight="1" x14ac:dyDescent="0.35">
      <c r="A119" s="1275">
        <v>19</v>
      </c>
      <c r="B119" s="1276" t="str">
        <f>'на 01.04.15'!B1886</f>
        <v>Муниципальная программа «Охрана окружающей среды города Сургута на 2014 — 2020 годы» (УПиЭ)</v>
      </c>
      <c r="C119" s="246" t="s">
        <v>79</v>
      </c>
      <c r="D119" s="292">
        <f>'на 01.04.15'!E1887</f>
        <v>0</v>
      </c>
      <c r="E119" s="292">
        <f>'на 01.04.15'!F1887</f>
        <v>0</v>
      </c>
      <c r="F119" s="291" t="e">
        <f>E119/D119</f>
        <v>#DIV/0!</v>
      </c>
      <c r="G119" s="292">
        <f>'на 01.04.15'!H1887</f>
        <v>0</v>
      </c>
      <c r="H119" s="291" t="e">
        <f>G119/D119</f>
        <v>#DIV/0!</v>
      </c>
      <c r="I119" s="291" t="e">
        <f>G119/E119</f>
        <v>#DIV/0!</v>
      </c>
      <c r="J119" s="292">
        <f t="shared" si="72"/>
        <v>0</v>
      </c>
      <c r="K119" s="292">
        <f t="shared" si="58"/>
        <v>0</v>
      </c>
      <c r="L119" s="1218"/>
      <c r="N119" s="249"/>
      <c r="O119" s="249"/>
      <c r="P119" s="249"/>
    </row>
    <row r="120" spans="1:16" s="240" customFormat="1" ht="33" customHeight="1" x14ac:dyDescent="0.35">
      <c r="A120" s="1275"/>
      <c r="B120" s="1277"/>
      <c r="C120" s="246" t="s">
        <v>32</v>
      </c>
      <c r="D120" s="247">
        <f>'на 01.04.15'!E1888</f>
        <v>0</v>
      </c>
      <c r="E120" s="247">
        <f>'на 01.04.15'!F1888</f>
        <v>0</v>
      </c>
      <c r="F120" s="285" t="e">
        <f t="shared" ref="F120:F123" si="91">E120/D120</f>
        <v>#DIV/0!</v>
      </c>
      <c r="G120" s="247">
        <f>'на 01.04.15'!H1888</f>
        <v>0</v>
      </c>
      <c r="H120" s="285" t="e">
        <f t="shared" ref="H120:H123" si="92">G120/D120</f>
        <v>#DIV/0!</v>
      </c>
      <c r="I120" s="285" t="e">
        <f t="shared" ref="I120:I123" si="93">G120/E120</f>
        <v>#DIV/0!</v>
      </c>
      <c r="J120" s="247">
        <f t="shared" si="72"/>
        <v>0</v>
      </c>
      <c r="K120" s="247">
        <f t="shared" si="58"/>
        <v>0</v>
      </c>
      <c r="L120" s="1219"/>
      <c r="N120" s="249"/>
      <c r="O120" s="249"/>
      <c r="P120" s="249"/>
    </row>
    <row r="121" spans="1:16" s="240" customFormat="1" ht="29.25" customHeight="1" x14ac:dyDescent="0.35">
      <c r="A121" s="1275"/>
      <c r="B121" s="1277"/>
      <c r="C121" s="241" t="s">
        <v>116</v>
      </c>
      <c r="D121" s="247">
        <f>'на 01.04.15'!E1889</f>
        <v>356351.36</v>
      </c>
      <c r="E121" s="247">
        <f>'на 01.04.15'!F1889</f>
        <v>31280.33</v>
      </c>
      <c r="F121" s="285">
        <f t="shared" si="91"/>
        <v>8.7999999999999995E-2</v>
      </c>
      <c r="G121" s="247">
        <f>'на 01.04.15'!H1889</f>
        <v>31280.33</v>
      </c>
      <c r="H121" s="285">
        <f t="shared" si="92"/>
        <v>8.7999999999999995E-2</v>
      </c>
      <c r="I121" s="285">
        <f t="shared" si="93"/>
        <v>1</v>
      </c>
      <c r="J121" s="247">
        <f t="shared" si="72"/>
        <v>325071.03000000003</v>
      </c>
      <c r="K121" s="247">
        <f t="shared" si="58"/>
        <v>0</v>
      </c>
      <c r="L121" s="1217"/>
      <c r="N121" s="249"/>
      <c r="O121" s="249"/>
      <c r="P121" s="249"/>
    </row>
    <row r="122" spans="1:16" s="240" customFormat="1" ht="29.25" customHeight="1" x14ac:dyDescent="0.35">
      <c r="A122" s="1275"/>
      <c r="B122" s="1277"/>
      <c r="C122" s="262" t="s">
        <v>33</v>
      </c>
      <c r="D122" s="292">
        <f>'на 01.04.15'!E1890</f>
        <v>0</v>
      </c>
      <c r="E122" s="292">
        <f>'на 01.04.15'!F1890</f>
        <v>0</v>
      </c>
      <c r="F122" s="291" t="e">
        <f t="shared" si="91"/>
        <v>#DIV/0!</v>
      </c>
      <c r="G122" s="292">
        <f>'на 01.04.15'!H1890</f>
        <v>0</v>
      </c>
      <c r="H122" s="291" t="e">
        <f t="shared" si="92"/>
        <v>#DIV/0!</v>
      </c>
      <c r="I122" s="291" t="e">
        <f t="shared" si="93"/>
        <v>#DIV/0!</v>
      </c>
      <c r="J122" s="292">
        <f t="shared" si="72"/>
        <v>0</v>
      </c>
      <c r="K122" s="292">
        <f t="shared" si="58"/>
        <v>0</v>
      </c>
      <c r="L122" s="1218"/>
      <c r="N122" s="249"/>
      <c r="O122" s="249"/>
      <c r="P122" s="249"/>
    </row>
    <row r="123" spans="1:16" s="254" customFormat="1" ht="37.5" customHeight="1" x14ac:dyDescent="0.35">
      <c r="A123" s="1275"/>
      <c r="B123" s="1277"/>
      <c r="C123" s="286" t="s">
        <v>34</v>
      </c>
      <c r="D123" s="287">
        <f>SUM(D119:D122)</f>
        <v>356351.36</v>
      </c>
      <c r="E123" s="287">
        <f>SUM(E119:E122)</f>
        <v>31280.33</v>
      </c>
      <c r="F123" s="288">
        <f t="shared" si="91"/>
        <v>8.7999999999999995E-2</v>
      </c>
      <c r="G123" s="287">
        <f>SUM(G119:G122)</f>
        <v>31280.33</v>
      </c>
      <c r="H123" s="288">
        <f t="shared" si="92"/>
        <v>8.7999999999999995E-2</v>
      </c>
      <c r="I123" s="288">
        <f t="shared" si="93"/>
        <v>1</v>
      </c>
      <c r="J123" s="287">
        <f t="shared" si="72"/>
        <v>325071.03000000003</v>
      </c>
      <c r="K123" s="287">
        <f t="shared" si="58"/>
        <v>0</v>
      </c>
      <c r="L123" s="1218"/>
      <c r="N123" s="252" t="b">
        <v>0</v>
      </c>
      <c r="O123" s="252" t="b">
        <v>0</v>
      </c>
      <c r="P123" s="252" t="b">
        <v>0</v>
      </c>
    </row>
    <row r="124" spans="1:16" s="254" customFormat="1" ht="132.75" hidden="1" customHeight="1" x14ac:dyDescent="0.35">
      <c r="A124" s="1290" t="s">
        <v>759</v>
      </c>
      <c r="B124" s="1291"/>
      <c r="C124" s="1291"/>
      <c r="D124" s="1291"/>
      <c r="E124" s="1291"/>
      <c r="F124" s="1291"/>
      <c r="G124" s="1291"/>
      <c r="H124" s="1291"/>
      <c r="I124" s="1291"/>
      <c r="J124" s="1291"/>
      <c r="K124" s="1292"/>
      <c r="L124" s="1218"/>
      <c r="N124" s="252"/>
      <c r="O124" s="252"/>
      <c r="P124" s="252"/>
    </row>
    <row r="125" spans="1:16" s="240" customFormat="1" ht="59.25" customHeight="1" x14ac:dyDescent="0.35">
      <c r="A125" s="1275">
        <v>20</v>
      </c>
      <c r="B125" s="1285" t="str">
        <f>'на 01.04.15'!B1991</f>
        <v>Муниципальная программа "Обеспечение жильем отдельных категорий граждан, проживающих в городе Сургуте, на 2014 - 2020 годы и на период до 2018 года" (УУиРЖ)</v>
      </c>
      <c r="C125" s="246" t="s">
        <v>79</v>
      </c>
      <c r="D125" s="247">
        <f>'на 01.04.15'!E1992</f>
        <v>26290.3</v>
      </c>
      <c r="E125" s="247">
        <f>'на 01.04.15'!F1992</f>
        <v>0</v>
      </c>
      <c r="F125" s="285">
        <f>E125/D125</f>
        <v>0</v>
      </c>
      <c r="G125" s="247">
        <f>'на 01.04.15'!H1992</f>
        <v>0</v>
      </c>
      <c r="H125" s="285">
        <f>G125/D125</f>
        <v>0</v>
      </c>
      <c r="I125" s="285">
        <v>0</v>
      </c>
      <c r="J125" s="247">
        <f>D125-G125</f>
        <v>26290.3</v>
      </c>
      <c r="K125" s="247">
        <f>E125-G125</f>
        <v>0</v>
      </c>
      <c r="L125" s="1218"/>
      <c r="N125" s="249"/>
      <c r="O125" s="249"/>
      <c r="P125" s="249"/>
    </row>
    <row r="126" spans="1:16" s="240" customFormat="1" ht="66" customHeight="1" x14ac:dyDescent="0.35">
      <c r="A126" s="1275"/>
      <c r="B126" s="1286"/>
      <c r="C126" s="246" t="s">
        <v>32</v>
      </c>
      <c r="D126" s="247">
        <f>'на 01.04.15'!E1993</f>
        <v>7717.6</v>
      </c>
      <c r="E126" s="247">
        <f>'на 01.04.15'!F1993</f>
        <v>0</v>
      </c>
      <c r="F126" s="285">
        <f t="shared" ref="F126:F129" si="94">E126/D126</f>
        <v>0</v>
      </c>
      <c r="G126" s="247">
        <f>'на 01.04.15'!H1993</f>
        <v>0</v>
      </c>
      <c r="H126" s="285">
        <f t="shared" ref="H126:H129" si="95">G126/D126</f>
        <v>0</v>
      </c>
      <c r="I126" s="285">
        <v>0</v>
      </c>
      <c r="J126" s="247">
        <f t="shared" ref="J126:J128" si="96">D126-G126</f>
        <v>7717.6</v>
      </c>
      <c r="K126" s="247">
        <f t="shared" ref="K126:K128" si="97">E126-G126</f>
        <v>0</v>
      </c>
      <c r="L126" s="1219"/>
      <c r="N126" s="249"/>
      <c r="O126" s="249"/>
      <c r="P126" s="249"/>
    </row>
    <row r="127" spans="1:16" s="240" customFormat="1" ht="35.25" customHeight="1" x14ac:dyDescent="0.35">
      <c r="A127" s="1275"/>
      <c r="B127" s="1286"/>
      <c r="C127" s="241" t="s">
        <v>116</v>
      </c>
      <c r="D127" s="247">
        <f>'на 01.04.15'!E1994</f>
        <v>20454</v>
      </c>
      <c r="E127" s="247">
        <f>'на 01.04.15'!F1994</f>
        <v>1139.76</v>
      </c>
      <c r="F127" s="285">
        <f t="shared" si="94"/>
        <v>5.6000000000000001E-2</v>
      </c>
      <c r="G127" s="247">
        <f>'на 01.04.15'!H1994</f>
        <v>1139.76</v>
      </c>
      <c r="H127" s="285">
        <f t="shared" si="95"/>
        <v>5.6000000000000001E-2</v>
      </c>
      <c r="I127" s="285">
        <f t="shared" ref="I127:I129" si="98">G127/E127</f>
        <v>1</v>
      </c>
      <c r="J127" s="247">
        <f t="shared" si="96"/>
        <v>19314.240000000002</v>
      </c>
      <c r="K127" s="247">
        <f t="shared" si="97"/>
        <v>0</v>
      </c>
      <c r="L127" s="1217"/>
      <c r="N127" s="249"/>
      <c r="O127" s="249"/>
      <c r="P127" s="249"/>
    </row>
    <row r="128" spans="1:16" s="240" customFormat="1" ht="35.25" customHeight="1" x14ac:dyDescent="0.35">
      <c r="A128" s="1275"/>
      <c r="B128" s="1286"/>
      <c r="C128" s="262" t="s">
        <v>33</v>
      </c>
      <c r="D128" s="292">
        <f>'на 01.04.15'!E1995</f>
        <v>0</v>
      </c>
      <c r="E128" s="292">
        <f>'на 01.04.15'!F1995</f>
        <v>0</v>
      </c>
      <c r="F128" s="290" t="e">
        <f t="shared" si="94"/>
        <v>#DIV/0!</v>
      </c>
      <c r="G128" s="292">
        <f>'на 01.04.15'!H1995</f>
        <v>0</v>
      </c>
      <c r="H128" s="290" t="e">
        <f t="shared" si="95"/>
        <v>#DIV/0!</v>
      </c>
      <c r="I128" s="290" t="e">
        <f t="shared" si="98"/>
        <v>#DIV/0!</v>
      </c>
      <c r="J128" s="292">
        <f t="shared" si="96"/>
        <v>0</v>
      </c>
      <c r="K128" s="292">
        <f t="shared" si="97"/>
        <v>0</v>
      </c>
      <c r="L128" s="1218"/>
      <c r="N128" s="249"/>
      <c r="O128" s="249"/>
      <c r="P128" s="249"/>
    </row>
    <row r="129" spans="1:16" s="254" customFormat="1" ht="39" customHeight="1" x14ac:dyDescent="0.35">
      <c r="A129" s="1275"/>
      <c r="B129" s="1287"/>
      <c r="C129" s="286" t="s">
        <v>34</v>
      </c>
      <c r="D129" s="287">
        <f t="shared" ref="D129:K129" si="99">SUM(D125:D128)</f>
        <v>54461.9</v>
      </c>
      <c r="E129" s="287">
        <f t="shared" si="99"/>
        <v>1139.76</v>
      </c>
      <c r="F129" s="288">
        <f t="shared" si="94"/>
        <v>2.1000000000000001E-2</v>
      </c>
      <c r="G129" s="287">
        <f t="shared" si="99"/>
        <v>1139.76</v>
      </c>
      <c r="H129" s="288">
        <f t="shared" si="95"/>
        <v>2.1000000000000001E-2</v>
      </c>
      <c r="I129" s="288">
        <f t="shared" si="98"/>
        <v>1</v>
      </c>
      <c r="J129" s="287">
        <f t="shared" si="99"/>
        <v>53322.14</v>
      </c>
      <c r="K129" s="287">
        <f t="shared" si="99"/>
        <v>0</v>
      </c>
      <c r="L129" s="1218"/>
      <c r="N129" s="252"/>
      <c r="O129" s="252"/>
      <c r="P129" s="252"/>
    </row>
    <row r="130" spans="1:16" s="254" customFormat="1" ht="112.5" hidden="1" customHeight="1" x14ac:dyDescent="0.35">
      <c r="A130" s="1293" t="s">
        <v>760</v>
      </c>
      <c r="B130" s="1294"/>
      <c r="C130" s="1294"/>
      <c r="D130" s="1294"/>
      <c r="E130" s="1294"/>
      <c r="F130" s="1294"/>
      <c r="G130" s="1294"/>
      <c r="H130" s="1294"/>
      <c r="I130" s="1294"/>
      <c r="J130" s="1294"/>
      <c r="K130" s="1295"/>
      <c r="L130" s="1218"/>
      <c r="N130" s="252"/>
      <c r="O130" s="252"/>
      <c r="P130" s="252"/>
    </row>
    <row r="131" spans="1:16" s="240" customFormat="1" ht="53.25" customHeight="1" x14ac:dyDescent="0.35">
      <c r="A131" s="1275">
        <v>21</v>
      </c>
      <c r="B131" s="1276" t="str">
        <f>'на 01.04.15'!B2023</f>
        <v>Муниципальная программа «Обеспечение деятельности департамента архитектуры и градостроительства на 2014 — 2020 годы» (ДАиГ)</v>
      </c>
      <c r="C131" s="246" t="s">
        <v>79</v>
      </c>
      <c r="D131" s="292">
        <f>'на 01.04.15'!E2024</f>
        <v>0</v>
      </c>
      <c r="E131" s="292">
        <f>'на 01.04.15'!F2024</f>
        <v>0</v>
      </c>
      <c r="F131" s="291" t="e">
        <f>E131/D131</f>
        <v>#DIV/0!</v>
      </c>
      <c r="G131" s="292">
        <f>'на 01.04.15'!H2024</f>
        <v>0</v>
      </c>
      <c r="H131" s="291" t="e">
        <f>G131/D131</f>
        <v>#DIV/0!</v>
      </c>
      <c r="I131" s="291" t="e">
        <f>G131/E131</f>
        <v>#DIV/0!</v>
      </c>
      <c r="J131" s="292">
        <f t="shared" si="72"/>
        <v>0</v>
      </c>
      <c r="K131" s="292">
        <f t="shared" si="58"/>
        <v>0</v>
      </c>
      <c r="L131" s="1218"/>
      <c r="N131" s="249"/>
      <c r="O131" s="249"/>
      <c r="P131" s="249"/>
    </row>
    <row r="132" spans="1:16" s="240" customFormat="1" ht="57" customHeight="1" x14ac:dyDescent="0.35">
      <c r="A132" s="1275"/>
      <c r="B132" s="1277"/>
      <c r="C132" s="246" t="s">
        <v>32</v>
      </c>
      <c r="D132" s="292">
        <f>'на 01.04.15'!E2025</f>
        <v>0</v>
      </c>
      <c r="E132" s="292">
        <f>'на 01.04.15'!F2025</f>
        <v>0</v>
      </c>
      <c r="F132" s="291" t="e">
        <f t="shared" ref="F132:F135" si="100">E132/D132</f>
        <v>#DIV/0!</v>
      </c>
      <c r="G132" s="292">
        <f>'на 01.04.15'!H2025</f>
        <v>0</v>
      </c>
      <c r="H132" s="291" t="e">
        <f t="shared" ref="H132:H135" si="101">G132/D132</f>
        <v>#DIV/0!</v>
      </c>
      <c r="I132" s="291" t="e">
        <f t="shared" ref="I132:I135" si="102">G132/E132</f>
        <v>#DIV/0!</v>
      </c>
      <c r="J132" s="292">
        <f t="shared" ref="J132:J141" si="103">D132-G132</f>
        <v>0</v>
      </c>
      <c r="K132" s="292">
        <f t="shared" ref="K132:K141" si="104">E132-G132</f>
        <v>0</v>
      </c>
      <c r="L132" s="1219"/>
      <c r="N132" s="249"/>
      <c r="O132" s="249"/>
      <c r="P132" s="249"/>
    </row>
    <row r="133" spans="1:16" s="240" customFormat="1" ht="39.75" customHeight="1" x14ac:dyDescent="0.35">
      <c r="A133" s="1275"/>
      <c r="B133" s="1277"/>
      <c r="C133" s="241" t="s">
        <v>116</v>
      </c>
      <c r="D133" s="247">
        <f>'на 01.04.15'!E2026</f>
        <v>301188.38</v>
      </c>
      <c r="E133" s="247">
        <f>'на 01.04.15'!F2026</f>
        <v>33124.25</v>
      </c>
      <c r="F133" s="285">
        <f t="shared" si="100"/>
        <v>0.11</v>
      </c>
      <c r="G133" s="247">
        <f>'на 01.04.15'!H2026</f>
        <v>33124.25</v>
      </c>
      <c r="H133" s="285">
        <f t="shared" si="101"/>
        <v>0.11</v>
      </c>
      <c r="I133" s="285">
        <f t="shared" si="102"/>
        <v>1</v>
      </c>
      <c r="J133" s="247">
        <f t="shared" si="103"/>
        <v>268064.13</v>
      </c>
      <c r="K133" s="247">
        <f t="shared" si="104"/>
        <v>0</v>
      </c>
      <c r="L133" s="1217"/>
      <c r="N133" s="249"/>
      <c r="O133" s="249"/>
      <c r="P133" s="249"/>
    </row>
    <row r="134" spans="1:16" s="240" customFormat="1" ht="51.75" customHeight="1" x14ac:dyDescent="0.35">
      <c r="A134" s="1275"/>
      <c r="B134" s="1277"/>
      <c r="C134" s="262" t="s">
        <v>33</v>
      </c>
      <c r="D134" s="292">
        <f>'на 01.04.15'!E2027</f>
        <v>0</v>
      </c>
      <c r="E134" s="292">
        <f>'на 01.04.15'!F2027</f>
        <v>0</v>
      </c>
      <c r="F134" s="291" t="e">
        <f t="shared" si="100"/>
        <v>#DIV/0!</v>
      </c>
      <c r="G134" s="292">
        <f>'на 01.04.15'!H2027</f>
        <v>0</v>
      </c>
      <c r="H134" s="291" t="e">
        <f t="shared" si="101"/>
        <v>#DIV/0!</v>
      </c>
      <c r="I134" s="291" t="e">
        <f t="shared" si="102"/>
        <v>#DIV/0!</v>
      </c>
      <c r="J134" s="292">
        <f t="shared" si="103"/>
        <v>0</v>
      </c>
      <c r="K134" s="292">
        <f t="shared" si="104"/>
        <v>0</v>
      </c>
      <c r="L134" s="1218"/>
      <c r="N134" s="249"/>
      <c r="O134" s="249"/>
      <c r="P134" s="249"/>
    </row>
    <row r="135" spans="1:16" s="254" customFormat="1" ht="45.75" customHeight="1" x14ac:dyDescent="0.35">
      <c r="A135" s="1275"/>
      <c r="B135" s="1277"/>
      <c r="C135" s="286" t="s">
        <v>34</v>
      </c>
      <c r="D135" s="287">
        <f>SUM(D131:D134)</f>
        <v>301188.38</v>
      </c>
      <c r="E135" s="287">
        <f>SUM(E131:E134)</f>
        <v>33124.25</v>
      </c>
      <c r="F135" s="288">
        <f t="shared" si="100"/>
        <v>0.11</v>
      </c>
      <c r="G135" s="287">
        <f>SUM(G131:G134)</f>
        <v>33124.25</v>
      </c>
      <c r="H135" s="288">
        <f t="shared" si="101"/>
        <v>0.11</v>
      </c>
      <c r="I135" s="288">
        <f t="shared" si="102"/>
        <v>1</v>
      </c>
      <c r="J135" s="287">
        <f t="shared" si="103"/>
        <v>268064.13</v>
      </c>
      <c r="K135" s="287">
        <f t="shared" si="104"/>
        <v>0</v>
      </c>
      <c r="L135" s="1218"/>
      <c r="N135" s="252" t="b">
        <v>0</v>
      </c>
      <c r="O135" s="252" t="b">
        <v>0</v>
      </c>
      <c r="P135" s="252" t="b">
        <v>0</v>
      </c>
    </row>
    <row r="136" spans="1:16" s="254" customFormat="1" ht="350.25" hidden="1" customHeight="1" x14ac:dyDescent="0.35">
      <c r="A136" s="1296"/>
      <c r="B136" s="1289"/>
      <c r="C136" s="1289"/>
      <c r="D136" s="1289"/>
      <c r="E136" s="1289"/>
      <c r="F136" s="1289"/>
      <c r="G136" s="1289"/>
      <c r="H136" s="1289"/>
      <c r="I136" s="1289"/>
      <c r="J136" s="1289"/>
      <c r="K136" s="1289"/>
      <c r="L136" s="1218"/>
      <c r="N136" s="252"/>
      <c r="O136" s="252"/>
      <c r="P136" s="252"/>
    </row>
    <row r="137" spans="1:16" s="240" customFormat="1" ht="60" customHeight="1" x14ac:dyDescent="0.35">
      <c r="A137" s="1275">
        <v>22</v>
      </c>
      <c r="B137" s="1276" t="str">
        <f>'на 01.04.15'!B2128</f>
        <v>Муниципальная программа «Доступная среда города Сургута на 2014 — 2020 годы» (ДАиГ)</v>
      </c>
      <c r="C137" s="246" t="s">
        <v>79</v>
      </c>
      <c r="D137" s="292">
        <f>'на 01.04.15'!E2129</f>
        <v>0</v>
      </c>
      <c r="E137" s="292">
        <f>'на 01.04.15'!F2129</f>
        <v>0</v>
      </c>
      <c r="F137" s="291" t="e">
        <f>E137/D137</f>
        <v>#DIV/0!</v>
      </c>
      <c r="G137" s="292">
        <f>'на 01.04.15'!H2129</f>
        <v>0</v>
      </c>
      <c r="H137" s="291" t="e">
        <f>G137/D137</f>
        <v>#DIV/0!</v>
      </c>
      <c r="I137" s="291" t="e">
        <f>G137/E137</f>
        <v>#DIV/0!</v>
      </c>
      <c r="J137" s="292">
        <f t="shared" si="103"/>
        <v>0</v>
      </c>
      <c r="K137" s="292">
        <f t="shared" si="104"/>
        <v>0</v>
      </c>
      <c r="L137" s="1218"/>
      <c r="N137" s="249"/>
      <c r="O137" s="249"/>
      <c r="P137" s="249"/>
    </row>
    <row r="138" spans="1:16" s="240" customFormat="1" ht="56.25" customHeight="1" x14ac:dyDescent="0.35">
      <c r="A138" s="1275"/>
      <c r="B138" s="1277"/>
      <c r="C138" s="246" t="s">
        <v>32</v>
      </c>
      <c r="D138" s="292">
        <f>'на 01.04.15'!E2130</f>
        <v>0</v>
      </c>
      <c r="E138" s="292">
        <f>'на 01.04.15'!F2130</f>
        <v>0</v>
      </c>
      <c r="F138" s="291" t="e">
        <f t="shared" ref="F138:F141" si="105">E138/D138</f>
        <v>#DIV/0!</v>
      </c>
      <c r="G138" s="292">
        <f>'на 01.04.15'!H2130</f>
        <v>0</v>
      </c>
      <c r="H138" s="291" t="e">
        <f t="shared" ref="H138:H141" si="106">G138/D138</f>
        <v>#DIV/0!</v>
      </c>
      <c r="I138" s="291" t="e">
        <f t="shared" ref="I138" si="107">G138/E138</f>
        <v>#DIV/0!</v>
      </c>
      <c r="J138" s="292">
        <f t="shared" si="103"/>
        <v>0</v>
      </c>
      <c r="K138" s="292">
        <f t="shared" si="104"/>
        <v>0</v>
      </c>
      <c r="L138" s="1219"/>
      <c r="N138" s="249"/>
      <c r="O138" s="249"/>
      <c r="P138" s="249"/>
    </row>
    <row r="139" spans="1:16" s="240" customFormat="1" ht="36.75" customHeight="1" x14ac:dyDescent="0.35">
      <c r="A139" s="1275"/>
      <c r="B139" s="1277"/>
      <c r="C139" s="241" t="s">
        <v>116</v>
      </c>
      <c r="D139" s="247">
        <f>'на 01.04.15'!E2131</f>
        <v>39033.879999999997</v>
      </c>
      <c r="E139" s="247">
        <f>'на 01.04.15'!F2131</f>
        <v>0</v>
      </c>
      <c r="F139" s="285">
        <f t="shared" si="105"/>
        <v>0</v>
      </c>
      <c r="G139" s="247">
        <f>'на 01.04.15'!H2131</f>
        <v>0</v>
      </c>
      <c r="H139" s="285">
        <f t="shared" si="106"/>
        <v>0</v>
      </c>
      <c r="I139" s="285">
        <v>0</v>
      </c>
      <c r="J139" s="247">
        <f t="shared" si="103"/>
        <v>39033.879999999997</v>
      </c>
      <c r="K139" s="247">
        <f t="shared" si="104"/>
        <v>0</v>
      </c>
      <c r="L139" s="1223"/>
      <c r="N139" s="249"/>
      <c r="O139" s="249"/>
      <c r="P139" s="249"/>
    </row>
    <row r="140" spans="1:16" s="240" customFormat="1" ht="40.5" customHeight="1" x14ac:dyDescent="0.35">
      <c r="A140" s="1275"/>
      <c r="B140" s="1277"/>
      <c r="C140" s="262" t="s">
        <v>33</v>
      </c>
      <c r="D140" s="247">
        <f>'на 01.04.15'!E2132</f>
        <v>10000</v>
      </c>
      <c r="E140" s="247">
        <f>'на 01.04.15'!F2132</f>
        <v>0</v>
      </c>
      <c r="F140" s="285">
        <f t="shared" si="105"/>
        <v>0</v>
      </c>
      <c r="G140" s="247">
        <f>'на 01.04.15'!H2132</f>
        <v>0</v>
      </c>
      <c r="H140" s="285">
        <f t="shared" si="106"/>
        <v>0</v>
      </c>
      <c r="I140" s="285">
        <v>0</v>
      </c>
      <c r="J140" s="247">
        <f t="shared" si="103"/>
        <v>10000</v>
      </c>
      <c r="K140" s="247">
        <f t="shared" si="104"/>
        <v>0</v>
      </c>
      <c r="L140" s="1223"/>
      <c r="N140" s="249"/>
      <c r="O140" s="249"/>
      <c r="P140" s="249"/>
    </row>
    <row r="141" spans="1:16" s="240" customFormat="1" ht="52.5" customHeight="1" x14ac:dyDescent="0.35">
      <c r="A141" s="1275"/>
      <c r="B141" s="1277"/>
      <c r="C141" s="286" t="s">
        <v>34</v>
      </c>
      <c r="D141" s="287">
        <f>SUM(D137:D140)</f>
        <v>49033.88</v>
      </c>
      <c r="E141" s="287">
        <f>SUM(E137:E140)</f>
        <v>0</v>
      </c>
      <c r="F141" s="288">
        <f t="shared" si="105"/>
        <v>0</v>
      </c>
      <c r="G141" s="287">
        <f>SUM(G137:G140)</f>
        <v>0</v>
      </c>
      <c r="H141" s="288">
        <f t="shared" si="106"/>
        <v>0</v>
      </c>
      <c r="I141" s="288">
        <v>0</v>
      </c>
      <c r="J141" s="287">
        <f t="shared" si="103"/>
        <v>49033.88</v>
      </c>
      <c r="K141" s="287">
        <f t="shared" si="104"/>
        <v>0</v>
      </c>
      <c r="L141" s="1223"/>
      <c r="N141" s="249" t="b">
        <v>0</v>
      </c>
      <c r="O141" s="249" t="b">
        <v>1</v>
      </c>
      <c r="P141" s="249" t="b">
        <v>1</v>
      </c>
    </row>
    <row r="142" spans="1:16" s="240" customFormat="1" ht="165.75" hidden="1" customHeight="1" x14ac:dyDescent="0.35">
      <c r="A142" s="1281"/>
      <c r="B142" s="1281"/>
      <c r="C142" s="1281"/>
      <c r="D142" s="1281"/>
      <c r="E142" s="1281"/>
      <c r="F142" s="1281"/>
      <c r="G142" s="1281"/>
      <c r="H142" s="1281"/>
      <c r="I142" s="1281"/>
      <c r="J142" s="1281"/>
      <c r="K142" s="1281"/>
      <c r="L142" s="1223"/>
      <c r="N142" s="249"/>
      <c r="O142" s="249"/>
      <c r="P142" s="249"/>
    </row>
    <row r="143" spans="1:16" s="240" customFormat="1" ht="1.5" customHeight="1" x14ac:dyDescent="0.35">
      <c r="A143" s="1282"/>
      <c r="B143" s="1283"/>
      <c r="C143" s="1283"/>
      <c r="D143" s="1283"/>
      <c r="E143" s="1283"/>
      <c r="F143" s="1283"/>
      <c r="G143" s="1283"/>
      <c r="H143" s="1283"/>
      <c r="I143" s="1283"/>
      <c r="J143" s="1283"/>
      <c r="K143" s="1284"/>
      <c r="L143" s="1223"/>
      <c r="N143" s="249"/>
      <c r="O143" s="249"/>
      <c r="P143" s="249"/>
    </row>
    <row r="144" spans="1:16" s="234" customFormat="1" ht="33" hidden="1" x14ac:dyDescent="0.35">
      <c r="A144" s="1275"/>
      <c r="B144" s="1276"/>
      <c r="C144" s="246"/>
      <c r="D144" s="292"/>
      <c r="E144" s="292"/>
      <c r="F144" s="291"/>
      <c r="G144" s="292"/>
      <c r="H144" s="291"/>
      <c r="I144" s="291"/>
      <c r="J144" s="292"/>
      <c r="K144" s="292"/>
      <c r="L144" s="1223"/>
      <c r="N144" s="249"/>
      <c r="O144" s="249"/>
      <c r="P144" s="249"/>
    </row>
    <row r="145" spans="1:16" s="234" customFormat="1" ht="59.25" hidden="1" customHeight="1" x14ac:dyDescent="0.35">
      <c r="A145" s="1275"/>
      <c r="B145" s="1277"/>
      <c r="C145" s="246"/>
      <c r="D145" s="247"/>
      <c r="E145" s="247"/>
      <c r="F145" s="285"/>
      <c r="G145" s="247"/>
      <c r="H145" s="285"/>
      <c r="I145" s="285"/>
      <c r="J145" s="247"/>
      <c r="K145" s="247"/>
      <c r="L145" s="1223"/>
      <c r="N145" s="249"/>
      <c r="O145" s="249"/>
      <c r="P145" s="249"/>
    </row>
    <row r="146" spans="1:16" s="234" customFormat="1" ht="33" hidden="1" x14ac:dyDescent="0.35">
      <c r="A146" s="1275"/>
      <c r="B146" s="1277"/>
      <c r="C146" s="241"/>
      <c r="D146" s="247"/>
      <c r="E146" s="247"/>
      <c r="F146" s="285"/>
      <c r="G146" s="247"/>
      <c r="H146" s="285"/>
      <c r="I146" s="285"/>
      <c r="J146" s="247"/>
      <c r="K146" s="247"/>
      <c r="L146" s="269"/>
      <c r="N146" s="249"/>
      <c r="O146" s="249"/>
      <c r="P146" s="249"/>
    </row>
    <row r="147" spans="1:16" s="234" customFormat="1" ht="33" hidden="1" x14ac:dyDescent="0.35">
      <c r="A147" s="1275"/>
      <c r="B147" s="1277"/>
      <c r="C147" s="262"/>
      <c r="D147" s="292"/>
      <c r="E147" s="292"/>
      <c r="F147" s="291"/>
      <c r="G147" s="292"/>
      <c r="H147" s="291"/>
      <c r="I147" s="291"/>
      <c r="J147" s="292"/>
      <c r="K147" s="292"/>
      <c r="L147" s="269"/>
      <c r="N147" s="249"/>
      <c r="O147" s="249"/>
      <c r="P147" s="249"/>
    </row>
    <row r="148" spans="1:16" s="234" customFormat="1" ht="56.25" hidden="1" customHeight="1" x14ac:dyDescent="0.35">
      <c r="A148" s="1275"/>
      <c r="B148" s="1277"/>
      <c r="C148" s="286"/>
      <c r="D148" s="287"/>
      <c r="E148" s="287"/>
      <c r="F148" s="288"/>
      <c r="G148" s="287"/>
      <c r="H148" s="288"/>
      <c r="I148" s="288"/>
      <c r="J148" s="287"/>
      <c r="K148" s="287"/>
      <c r="L148" s="269"/>
      <c r="N148" s="249" t="b">
        <v>0</v>
      </c>
      <c r="O148" s="249" t="b">
        <v>0</v>
      </c>
      <c r="P148" s="249" t="b">
        <v>0</v>
      </c>
    </row>
    <row r="149" spans="1:16" s="234" customFormat="1" ht="13.5" hidden="1" customHeight="1" x14ac:dyDescent="0.35">
      <c r="A149" s="1267"/>
      <c r="B149" s="1268"/>
      <c r="C149" s="1268"/>
      <c r="D149" s="1268"/>
      <c r="E149" s="1268"/>
      <c r="F149" s="1268"/>
      <c r="G149" s="1268"/>
      <c r="H149" s="1268"/>
      <c r="I149" s="1268"/>
      <c r="J149" s="1268"/>
      <c r="K149" s="1268"/>
      <c r="L149" s="270"/>
      <c r="N149" s="249"/>
      <c r="O149" s="249"/>
      <c r="P149" s="249"/>
    </row>
    <row r="150" spans="1:16" ht="58.5" hidden="1" customHeight="1" x14ac:dyDescent="0.35">
      <c r="A150" s="1211"/>
      <c r="B150" s="1212"/>
      <c r="C150" s="1212"/>
      <c r="D150" s="1212"/>
      <c r="E150" s="1212"/>
      <c r="F150" s="1212"/>
      <c r="G150" s="1212"/>
      <c r="H150" s="1212"/>
      <c r="I150" s="1212"/>
      <c r="J150" s="1212"/>
      <c r="K150" s="1213"/>
    </row>
    <row r="151" spans="1:16" ht="33" x14ac:dyDescent="0.35">
      <c r="A151" s="1275">
        <v>23</v>
      </c>
      <c r="B151" s="1277" t="str">
        <f>'на 01.04.15'!B2263</f>
        <v>Муниципальная программа "Управление муниципальным имуществом и земельными ресурсами в городе Сургуте на 2014-2020 год" (ДИиЗО)</v>
      </c>
      <c r="C151" s="246" t="s">
        <v>79</v>
      </c>
      <c r="D151" s="292">
        <f>'на 01.04.15'!E2264</f>
        <v>0</v>
      </c>
      <c r="E151" s="292">
        <f>'на 01.04.15'!F2264</f>
        <v>0</v>
      </c>
      <c r="F151" s="291" t="e">
        <f>E151/D151</f>
        <v>#DIV/0!</v>
      </c>
      <c r="G151" s="292">
        <f>'на 01.04.15'!H2264</f>
        <v>0</v>
      </c>
      <c r="H151" s="291" t="e">
        <f>G151/D151</f>
        <v>#DIV/0!</v>
      </c>
      <c r="I151" s="291" t="e">
        <f>G151/E151</f>
        <v>#DIV/0!</v>
      </c>
      <c r="J151" s="292">
        <f>D151-G151</f>
        <v>0</v>
      </c>
      <c r="K151" s="292">
        <f t="shared" ref="K151:K154" si="108">E151-G151</f>
        <v>0</v>
      </c>
    </row>
    <row r="152" spans="1:16" ht="62.25" customHeight="1" x14ac:dyDescent="0.35">
      <c r="A152" s="1275"/>
      <c r="B152" s="1277"/>
      <c r="C152" s="246" t="s">
        <v>32</v>
      </c>
      <c r="D152" s="247">
        <f>'на 01.04.15'!E2265</f>
        <v>615997</v>
      </c>
      <c r="E152" s="247">
        <f>'на 01.04.15'!F2265</f>
        <v>7807.27</v>
      </c>
      <c r="F152" s="285">
        <f t="shared" ref="F152:F155" si="109">E152/D152</f>
        <v>1.2999999999999999E-2</v>
      </c>
      <c r="G152" s="247">
        <f>'на 01.04.15'!H2265</f>
        <v>7807.27</v>
      </c>
      <c r="H152" s="285">
        <f t="shared" ref="H152:H155" si="110">G152/D152</f>
        <v>1.2999999999999999E-2</v>
      </c>
      <c r="I152" s="285">
        <v>0</v>
      </c>
      <c r="J152" s="247">
        <f t="shared" ref="J152:J154" si="111">D152-G152</f>
        <v>608189.73</v>
      </c>
      <c r="K152" s="247">
        <f t="shared" si="108"/>
        <v>0</v>
      </c>
    </row>
    <row r="153" spans="1:16" ht="33" x14ac:dyDescent="0.35">
      <c r="A153" s="1275"/>
      <c r="B153" s="1277"/>
      <c r="C153" s="241" t="s">
        <v>116</v>
      </c>
      <c r="D153" s="247">
        <f>'на 01.04.15'!E2266</f>
        <v>195931.05</v>
      </c>
      <c r="E153" s="247">
        <f>'на 01.04.15'!F2266</f>
        <v>18725.04</v>
      </c>
      <c r="F153" s="285">
        <f t="shared" si="109"/>
        <v>9.6000000000000002E-2</v>
      </c>
      <c r="G153" s="247">
        <f>'на 01.04.15'!H2266</f>
        <v>18725.04</v>
      </c>
      <c r="H153" s="285">
        <f t="shared" si="110"/>
        <v>9.6000000000000002E-2</v>
      </c>
      <c r="I153" s="285">
        <f t="shared" ref="I153:I155" si="112">G153/E153</f>
        <v>1</v>
      </c>
      <c r="J153" s="247">
        <f t="shared" si="111"/>
        <v>177206.01</v>
      </c>
      <c r="K153" s="247">
        <f t="shared" si="108"/>
        <v>0</v>
      </c>
    </row>
    <row r="154" spans="1:16" ht="33" x14ac:dyDescent="0.35">
      <c r="A154" s="1275"/>
      <c r="B154" s="1277"/>
      <c r="C154" s="262" t="s">
        <v>33</v>
      </c>
      <c r="D154" s="292">
        <f>'на 01.04.15'!E2267</f>
        <v>0</v>
      </c>
      <c r="E154" s="292">
        <f>'на 01.04.15'!F2267</f>
        <v>0</v>
      </c>
      <c r="F154" s="291" t="e">
        <f t="shared" si="109"/>
        <v>#DIV/0!</v>
      </c>
      <c r="G154" s="292">
        <f>'на 01.04.15'!H2267</f>
        <v>0</v>
      </c>
      <c r="H154" s="291" t="e">
        <f t="shared" si="110"/>
        <v>#DIV/0!</v>
      </c>
      <c r="I154" s="291" t="e">
        <f t="shared" si="112"/>
        <v>#DIV/0!</v>
      </c>
      <c r="J154" s="292">
        <f t="shared" si="111"/>
        <v>0</v>
      </c>
      <c r="K154" s="292">
        <f t="shared" si="108"/>
        <v>0</v>
      </c>
    </row>
    <row r="155" spans="1:16" ht="32.5" x14ac:dyDescent="0.35">
      <c r="A155" s="1275"/>
      <c r="B155" s="1277"/>
      <c r="C155" s="286" t="s">
        <v>34</v>
      </c>
      <c r="D155" s="287">
        <f>SUM(D151:D154)</f>
        <v>811928.05</v>
      </c>
      <c r="E155" s="287">
        <f>SUM(E151:E154)</f>
        <v>26532.31</v>
      </c>
      <c r="F155" s="288">
        <f t="shared" si="109"/>
        <v>3.3000000000000002E-2</v>
      </c>
      <c r="G155" s="287">
        <f>SUM(G151:G154)</f>
        <v>26532.31</v>
      </c>
      <c r="H155" s="288">
        <f t="shared" si="110"/>
        <v>3.3000000000000002E-2</v>
      </c>
      <c r="I155" s="288">
        <f t="shared" si="112"/>
        <v>1</v>
      </c>
      <c r="J155" s="287">
        <f>SUM(J151:J154)</f>
        <v>785395.74</v>
      </c>
      <c r="K155" s="287">
        <f>SUM(K151:K154)</f>
        <v>0</v>
      </c>
    </row>
    <row r="156" spans="1:16" ht="30.5" hidden="1" x14ac:dyDescent="0.35">
      <c r="A156" s="1267"/>
      <c r="B156" s="1268"/>
      <c r="C156" s="1268"/>
      <c r="D156" s="1268"/>
      <c r="E156" s="1268"/>
      <c r="F156" s="1268"/>
      <c r="G156" s="1268"/>
      <c r="H156" s="1268"/>
      <c r="I156" s="1268"/>
      <c r="J156" s="1268"/>
      <c r="K156" s="1268"/>
    </row>
    <row r="157" spans="1:16" ht="51" hidden="1" customHeight="1" x14ac:dyDescent="0.35">
      <c r="A157" s="1211"/>
      <c r="B157" s="1212"/>
      <c r="C157" s="1212"/>
      <c r="D157" s="1212"/>
      <c r="E157" s="1212"/>
      <c r="F157" s="1212"/>
      <c r="G157" s="1212"/>
      <c r="H157" s="1212"/>
      <c r="I157" s="1212"/>
      <c r="J157" s="1212"/>
      <c r="K157" s="1213"/>
    </row>
    <row r="158" spans="1:16" ht="36.75" customHeight="1" x14ac:dyDescent="0.35">
      <c r="A158" s="1275">
        <v>24</v>
      </c>
      <c r="B158" s="1277" t="str">
        <f>'на 01.04.15'!B2288</f>
        <v>Муниципальная программа "Развитие агропромышленного комплекса в городе Сургуте на 2014-2020 годы" (ДИиЗО)</v>
      </c>
      <c r="C158" s="246" t="s">
        <v>79</v>
      </c>
      <c r="D158" s="292">
        <f>'на 01.04.15'!E2289</f>
        <v>0</v>
      </c>
      <c r="E158" s="292">
        <f>'на 01.04.15'!F2289</f>
        <v>0</v>
      </c>
      <c r="F158" s="291" t="e">
        <f>E158/D158</f>
        <v>#DIV/0!</v>
      </c>
      <c r="G158" s="292">
        <f>'на 01.04.15'!H2289</f>
        <v>0</v>
      </c>
      <c r="H158" s="291" t="e">
        <f>G158/D158</f>
        <v>#DIV/0!</v>
      </c>
      <c r="I158" s="291" t="e">
        <f>G158/E158</f>
        <v>#DIV/0!</v>
      </c>
      <c r="J158" s="292">
        <f>D158-G158</f>
        <v>0</v>
      </c>
      <c r="K158" s="292">
        <f t="shared" ref="K158:K162" si="113">E158-G158</f>
        <v>0</v>
      </c>
    </row>
    <row r="159" spans="1:16" ht="67.5" customHeight="1" x14ac:dyDescent="0.35">
      <c r="A159" s="1275"/>
      <c r="B159" s="1277"/>
      <c r="C159" s="246" t="s">
        <v>32</v>
      </c>
      <c r="D159" s="247">
        <f>'на 01.04.15'!E2290</f>
        <v>8057</v>
      </c>
      <c r="E159" s="247">
        <f>'на 01.04.15'!F2290</f>
        <v>229.99</v>
      </c>
      <c r="F159" s="285">
        <f t="shared" ref="F159:F162" si="114">E159/D159</f>
        <v>2.9000000000000001E-2</v>
      </c>
      <c r="G159" s="247">
        <f>'на 01.04.15'!H2289</f>
        <v>0</v>
      </c>
      <c r="H159" s="285">
        <f t="shared" ref="H159:H162" si="115">G159/D159</f>
        <v>0</v>
      </c>
      <c r="I159" s="285">
        <f t="shared" ref="I159:I161" si="116">G159/E159</f>
        <v>0</v>
      </c>
      <c r="J159" s="247">
        <f>D159-G159</f>
        <v>8057</v>
      </c>
      <c r="K159" s="247">
        <f>E159-G159</f>
        <v>229.99</v>
      </c>
    </row>
    <row r="160" spans="1:16" ht="33" x14ac:dyDescent="0.35">
      <c r="A160" s="1275"/>
      <c r="B160" s="1277"/>
      <c r="C160" s="241" t="s">
        <v>116</v>
      </c>
      <c r="D160" s="292">
        <f>'на 01.04.15'!E2291</f>
        <v>26.4</v>
      </c>
      <c r="E160" s="292">
        <f>'на 01.04.15'!F2291</f>
        <v>0</v>
      </c>
      <c r="F160" s="291">
        <f t="shared" si="114"/>
        <v>0</v>
      </c>
      <c r="G160" s="292">
        <f>'на 01.04.15'!H2291</f>
        <v>0</v>
      </c>
      <c r="H160" s="291">
        <f t="shared" si="115"/>
        <v>0</v>
      </c>
      <c r="I160" s="291" t="e">
        <f t="shared" si="116"/>
        <v>#DIV/0!</v>
      </c>
      <c r="J160" s="292">
        <f t="shared" ref="J160:J161" si="117">D160-G160</f>
        <v>26.4</v>
      </c>
      <c r="K160" s="292">
        <f t="shared" si="113"/>
        <v>0</v>
      </c>
    </row>
    <row r="161" spans="1:11" ht="33" x14ac:dyDescent="0.35">
      <c r="A161" s="1275"/>
      <c r="B161" s="1277"/>
      <c r="C161" s="262" t="s">
        <v>33</v>
      </c>
      <c r="D161" s="292">
        <f>'на 01.04.15'!E2292</f>
        <v>0</v>
      </c>
      <c r="E161" s="292">
        <f>'на 01.04.15'!F2292</f>
        <v>0</v>
      </c>
      <c r="F161" s="291" t="e">
        <f t="shared" si="114"/>
        <v>#DIV/0!</v>
      </c>
      <c r="G161" s="292">
        <f>'на 01.04.15'!H2292</f>
        <v>0</v>
      </c>
      <c r="H161" s="291" t="e">
        <f t="shared" si="115"/>
        <v>#DIV/0!</v>
      </c>
      <c r="I161" s="291" t="e">
        <f t="shared" si="116"/>
        <v>#DIV/0!</v>
      </c>
      <c r="J161" s="292">
        <f t="shared" si="117"/>
        <v>0</v>
      </c>
      <c r="K161" s="292">
        <f t="shared" si="113"/>
        <v>0</v>
      </c>
    </row>
    <row r="162" spans="1:11" ht="32.5" x14ac:dyDescent="0.35">
      <c r="A162" s="1275"/>
      <c r="B162" s="1277"/>
      <c r="C162" s="286" t="s">
        <v>34</v>
      </c>
      <c r="D162" s="287">
        <f>SUM(D158:D161)</f>
        <v>8083.4</v>
      </c>
      <c r="E162" s="287">
        <f>SUM(E158:E161)</f>
        <v>229.99</v>
      </c>
      <c r="F162" s="288">
        <f t="shared" si="114"/>
        <v>2.8000000000000001E-2</v>
      </c>
      <c r="G162" s="287">
        <f>SUM(G158:G161)</f>
        <v>0</v>
      </c>
      <c r="H162" s="288">
        <f t="shared" si="115"/>
        <v>0</v>
      </c>
      <c r="I162" s="288">
        <f>IF(E162=0,0,G162/E162*100)</f>
        <v>0</v>
      </c>
      <c r="J162" s="287">
        <v>0</v>
      </c>
      <c r="K162" s="287">
        <f t="shared" si="113"/>
        <v>229.99</v>
      </c>
    </row>
    <row r="163" spans="1:11" ht="254.25" hidden="1" customHeight="1" x14ac:dyDescent="0.35">
      <c r="A163" s="1278" t="s">
        <v>761</v>
      </c>
      <c r="B163" s="1279"/>
      <c r="C163" s="1279"/>
      <c r="D163" s="1279"/>
      <c r="E163" s="1279"/>
      <c r="F163" s="1279"/>
      <c r="G163" s="1279"/>
      <c r="H163" s="1279"/>
      <c r="I163" s="1279"/>
      <c r="J163" s="1279"/>
      <c r="K163" s="1280"/>
    </row>
    <row r="164" spans="1:11" ht="33" x14ac:dyDescent="0.35">
      <c r="A164" s="1275">
        <v>25</v>
      </c>
      <c r="B164" s="1277" t="str">
        <f>'на 01.04.15'!B2303</f>
        <v>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2020 годы» (УБУиО)</v>
      </c>
      <c r="C164" s="246" t="s">
        <v>79</v>
      </c>
      <c r="D164" s="292">
        <f>'на 01.04.15'!E2304</f>
        <v>0</v>
      </c>
      <c r="E164" s="292">
        <f>'на 01.04.15'!F2304</f>
        <v>0</v>
      </c>
      <c r="F164" s="291" t="e">
        <f>E164/D164</f>
        <v>#DIV/0!</v>
      </c>
      <c r="G164" s="292">
        <f>'на 01.04.15'!H2304</f>
        <v>0</v>
      </c>
      <c r="H164" s="291" t="e">
        <f>G164/D164</f>
        <v>#DIV/0!</v>
      </c>
      <c r="I164" s="291" t="e">
        <f>G164/E164</f>
        <v>#DIV/0!</v>
      </c>
      <c r="J164" s="292">
        <f>D164-G164</f>
        <v>0</v>
      </c>
      <c r="K164" s="292">
        <f t="shared" ref="K164:K167" si="118">E164-G164</f>
        <v>0</v>
      </c>
    </row>
    <row r="165" spans="1:11" ht="33" x14ac:dyDescent="0.35">
      <c r="A165" s="1275"/>
      <c r="B165" s="1277"/>
      <c r="C165" s="246" t="s">
        <v>32</v>
      </c>
      <c r="D165" s="292">
        <f>'на 01.04.15'!E2305</f>
        <v>0</v>
      </c>
      <c r="E165" s="292">
        <f>'на 01.04.15'!F2305</f>
        <v>0</v>
      </c>
      <c r="F165" s="291" t="e">
        <f t="shared" ref="F165:F167" si="119">E165/D165</f>
        <v>#DIV/0!</v>
      </c>
      <c r="G165" s="292">
        <f>'на 01.04.15'!H2305</f>
        <v>0</v>
      </c>
      <c r="H165" s="291" t="e">
        <f t="shared" ref="H165:H168" si="120">G165/D165</f>
        <v>#DIV/0!</v>
      </c>
      <c r="I165" s="291" t="e">
        <f t="shared" ref="I165:I168" si="121">G165/E165</f>
        <v>#DIV/0!</v>
      </c>
      <c r="J165" s="292">
        <f t="shared" ref="J165:J167" si="122">D165-G165</f>
        <v>0</v>
      </c>
      <c r="K165" s="292">
        <f t="shared" si="118"/>
        <v>0</v>
      </c>
    </row>
    <row r="166" spans="1:11" ht="42.75" customHeight="1" x14ac:dyDescent="0.35">
      <c r="A166" s="1275"/>
      <c r="B166" s="1277"/>
      <c r="C166" s="241" t="s">
        <v>116</v>
      </c>
      <c r="D166" s="247">
        <f>'на 01.04.15'!E2306</f>
        <v>150796.73000000001</v>
      </c>
      <c r="E166" s="247">
        <f>'на 01.04.15'!F2306</f>
        <v>10453.09</v>
      </c>
      <c r="F166" s="285">
        <f t="shared" si="119"/>
        <v>6.9000000000000006E-2</v>
      </c>
      <c r="G166" s="247">
        <f>'на 01.04.15'!H2306</f>
        <v>10453.09</v>
      </c>
      <c r="H166" s="285">
        <f t="shared" si="120"/>
        <v>6.9000000000000006E-2</v>
      </c>
      <c r="I166" s="285">
        <f t="shared" si="121"/>
        <v>1</v>
      </c>
      <c r="J166" s="247">
        <f t="shared" si="122"/>
        <v>140343.64000000001</v>
      </c>
      <c r="K166" s="247">
        <f t="shared" si="118"/>
        <v>0</v>
      </c>
    </row>
    <row r="167" spans="1:11" ht="33" x14ac:dyDescent="0.35">
      <c r="A167" s="1275"/>
      <c r="B167" s="1277"/>
      <c r="C167" s="262" t="s">
        <v>33</v>
      </c>
      <c r="D167" s="292">
        <f>'на 01.04.15'!E2307</f>
        <v>0</v>
      </c>
      <c r="E167" s="292">
        <f>'на 01.04.15'!F2307</f>
        <v>0</v>
      </c>
      <c r="F167" s="291" t="e">
        <f t="shared" si="119"/>
        <v>#DIV/0!</v>
      </c>
      <c r="G167" s="292">
        <f>'на 01.04.15'!H2307</f>
        <v>0</v>
      </c>
      <c r="H167" s="291" t="e">
        <f t="shared" si="120"/>
        <v>#DIV/0!</v>
      </c>
      <c r="I167" s="291" t="e">
        <f t="shared" si="121"/>
        <v>#DIV/0!</v>
      </c>
      <c r="J167" s="292">
        <f t="shared" si="122"/>
        <v>0</v>
      </c>
      <c r="K167" s="292">
        <f t="shared" si="118"/>
        <v>0</v>
      </c>
    </row>
    <row r="168" spans="1:11" ht="82.5" customHeight="1" x14ac:dyDescent="0.35">
      <c r="A168" s="1275"/>
      <c r="B168" s="1277"/>
      <c r="C168" s="286" t="s">
        <v>34</v>
      </c>
      <c r="D168" s="287">
        <f>SUM(D164:D167)</f>
        <v>150796.73000000001</v>
      </c>
      <c r="E168" s="287">
        <f>SUM(E164:E167)</f>
        <v>10453.09</v>
      </c>
      <c r="F168" s="288">
        <f>E168/D168</f>
        <v>6.9000000000000006E-2</v>
      </c>
      <c r="G168" s="287">
        <f>SUM(G164:G167)</f>
        <v>10453.09</v>
      </c>
      <c r="H168" s="288">
        <f t="shared" si="120"/>
        <v>6.9000000000000006E-2</v>
      </c>
      <c r="I168" s="288">
        <f t="shared" si="121"/>
        <v>1</v>
      </c>
      <c r="J168" s="287">
        <f>SUM(J164:J167)</f>
        <v>140343.64000000001</v>
      </c>
      <c r="K168" s="287">
        <f>SUM(K164:K167)</f>
        <v>0</v>
      </c>
    </row>
    <row r="169" spans="1:11" ht="30.5" hidden="1" x14ac:dyDescent="0.35">
      <c r="A169" s="1267"/>
      <c r="B169" s="1268"/>
      <c r="C169" s="1268"/>
      <c r="D169" s="1268"/>
      <c r="E169" s="1268"/>
      <c r="F169" s="1268"/>
      <c r="G169" s="1268"/>
      <c r="H169" s="1268"/>
      <c r="I169" s="1268"/>
      <c r="J169" s="1268"/>
      <c r="K169" s="1268"/>
    </row>
    <row r="170" spans="1:11" ht="33" hidden="1" customHeight="1" x14ac:dyDescent="0.35">
      <c r="A170" s="1211" t="s">
        <v>751</v>
      </c>
      <c r="B170" s="1212"/>
      <c r="C170" s="1212"/>
      <c r="D170" s="1212"/>
      <c r="E170" s="1212"/>
      <c r="F170" s="1212"/>
      <c r="G170" s="1212"/>
      <c r="H170" s="1212"/>
      <c r="I170" s="1212"/>
      <c r="J170" s="1212"/>
      <c r="K170" s="1213"/>
    </row>
    <row r="171" spans="1:11" ht="33" x14ac:dyDescent="0.35">
      <c r="A171" s="1275">
        <v>26</v>
      </c>
      <c r="B171" s="1276" t="str">
        <f>'на 01.04.15'!B2423</f>
        <v>Муниципальная программа "Реализация отдельных государственных полномочий в сфере опеки и попечительства на 2014 – 2020 годы" (КОиП)</v>
      </c>
      <c r="C171" s="246" t="s">
        <v>79</v>
      </c>
      <c r="D171" s="247">
        <f>'на 01.04.15'!E2424</f>
        <v>46526.8</v>
      </c>
      <c r="E171" s="247">
        <f>'на 01.04.15'!F2424</f>
        <v>4669.3</v>
      </c>
      <c r="F171" s="285">
        <f>E171/D171</f>
        <v>0.1</v>
      </c>
      <c r="G171" s="247">
        <f>'на 01.04.15'!H2424</f>
        <v>3866.48</v>
      </c>
      <c r="H171" s="285">
        <f>G171/D171</f>
        <v>8.3000000000000004E-2</v>
      </c>
      <c r="I171" s="285">
        <v>0</v>
      </c>
      <c r="J171" s="247">
        <f>D171-G171</f>
        <v>42660.32</v>
      </c>
      <c r="K171" s="247">
        <f t="shared" ref="K171:K175" si="123">E171-G171</f>
        <v>802.82</v>
      </c>
    </row>
    <row r="172" spans="1:11" ht="33" x14ac:dyDescent="0.35">
      <c r="A172" s="1275"/>
      <c r="B172" s="1277"/>
      <c r="C172" s="246" t="s">
        <v>32</v>
      </c>
      <c r="D172" s="247">
        <f>'на 01.04.15'!E2425</f>
        <v>687634.7</v>
      </c>
      <c r="E172" s="247">
        <f>'на 01.04.15'!F2425</f>
        <v>140473.17000000001</v>
      </c>
      <c r="F172" s="285">
        <f t="shared" ref="F172:F175" si="124">E172/D172</f>
        <v>0.20399999999999999</v>
      </c>
      <c r="G172" s="247">
        <f>'на 01.04.15'!H2425</f>
        <v>82759.570000000007</v>
      </c>
      <c r="H172" s="285">
        <f t="shared" ref="H172:H175" si="125">G172/D172</f>
        <v>0.12</v>
      </c>
      <c r="I172" s="285">
        <f t="shared" ref="I172:I175" si="126">G172/E172</f>
        <v>0.58899999999999997</v>
      </c>
      <c r="J172" s="247">
        <f t="shared" ref="J172:J174" si="127">D172-G172</f>
        <v>604875.13</v>
      </c>
      <c r="K172" s="247">
        <f t="shared" si="123"/>
        <v>57713.599999999999</v>
      </c>
    </row>
    <row r="173" spans="1:11" ht="33" x14ac:dyDescent="0.35">
      <c r="A173" s="1275"/>
      <c r="B173" s="1277"/>
      <c r="C173" s="241" t="s">
        <v>116</v>
      </c>
      <c r="D173" s="292">
        <f>'на 01.04.15'!E2426</f>
        <v>0</v>
      </c>
      <c r="E173" s="292">
        <f>'на 01.04.15'!F2426</f>
        <v>0</v>
      </c>
      <c r="F173" s="290" t="e">
        <f t="shared" si="124"/>
        <v>#DIV/0!</v>
      </c>
      <c r="G173" s="292">
        <f>'на 01.04.15'!H2426</f>
        <v>0</v>
      </c>
      <c r="H173" s="290" t="e">
        <f t="shared" si="125"/>
        <v>#DIV/0!</v>
      </c>
      <c r="I173" s="290" t="e">
        <f t="shared" si="126"/>
        <v>#DIV/0!</v>
      </c>
      <c r="J173" s="292">
        <f t="shared" si="127"/>
        <v>0</v>
      </c>
      <c r="K173" s="292">
        <f t="shared" si="123"/>
        <v>0</v>
      </c>
    </row>
    <row r="174" spans="1:11" ht="33" x14ac:dyDescent="0.35">
      <c r="A174" s="1275"/>
      <c r="B174" s="1277"/>
      <c r="C174" s="262" t="s">
        <v>33</v>
      </c>
      <c r="D174" s="292">
        <f>'на 01.04.15'!E2427</f>
        <v>0</v>
      </c>
      <c r="E174" s="292">
        <f>'на 01.04.15'!F2427</f>
        <v>0</v>
      </c>
      <c r="F174" s="290" t="e">
        <f t="shared" si="124"/>
        <v>#DIV/0!</v>
      </c>
      <c r="G174" s="292">
        <f>'на 01.04.15'!H2427</f>
        <v>0</v>
      </c>
      <c r="H174" s="290" t="e">
        <f t="shared" si="125"/>
        <v>#DIV/0!</v>
      </c>
      <c r="I174" s="290" t="e">
        <f t="shared" si="126"/>
        <v>#DIV/0!</v>
      </c>
      <c r="J174" s="292">
        <f t="shared" si="127"/>
        <v>0</v>
      </c>
      <c r="K174" s="292">
        <f t="shared" si="123"/>
        <v>0</v>
      </c>
    </row>
    <row r="175" spans="1:11" ht="63" customHeight="1" x14ac:dyDescent="0.35">
      <c r="A175" s="1275"/>
      <c r="B175" s="1277"/>
      <c r="C175" s="286" t="s">
        <v>34</v>
      </c>
      <c r="D175" s="287">
        <f>SUM(D171:D174)</f>
        <v>734161.5</v>
      </c>
      <c r="E175" s="287">
        <f>SUM(E171:E174)</f>
        <v>145142.47</v>
      </c>
      <c r="F175" s="288">
        <f t="shared" si="124"/>
        <v>0.19800000000000001</v>
      </c>
      <c r="G175" s="287">
        <f>SUM(G171:G174)</f>
        <v>86626.05</v>
      </c>
      <c r="H175" s="288">
        <f t="shared" si="125"/>
        <v>0.11799999999999999</v>
      </c>
      <c r="I175" s="288">
        <f t="shared" si="126"/>
        <v>0.59699999999999998</v>
      </c>
      <c r="J175" s="287">
        <f>SUM(J171:J174)</f>
        <v>647535.44999999995</v>
      </c>
      <c r="K175" s="287">
        <f t="shared" si="123"/>
        <v>58516.42</v>
      </c>
    </row>
    <row r="176" spans="1:11" ht="30.5" hidden="1" x14ac:dyDescent="0.35">
      <c r="A176" s="1267"/>
      <c r="B176" s="1268"/>
      <c r="C176" s="1268"/>
      <c r="D176" s="1268"/>
      <c r="E176" s="1268"/>
      <c r="F176" s="1268"/>
      <c r="G176" s="1268"/>
      <c r="H176" s="1268"/>
      <c r="I176" s="1268"/>
      <c r="J176" s="1268"/>
      <c r="K176" s="1268"/>
    </row>
    <row r="177" spans="1:11" ht="32.5" hidden="1" x14ac:dyDescent="0.35">
      <c r="A177" s="1211"/>
      <c r="B177" s="1212"/>
      <c r="C177" s="1212"/>
      <c r="D177" s="1212"/>
      <c r="E177" s="1212"/>
      <c r="F177" s="1212"/>
      <c r="G177" s="1212"/>
      <c r="H177" s="1212"/>
      <c r="I177" s="1212"/>
      <c r="J177" s="1212"/>
      <c r="K177" s="1213"/>
    </row>
    <row r="178" spans="1:11" ht="33" x14ac:dyDescent="0.35">
      <c r="A178" s="1275">
        <v>27</v>
      </c>
      <c r="B178" s="1277" t="str">
        <f>'на 01.04.15'!B2478</f>
        <v>Муниципальная программа "Профилактика экстремизма в городе Сургуте на 2014-2020 годы" (ООБ)</v>
      </c>
      <c r="C178" s="246" t="s">
        <v>79</v>
      </c>
      <c r="D178" s="292">
        <f>'на 01.04.15'!E2479</f>
        <v>0</v>
      </c>
      <c r="E178" s="292">
        <f>'на 01.04.15'!F2479</f>
        <v>0</v>
      </c>
      <c r="F178" s="290" t="e">
        <f>E178/D178</f>
        <v>#DIV/0!</v>
      </c>
      <c r="G178" s="292">
        <f>'на 01.04.15'!H2479</f>
        <v>0</v>
      </c>
      <c r="H178" s="290" t="e">
        <f>G178/D178</f>
        <v>#DIV/0!</v>
      </c>
      <c r="I178" s="290" t="e">
        <f>G178/E178</f>
        <v>#DIV/0!</v>
      </c>
      <c r="J178" s="292">
        <f>D178-G178</f>
        <v>0</v>
      </c>
      <c r="K178" s="292">
        <f t="shared" ref="K178:K181" si="128">E178-G178</f>
        <v>0</v>
      </c>
    </row>
    <row r="179" spans="1:11" ht="33" x14ac:dyDescent="0.35">
      <c r="A179" s="1275"/>
      <c r="B179" s="1277"/>
      <c r="C179" s="246" t="s">
        <v>32</v>
      </c>
      <c r="D179" s="292">
        <f>'на 01.04.15'!E2480</f>
        <v>0</v>
      </c>
      <c r="E179" s="292">
        <f>'на 01.04.15'!F2480</f>
        <v>0</v>
      </c>
      <c r="F179" s="290" t="e">
        <f t="shared" ref="F179:F182" si="129">E179/D179</f>
        <v>#DIV/0!</v>
      </c>
      <c r="G179" s="292">
        <f>'на 01.04.15'!H2480</f>
        <v>0</v>
      </c>
      <c r="H179" s="290" t="e">
        <f t="shared" ref="H179:H182" si="130">G179/D179</f>
        <v>#DIV/0!</v>
      </c>
      <c r="I179" s="290" t="e">
        <f t="shared" ref="I179:I181" si="131">G179/E179</f>
        <v>#DIV/0!</v>
      </c>
      <c r="J179" s="292">
        <f t="shared" ref="J179:J181" si="132">D179-G179</f>
        <v>0</v>
      </c>
      <c r="K179" s="292">
        <f t="shared" si="128"/>
        <v>0</v>
      </c>
    </row>
    <row r="180" spans="1:11" ht="33" x14ac:dyDescent="0.35">
      <c r="A180" s="1275"/>
      <c r="B180" s="1277"/>
      <c r="C180" s="241" t="s">
        <v>116</v>
      </c>
      <c r="D180" s="247">
        <f>'на 01.04.15'!E2481</f>
        <v>535.66</v>
      </c>
      <c r="E180" s="247">
        <f>'на 01.04.15'!F2481</f>
        <v>0</v>
      </c>
      <c r="F180" s="285">
        <f t="shared" si="129"/>
        <v>0</v>
      </c>
      <c r="G180" s="247">
        <f>'на 01.04.15'!H2481</f>
        <v>0</v>
      </c>
      <c r="H180" s="285">
        <f t="shared" si="130"/>
        <v>0</v>
      </c>
      <c r="I180" s="285">
        <v>0</v>
      </c>
      <c r="J180" s="247">
        <f t="shared" si="132"/>
        <v>535.66</v>
      </c>
      <c r="K180" s="247">
        <f t="shared" si="128"/>
        <v>0</v>
      </c>
    </row>
    <row r="181" spans="1:11" ht="33" x14ac:dyDescent="0.35">
      <c r="A181" s="1275"/>
      <c r="B181" s="1277"/>
      <c r="C181" s="262" t="s">
        <v>33</v>
      </c>
      <c r="D181" s="292">
        <f>'на 01.04.15'!E2482</f>
        <v>0</v>
      </c>
      <c r="E181" s="292">
        <f>'на 01.04.15'!F2482</f>
        <v>0</v>
      </c>
      <c r="F181" s="290" t="e">
        <f t="shared" si="129"/>
        <v>#DIV/0!</v>
      </c>
      <c r="G181" s="292">
        <f>'на 01.04.15'!H2482</f>
        <v>0</v>
      </c>
      <c r="H181" s="290" t="e">
        <f t="shared" si="130"/>
        <v>#DIV/0!</v>
      </c>
      <c r="I181" s="290" t="e">
        <f t="shared" si="131"/>
        <v>#DIV/0!</v>
      </c>
      <c r="J181" s="292">
        <f t="shared" si="132"/>
        <v>0</v>
      </c>
      <c r="K181" s="292">
        <f t="shared" si="128"/>
        <v>0</v>
      </c>
    </row>
    <row r="182" spans="1:11" ht="32.5" x14ac:dyDescent="0.35">
      <c r="A182" s="1275"/>
      <c r="B182" s="1277"/>
      <c r="C182" s="286" t="s">
        <v>34</v>
      </c>
      <c r="D182" s="287">
        <f>SUM(D178:D181)</f>
        <v>535.66</v>
      </c>
      <c r="E182" s="287">
        <f>SUM(E178:E181)</f>
        <v>0</v>
      </c>
      <c r="F182" s="288">
        <f t="shared" si="129"/>
        <v>0</v>
      </c>
      <c r="G182" s="287">
        <f>SUM(G178:G181)</f>
        <v>0</v>
      </c>
      <c r="H182" s="288">
        <f t="shared" si="130"/>
        <v>0</v>
      </c>
      <c r="I182" s="288">
        <v>0</v>
      </c>
      <c r="J182" s="287">
        <f>SUM(J178:J181)</f>
        <v>535.66</v>
      </c>
      <c r="K182" s="287">
        <f>SUM(K178:K181)</f>
        <v>0</v>
      </c>
    </row>
    <row r="183" spans="1:11" ht="30.5" hidden="1" x14ac:dyDescent="0.35">
      <c r="A183" s="1267"/>
      <c r="B183" s="1268"/>
      <c r="C183" s="1268"/>
      <c r="D183" s="1268"/>
      <c r="E183" s="1268"/>
      <c r="F183" s="1268"/>
      <c r="G183" s="1268"/>
      <c r="H183" s="1268"/>
      <c r="I183" s="1268"/>
      <c r="J183" s="1268"/>
      <c r="K183" s="1268"/>
    </row>
    <row r="184" spans="1:11" ht="33" hidden="1" customHeight="1" x14ac:dyDescent="0.35">
      <c r="A184" s="1211"/>
      <c r="B184" s="1212"/>
      <c r="C184" s="1212"/>
      <c r="D184" s="1212"/>
      <c r="E184" s="1212"/>
      <c r="F184" s="1212"/>
      <c r="G184" s="1212"/>
      <c r="H184" s="1212"/>
      <c r="I184" s="1212"/>
      <c r="J184" s="1212"/>
      <c r="K184" s="1213"/>
    </row>
    <row r="185" spans="1:11" ht="33" customHeight="1" x14ac:dyDescent="0.35">
      <c r="A185" s="1275">
        <v>28</v>
      </c>
      <c r="B185" s="1277" t="str">
        <f>'на 01.04.15'!B2503</f>
        <v>Муниципальная программа "Сургутская семья на 2014-2020 годы" (МБУ "Дворец торжеств")</v>
      </c>
      <c r="C185" s="246" t="s">
        <v>79</v>
      </c>
      <c r="D185" s="292">
        <f>'на 01.04.15'!E2504</f>
        <v>0</v>
      </c>
      <c r="E185" s="292">
        <f>'на 01.04.15'!F2504</f>
        <v>0</v>
      </c>
      <c r="F185" s="291" t="e">
        <f>E185/D185</f>
        <v>#DIV/0!</v>
      </c>
      <c r="G185" s="292">
        <f>'на 01.04.15'!H2504</f>
        <v>0</v>
      </c>
      <c r="H185" s="291" t="e">
        <f>G185/D185</f>
        <v>#DIV/0!</v>
      </c>
      <c r="I185" s="291" t="e">
        <f>G185/E185</f>
        <v>#DIV/0!</v>
      </c>
      <c r="J185" s="292">
        <f>D185-G185</f>
        <v>0</v>
      </c>
      <c r="K185" s="292">
        <f t="shared" ref="K185:K188" si="133">E185-G185</f>
        <v>0</v>
      </c>
    </row>
    <row r="186" spans="1:11" ht="33" x14ac:dyDescent="0.35">
      <c r="A186" s="1275"/>
      <c r="B186" s="1277"/>
      <c r="C186" s="246" t="s">
        <v>32</v>
      </c>
      <c r="D186" s="247">
        <f>'на 01.04.15'!E2505</f>
        <v>66</v>
      </c>
      <c r="E186" s="247">
        <f>'на 01.04.15'!F2505</f>
        <v>0</v>
      </c>
      <c r="F186" s="285">
        <f t="shared" ref="F186:F189" si="134">E186/D186</f>
        <v>0</v>
      </c>
      <c r="G186" s="247">
        <f>'на 01.04.15'!H2505</f>
        <v>0</v>
      </c>
      <c r="H186" s="285">
        <f t="shared" ref="H186:H189" si="135">G186/D186</f>
        <v>0</v>
      </c>
      <c r="I186" s="285">
        <v>0</v>
      </c>
      <c r="J186" s="247">
        <f t="shared" ref="J186:J188" si="136">D186-G186</f>
        <v>66</v>
      </c>
      <c r="K186" s="247">
        <f t="shared" si="133"/>
        <v>0</v>
      </c>
    </row>
    <row r="187" spans="1:11" ht="33" x14ac:dyDescent="0.35">
      <c r="A187" s="1275"/>
      <c r="B187" s="1277"/>
      <c r="C187" s="241" t="s">
        <v>116</v>
      </c>
      <c r="D187" s="247">
        <f>'на 01.04.15'!E2506</f>
        <v>38457.410000000003</v>
      </c>
      <c r="E187" s="247">
        <f>'на 01.04.15'!F2506</f>
        <v>4707.9799999999996</v>
      </c>
      <c r="F187" s="285">
        <f t="shared" si="134"/>
        <v>0.122</v>
      </c>
      <c r="G187" s="247">
        <f>'на 01.04.15'!H2506</f>
        <v>4707.9799999999996</v>
      </c>
      <c r="H187" s="285">
        <f t="shared" si="135"/>
        <v>0.122</v>
      </c>
      <c r="I187" s="285">
        <f t="shared" ref="I187:I189" si="137">G187/E187</f>
        <v>1</v>
      </c>
      <c r="J187" s="247">
        <f t="shared" si="136"/>
        <v>33749.43</v>
      </c>
      <c r="K187" s="247">
        <f t="shared" si="133"/>
        <v>0</v>
      </c>
    </row>
    <row r="188" spans="1:11" ht="33" x14ac:dyDescent="0.35">
      <c r="A188" s="1275"/>
      <c r="B188" s="1277"/>
      <c r="C188" s="262" t="s">
        <v>33</v>
      </c>
      <c r="D188" s="292">
        <f>'на 01.04.15'!E2507</f>
        <v>0</v>
      </c>
      <c r="E188" s="292">
        <f>'на 01.04.15'!F2507</f>
        <v>0</v>
      </c>
      <c r="F188" s="291" t="e">
        <f t="shared" si="134"/>
        <v>#DIV/0!</v>
      </c>
      <c r="G188" s="292">
        <f>'на 01.04.15'!H2507</f>
        <v>0</v>
      </c>
      <c r="H188" s="291" t="e">
        <f t="shared" si="135"/>
        <v>#DIV/0!</v>
      </c>
      <c r="I188" s="291" t="e">
        <f t="shared" si="137"/>
        <v>#DIV/0!</v>
      </c>
      <c r="J188" s="292">
        <f t="shared" si="136"/>
        <v>0</v>
      </c>
      <c r="K188" s="292">
        <f t="shared" si="133"/>
        <v>0</v>
      </c>
    </row>
    <row r="189" spans="1:11" ht="32.5" x14ac:dyDescent="0.35">
      <c r="A189" s="1275"/>
      <c r="B189" s="1277"/>
      <c r="C189" s="286" t="s">
        <v>34</v>
      </c>
      <c r="D189" s="287">
        <f>SUM(D185:D188)</f>
        <v>38523.410000000003</v>
      </c>
      <c r="E189" s="287">
        <f>SUM(E185:E188)</f>
        <v>4707.9799999999996</v>
      </c>
      <c r="F189" s="288">
        <f t="shared" si="134"/>
        <v>0.122</v>
      </c>
      <c r="G189" s="287">
        <f>SUM(G185:G188)</f>
        <v>4707.9799999999996</v>
      </c>
      <c r="H189" s="288">
        <f t="shared" si="135"/>
        <v>0.122</v>
      </c>
      <c r="I189" s="288">
        <f t="shared" si="137"/>
        <v>1</v>
      </c>
      <c r="J189" s="287">
        <f>SUM(J185:J188)</f>
        <v>33815.43</v>
      </c>
      <c r="K189" s="287">
        <f>SUM(K185:K188)</f>
        <v>0</v>
      </c>
    </row>
    <row r="190" spans="1:11" ht="30.5" hidden="1" x14ac:dyDescent="0.35">
      <c r="A190" s="1267"/>
      <c r="B190" s="1268"/>
      <c r="C190" s="1268"/>
      <c r="D190" s="1268"/>
      <c r="E190" s="1268"/>
      <c r="F190" s="1268"/>
      <c r="G190" s="1268"/>
      <c r="H190" s="1268"/>
      <c r="I190" s="1268"/>
      <c r="J190" s="1268"/>
      <c r="K190" s="1268"/>
    </row>
    <row r="191" spans="1:11" ht="33" hidden="1" customHeight="1" x14ac:dyDescent="0.35">
      <c r="A191" s="1211"/>
      <c r="B191" s="1212"/>
      <c r="C191" s="1212"/>
      <c r="D191" s="1212"/>
      <c r="E191" s="1212"/>
      <c r="F191" s="1212"/>
      <c r="G191" s="1212"/>
      <c r="H191" s="1212"/>
      <c r="I191" s="1212"/>
      <c r="J191" s="1212"/>
      <c r="K191" s="1213"/>
    </row>
    <row r="192" spans="1:11" ht="33" x14ac:dyDescent="0.35">
      <c r="A192" s="1275">
        <v>29</v>
      </c>
      <c r="B192" s="1277" t="str">
        <f>'на 01.04.15'!B2568</f>
        <v xml:space="preserve"> Муниципальная программа «Развитие муниципальной службы в городе Сургуте на 2014 — 2020 годы»</v>
      </c>
      <c r="C192" s="246" t="s">
        <v>79</v>
      </c>
      <c r="D192" s="292">
        <f>'на 01.04.15'!E2569</f>
        <v>0</v>
      </c>
      <c r="E192" s="292">
        <f>'на 01.04.15'!F2569</f>
        <v>0</v>
      </c>
      <c r="F192" s="290" t="e">
        <f>E192/D192</f>
        <v>#DIV/0!</v>
      </c>
      <c r="G192" s="292">
        <f>'на 01.04.15'!H2569</f>
        <v>0</v>
      </c>
      <c r="H192" s="290" t="e">
        <f>G192/D192</f>
        <v>#DIV/0!</v>
      </c>
      <c r="I192" s="290" t="e">
        <f>G192/E192</f>
        <v>#DIV/0!</v>
      </c>
      <c r="J192" s="292">
        <f>D192-G192</f>
        <v>0</v>
      </c>
      <c r="K192" s="292">
        <f t="shared" ref="K192:K195" si="138">E192-G192</f>
        <v>0</v>
      </c>
    </row>
    <row r="193" spans="1:11" ht="61.5" customHeight="1" x14ac:dyDescent="0.35">
      <c r="A193" s="1275"/>
      <c r="B193" s="1277"/>
      <c r="C193" s="246" t="s">
        <v>32</v>
      </c>
      <c r="D193" s="292">
        <f>'на 01.04.15'!E2570</f>
        <v>0</v>
      </c>
      <c r="E193" s="292">
        <f>'на 01.04.15'!F2570</f>
        <v>0</v>
      </c>
      <c r="F193" s="290" t="e">
        <f t="shared" ref="F193:F196" si="139">E193/D193</f>
        <v>#DIV/0!</v>
      </c>
      <c r="G193" s="292">
        <f>'на 01.04.15'!H2570</f>
        <v>0</v>
      </c>
      <c r="H193" s="290" t="e">
        <f t="shared" ref="H193:H196" si="140">G193/D193</f>
        <v>#DIV/0!</v>
      </c>
      <c r="I193" s="290" t="e">
        <f t="shared" ref="I193:I195" si="141">G193/E193</f>
        <v>#DIV/0!</v>
      </c>
      <c r="J193" s="292">
        <f t="shared" ref="J193:J195" si="142">D193-G193</f>
        <v>0</v>
      </c>
      <c r="K193" s="292">
        <f t="shared" si="138"/>
        <v>0</v>
      </c>
    </row>
    <row r="194" spans="1:11" ht="40.5" customHeight="1" x14ac:dyDescent="0.35">
      <c r="A194" s="1275"/>
      <c r="B194" s="1277"/>
      <c r="C194" s="241" t="s">
        <v>116</v>
      </c>
      <c r="D194" s="247">
        <f>'на 01.04.15'!E2571</f>
        <v>3240</v>
      </c>
      <c r="E194" s="247">
        <f>'на 01.04.15'!F2571</f>
        <v>152</v>
      </c>
      <c r="F194" s="285">
        <f t="shared" si="139"/>
        <v>4.7E-2</v>
      </c>
      <c r="G194" s="247">
        <f>'на 01.04.15'!H2571</f>
        <v>152</v>
      </c>
      <c r="H194" s="285">
        <f t="shared" si="140"/>
        <v>4.7E-2</v>
      </c>
      <c r="I194" s="285">
        <v>0</v>
      </c>
      <c r="J194" s="247">
        <f t="shared" si="142"/>
        <v>3088</v>
      </c>
      <c r="K194" s="247">
        <f t="shared" si="138"/>
        <v>0</v>
      </c>
    </row>
    <row r="195" spans="1:11" ht="42.75" customHeight="1" x14ac:dyDescent="0.35">
      <c r="A195" s="1275"/>
      <c r="B195" s="1277"/>
      <c r="C195" s="262" t="s">
        <v>33</v>
      </c>
      <c r="D195" s="292">
        <f>'на 01.04.15'!E2572</f>
        <v>0</v>
      </c>
      <c r="E195" s="292">
        <f>'на 01.04.15'!F2572</f>
        <v>0</v>
      </c>
      <c r="F195" s="290" t="e">
        <f t="shared" si="139"/>
        <v>#DIV/0!</v>
      </c>
      <c r="G195" s="292">
        <f>'на 01.04.15'!H2572</f>
        <v>0</v>
      </c>
      <c r="H195" s="290" t="e">
        <f t="shared" si="140"/>
        <v>#DIV/0!</v>
      </c>
      <c r="I195" s="290" t="e">
        <f t="shared" si="141"/>
        <v>#DIV/0!</v>
      </c>
      <c r="J195" s="292">
        <f t="shared" si="142"/>
        <v>0</v>
      </c>
      <c r="K195" s="292">
        <f t="shared" si="138"/>
        <v>0</v>
      </c>
    </row>
    <row r="196" spans="1:11" ht="72.75" customHeight="1" x14ac:dyDescent="0.35">
      <c r="A196" s="1275"/>
      <c r="B196" s="1277"/>
      <c r="C196" s="286" t="s">
        <v>34</v>
      </c>
      <c r="D196" s="287">
        <f>SUM(D192:D195)</f>
        <v>3240</v>
      </c>
      <c r="E196" s="287">
        <f>SUM(E192:E195)</f>
        <v>152</v>
      </c>
      <c r="F196" s="288">
        <f t="shared" si="139"/>
        <v>4.7E-2</v>
      </c>
      <c r="G196" s="287">
        <f>SUM(G192:G195)</f>
        <v>152</v>
      </c>
      <c r="H196" s="288">
        <f t="shared" si="140"/>
        <v>4.7E-2</v>
      </c>
      <c r="I196" s="288">
        <v>0</v>
      </c>
      <c r="J196" s="287">
        <f>SUM(J192:J195)</f>
        <v>3088</v>
      </c>
      <c r="K196" s="287">
        <f>SUM(K192:K195)</f>
        <v>0</v>
      </c>
    </row>
    <row r="197" spans="1:11" ht="30.5" hidden="1" x14ac:dyDescent="0.35">
      <c r="A197" s="1267"/>
      <c r="B197" s="1268"/>
      <c r="C197" s="1268"/>
      <c r="D197" s="1268"/>
      <c r="E197" s="1268"/>
      <c r="F197" s="1268"/>
      <c r="G197" s="1268"/>
      <c r="H197" s="1268"/>
      <c r="I197" s="1268"/>
      <c r="J197" s="1268"/>
      <c r="K197" s="1268"/>
    </row>
    <row r="198" spans="1:11" ht="33" hidden="1" customHeight="1" x14ac:dyDescent="0.35">
      <c r="A198" s="1211"/>
      <c r="B198" s="1212"/>
      <c r="C198" s="1212"/>
      <c r="D198" s="1212"/>
      <c r="E198" s="1212"/>
      <c r="F198" s="1212"/>
      <c r="G198" s="1212"/>
      <c r="H198" s="1212"/>
      <c r="I198" s="1212"/>
      <c r="J198" s="1212"/>
      <c r="K198" s="1213"/>
    </row>
    <row r="199" spans="1:11" ht="33" x14ac:dyDescent="0.35">
      <c r="A199" s="1275">
        <v>30</v>
      </c>
      <c r="B199" s="1276" t="str">
        <f>'на 01.04.15'!B2583</f>
        <v>Муниципальная программа «Развитие гражданского общества в городе Сургуте на 2014 — 2020 годы» (МКУ "Наш город")</v>
      </c>
      <c r="C199" s="246" t="s">
        <v>79</v>
      </c>
      <c r="D199" s="247">
        <f>'на 01.04.15'!E2584</f>
        <v>0</v>
      </c>
      <c r="E199" s="292">
        <f>'на 01.04.15'!F2584</f>
        <v>0</v>
      </c>
      <c r="F199" s="290" t="e">
        <f>E199/D199</f>
        <v>#DIV/0!</v>
      </c>
      <c r="G199" s="292">
        <f>'на 01.04.15'!H2584</f>
        <v>0</v>
      </c>
      <c r="H199" s="290" t="e">
        <f>G199/D199</f>
        <v>#DIV/0!</v>
      </c>
      <c r="I199" s="290" t="e">
        <f>G199/E199</f>
        <v>#DIV/0!</v>
      </c>
      <c r="J199" s="247">
        <f>D199-G199</f>
        <v>0</v>
      </c>
      <c r="K199" s="292">
        <f t="shared" ref="K199:K202" si="143">E199-G199</f>
        <v>0</v>
      </c>
    </row>
    <row r="200" spans="1:11" ht="33" x14ac:dyDescent="0.35">
      <c r="A200" s="1275"/>
      <c r="B200" s="1277"/>
      <c r="C200" s="246" t="s">
        <v>32</v>
      </c>
      <c r="D200" s="292">
        <f>'на 01.04.15'!E2585</f>
        <v>0</v>
      </c>
      <c r="E200" s="292">
        <f>'на 01.04.15'!F2585</f>
        <v>0</v>
      </c>
      <c r="F200" s="290" t="e">
        <f t="shared" ref="F200:F203" si="144">E200/D200</f>
        <v>#DIV/0!</v>
      </c>
      <c r="G200" s="292">
        <f>'на 01.04.15'!H2585</f>
        <v>0</v>
      </c>
      <c r="H200" s="290" t="e">
        <f t="shared" ref="H200:H203" si="145">G200/D200</f>
        <v>#DIV/0!</v>
      </c>
      <c r="I200" s="290" t="e">
        <f t="shared" ref="I200:I203" si="146">G200/E200</f>
        <v>#DIV/0!</v>
      </c>
      <c r="J200" s="292">
        <f t="shared" ref="J200:J202" si="147">D200-G200</f>
        <v>0</v>
      </c>
      <c r="K200" s="292">
        <f t="shared" si="143"/>
        <v>0</v>
      </c>
    </row>
    <row r="201" spans="1:11" ht="33" x14ac:dyDescent="0.35">
      <c r="A201" s="1275"/>
      <c r="B201" s="1277"/>
      <c r="C201" s="241" t="s">
        <v>116</v>
      </c>
      <c r="D201" s="247">
        <f>'на 01.04.15'!E2586</f>
        <v>127897.65</v>
      </c>
      <c r="E201" s="247">
        <f>'на 01.04.15'!F2586</f>
        <v>17148.73</v>
      </c>
      <c r="F201" s="285">
        <f t="shared" si="144"/>
        <v>0.13400000000000001</v>
      </c>
      <c r="G201" s="247">
        <f>'на 01.04.15'!H2586</f>
        <v>17148.73</v>
      </c>
      <c r="H201" s="285">
        <f t="shared" si="145"/>
        <v>0.13400000000000001</v>
      </c>
      <c r="I201" s="285">
        <f t="shared" si="146"/>
        <v>1</v>
      </c>
      <c r="J201" s="247">
        <f t="shared" si="147"/>
        <v>110748.92</v>
      </c>
      <c r="K201" s="247">
        <f t="shared" si="143"/>
        <v>0</v>
      </c>
    </row>
    <row r="202" spans="1:11" ht="33" x14ac:dyDescent="0.35">
      <c r="A202" s="1275"/>
      <c r="B202" s="1277"/>
      <c r="C202" s="262" t="s">
        <v>33</v>
      </c>
      <c r="D202" s="292">
        <f>'на 01.04.15'!E2587</f>
        <v>0</v>
      </c>
      <c r="E202" s="292">
        <f>'на 01.04.15'!F2587</f>
        <v>0</v>
      </c>
      <c r="F202" s="290" t="e">
        <f t="shared" si="144"/>
        <v>#DIV/0!</v>
      </c>
      <c r="G202" s="292">
        <f>'на 01.04.15'!H2587</f>
        <v>0</v>
      </c>
      <c r="H202" s="290" t="e">
        <f t="shared" si="145"/>
        <v>#DIV/0!</v>
      </c>
      <c r="I202" s="290" t="e">
        <f t="shared" si="146"/>
        <v>#DIV/0!</v>
      </c>
      <c r="J202" s="292">
        <f t="shared" si="147"/>
        <v>0</v>
      </c>
      <c r="K202" s="292">
        <f t="shared" si="143"/>
        <v>0</v>
      </c>
    </row>
    <row r="203" spans="1:11" ht="48" customHeight="1" x14ac:dyDescent="0.35">
      <c r="A203" s="1275"/>
      <c r="B203" s="1277"/>
      <c r="C203" s="286" t="s">
        <v>34</v>
      </c>
      <c r="D203" s="287">
        <f>SUM(D199:D202)</f>
        <v>127897.65</v>
      </c>
      <c r="E203" s="287">
        <f>SUM(E199:E202)</f>
        <v>17148.73</v>
      </c>
      <c r="F203" s="288">
        <f t="shared" si="144"/>
        <v>0.13400000000000001</v>
      </c>
      <c r="G203" s="287">
        <f>SUM(G199:G202)</f>
        <v>17148.73</v>
      </c>
      <c r="H203" s="288">
        <f t="shared" si="145"/>
        <v>0.13400000000000001</v>
      </c>
      <c r="I203" s="288">
        <f t="shared" si="146"/>
        <v>1</v>
      </c>
      <c r="J203" s="287">
        <f>SUM(J199:J202)</f>
        <v>110748.92</v>
      </c>
      <c r="K203" s="287">
        <f>SUM(K199:K202)</f>
        <v>0</v>
      </c>
    </row>
    <row r="204" spans="1:11" ht="30.5" hidden="1" x14ac:dyDescent="0.35">
      <c r="A204" s="1267"/>
      <c r="B204" s="1268"/>
      <c r="C204" s="1268"/>
      <c r="D204" s="1268"/>
      <c r="E204" s="1268"/>
      <c r="F204" s="1268"/>
      <c r="G204" s="1268"/>
      <c r="H204" s="1268"/>
      <c r="I204" s="1268"/>
      <c r="J204" s="1268"/>
      <c r="K204" s="1268"/>
    </row>
    <row r="205" spans="1:11" ht="33" hidden="1" customHeight="1" x14ac:dyDescent="0.35">
      <c r="A205" s="1211"/>
      <c r="B205" s="1212"/>
      <c r="C205" s="1212"/>
      <c r="D205" s="1212"/>
      <c r="E205" s="1212"/>
      <c r="F205" s="1212"/>
      <c r="G205" s="1212"/>
      <c r="H205" s="1212"/>
      <c r="I205" s="1212"/>
      <c r="J205" s="1212"/>
      <c r="K205" s="1213"/>
    </row>
    <row r="206" spans="1:11" ht="33" x14ac:dyDescent="0.35">
      <c r="A206" s="1275">
        <v>31</v>
      </c>
      <c r="B206" s="1276" t="str">
        <f>'на 01.04.15'!B2768</f>
        <v xml:space="preserve">Инженерные сети в посёлке Снежный (кварталы С46,С47) </v>
      </c>
      <c r="C206" s="246" t="s">
        <v>79</v>
      </c>
      <c r="D206" s="292">
        <f>'на 01.04.15'!E2769</f>
        <v>0</v>
      </c>
      <c r="E206" s="292">
        <f>'на 01.04.15'!F2769</f>
        <v>0</v>
      </c>
      <c r="F206" s="290" t="e">
        <f>E206/D206</f>
        <v>#DIV/0!</v>
      </c>
      <c r="G206" s="292">
        <f>'на 01.04.15'!H2769</f>
        <v>0</v>
      </c>
      <c r="H206" s="290" t="e">
        <f>G206/D206</f>
        <v>#DIV/0!</v>
      </c>
      <c r="I206" s="290" t="e">
        <f>G206/E206</f>
        <v>#DIV/0!</v>
      </c>
      <c r="J206" s="292">
        <f>D206-G206</f>
        <v>0</v>
      </c>
      <c r="K206" s="292">
        <f t="shared" ref="K206:K209" si="148">E206-G206</f>
        <v>0</v>
      </c>
    </row>
    <row r="207" spans="1:11" ht="33" x14ac:dyDescent="0.35">
      <c r="A207" s="1275"/>
      <c r="B207" s="1277"/>
      <c r="C207" s="246" t="s">
        <v>32</v>
      </c>
      <c r="D207" s="247">
        <f>'на 01.04.15'!E2770</f>
        <v>0</v>
      </c>
      <c r="E207" s="247">
        <f>'на 01.04.15'!F2770</f>
        <v>0</v>
      </c>
      <c r="F207" s="285" t="e">
        <f t="shared" ref="F207:F210" si="149">E207/D207</f>
        <v>#DIV/0!</v>
      </c>
      <c r="G207" s="247">
        <f>'на 01.04.15'!H2770</f>
        <v>0</v>
      </c>
      <c r="H207" s="285" t="e">
        <f t="shared" ref="H207:H210" si="150">G207/D207</f>
        <v>#DIV/0!</v>
      </c>
      <c r="I207" s="285">
        <v>0</v>
      </c>
      <c r="J207" s="247">
        <f t="shared" ref="J207:J209" si="151">D207-G207</f>
        <v>0</v>
      </c>
      <c r="K207" s="247">
        <f t="shared" si="148"/>
        <v>0</v>
      </c>
    </row>
    <row r="208" spans="1:11" ht="51" customHeight="1" x14ac:dyDescent="0.35">
      <c r="A208" s="1275"/>
      <c r="B208" s="1277"/>
      <c r="C208" s="241" t="s">
        <v>116</v>
      </c>
      <c r="D208" s="247">
        <f>'на 01.04.15'!E2771</f>
        <v>373.22</v>
      </c>
      <c r="E208" s="247">
        <f>'на 01.04.15'!F2771</f>
        <v>0</v>
      </c>
      <c r="F208" s="285">
        <f t="shared" si="149"/>
        <v>0</v>
      </c>
      <c r="G208" s="247">
        <f>'на 01.04.15'!H2771</f>
        <v>0</v>
      </c>
      <c r="H208" s="285">
        <f t="shared" si="150"/>
        <v>0</v>
      </c>
      <c r="I208" s="285" t="e">
        <f t="shared" ref="I208:I210" si="152">G208/E208</f>
        <v>#DIV/0!</v>
      </c>
      <c r="J208" s="247">
        <f t="shared" si="151"/>
        <v>373.22</v>
      </c>
      <c r="K208" s="247">
        <f t="shared" si="148"/>
        <v>0</v>
      </c>
    </row>
    <row r="209" spans="1:11" ht="42.75" customHeight="1" x14ac:dyDescent="0.35">
      <c r="A209" s="1275"/>
      <c r="B209" s="1277"/>
      <c r="C209" s="262" t="s">
        <v>33</v>
      </c>
      <c r="D209" s="292">
        <f>'на 01.04.15'!E2772</f>
        <v>0</v>
      </c>
      <c r="E209" s="292">
        <f>'на 01.04.15'!F2772</f>
        <v>0</v>
      </c>
      <c r="F209" s="290" t="e">
        <f t="shared" si="149"/>
        <v>#DIV/0!</v>
      </c>
      <c r="G209" s="292">
        <f>'на 01.04.15'!H2772</f>
        <v>0</v>
      </c>
      <c r="H209" s="290" t="e">
        <f t="shared" si="150"/>
        <v>#DIV/0!</v>
      </c>
      <c r="I209" s="290" t="e">
        <f t="shared" si="152"/>
        <v>#DIV/0!</v>
      </c>
      <c r="J209" s="292">
        <f t="shared" si="151"/>
        <v>0</v>
      </c>
      <c r="K209" s="292">
        <f t="shared" si="148"/>
        <v>0</v>
      </c>
    </row>
    <row r="210" spans="1:11" ht="97.5" customHeight="1" x14ac:dyDescent="0.35">
      <c r="A210" s="1275"/>
      <c r="B210" s="1277"/>
      <c r="C210" s="286" t="s">
        <v>34</v>
      </c>
      <c r="D210" s="287">
        <f>SUM(D206:D209)</f>
        <v>373.22</v>
      </c>
      <c r="E210" s="287">
        <f>SUM(E206:E209)</f>
        <v>0</v>
      </c>
      <c r="F210" s="288">
        <f t="shared" si="149"/>
        <v>0</v>
      </c>
      <c r="G210" s="302">
        <f>'на 01.04.15'!H2773</f>
        <v>1.19</v>
      </c>
      <c r="H210" s="288">
        <f t="shared" si="150"/>
        <v>3.0000000000000001E-3</v>
      </c>
      <c r="I210" s="288" t="e">
        <f t="shared" si="152"/>
        <v>#DIV/0!</v>
      </c>
      <c r="J210" s="287">
        <f>SUM(J206:J209)</f>
        <v>373.22</v>
      </c>
      <c r="K210" s="287">
        <f>SUM(K206:K209)</f>
        <v>0</v>
      </c>
    </row>
    <row r="211" spans="1:11" ht="28.5" hidden="1" customHeight="1" x14ac:dyDescent="0.35">
      <c r="A211" s="1267"/>
      <c r="B211" s="1268"/>
      <c r="C211" s="1268"/>
      <c r="D211" s="1268"/>
      <c r="E211" s="1268"/>
      <c r="F211" s="1268"/>
      <c r="G211" s="1268"/>
      <c r="H211" s="1268"/>
      <c r="I211" s="1268"/>
      <c r="J211" s="1268"/>
      <c r="K211" s="1268"/>
    </row>
    <row r="212" spans="1:11" ht="32.5" hidden="1" x14ac:dyDescent="0.35">
      <c r="A212" s="1211"/>
      <c r="B212" s="1212"/>
      <c r="C212" s="1212"/>
      <c r="D212" s="1212"/>
      <c r="E212" s="1212"/>
      <c r="F212" s="1212"/>
      <c r="G212" s="1212"/>
      <c r="H212" s="1212"/>
      <c r="I212" s="1212"/>
      <c r="J212" s="1212"/>
      <c r="K212" s="1213"/>
    </row>
    <row r="213" spans="1:11" x14ac:dyDescent="0.35">
      <c r="B213" s="272"/>
      <c r="C213" s="226"/>
      <c r="D213" s="226"/>
      <c r="E213" s="226"/>
      <c r="F213" s="226"/>
      <c r="G213" s="226"/>
      <c r="H213" s="226"/>
      <c r="I213" s="226"/>
      <c r="J213" s="226"/>
      <c r="K213" s="226"/>
    </row>
    <row r="214" spans="1:11" x14ac:dyDescent="0.35">
      <c r="B214" s="272"/>
      <c r="C214" s="226"/>
      <c r="D214" s="226"/>
      <c r="E214" s="226"/>
      <c r="F214" s="226"/>
      <c r="G214" s="226"/>
      <c r="H214" s="226"/>
      <c r="I214" s="226"/>
      <c r="J214" s="226"/>
      <c r="K214" s="226"/>
    </row>
    <row r="215" spans="1:11" x14ac:dyDescent="0.35">
      <c r="B215" s="272"/>
      <c r="C215" s="226"/>
      <c r="D215" s="226"/>
      <c r="E215" s="226"/>
      <c r="F215" s="226"/>
      <c r="G215" s="226"/>
      <c r="H215" s="226"/>
      <c r="I215" s="226"/>
      <c r="J215" s="226"/>
      <c r="K215" s="226"/>
    </row>
    <row r="216" spans="1:11" x14ac:dyDescent="0.35">
      <c r="B216" s="272"/>
      <c r="C216" s="226"/>
      <c r="D216" s="226"/>
      <c r="E216" s="226"/>
      <c r="F216" s="226"/>
      <c r="G216" s="226"/>
      <c r="H216" s="226"/>
      <c r="I216" s="226"/>
      <c r="J216" s="226"/>
      <c r="K216" s="226"/>
    </row>
    <row r="217" spans="1:11" x14ac:dyDescent="0.35">
      <c r="B217" s="272"/>
      <c r="C217" s="226"/>
      <c r="D217" s="226"/>
      <c r="E217" s="226"/>
      <c r="F217" s="226"/>
      <c r="G217" s="226"/>
      <c r="H217" s="226"/>
      <c r="I217" s="226"/>
      <c r="J217" s="226"/>
      <c r="K217" s="226"/>
    </row>
    <row r="218" spans="1:11" x14ac:dyDescent="0.35">
      <c r="B218" s="272"/>
      <c r="C218" s="226"/>
      <c r="D218" s="226"/>
      <c r="E218" s="226"/>
      <c r="F218" s="226"/>
      <c r="G218" s="226"/>
      <c r="H218" s="226"/>
      <c r="I218" s="226"/>
      <c r="J218" s="226"/>
      <c r="K218" s="226"/>
    </row>
    <row r="219" spans="1:11" x14ac:dyDescent="0.35">
      <c r="B219" s="272"/>
      <c r="C219" s="226"/>
      <c r="D219" s="226"/>
      <c r="E219" s="226"/>
      <c r="F219" s="226"/>
      <c r="G219" s="226"/>
      <c r="H219" s="226"/>
      <c r="I219" s="226"/>
      <c r="J219" s="226"/>
      <c r="K219" s="226"/>
    </row>
    <row r="220" spans="1:11" x14ac:dyDescent="0.35">
      <c r="B220" s="272"/>
      <c r="C220" s="226"/>
      <c r="D220" s="226"/>
      <c r="E220" s="226"/>
      <c r="F220" s="226"/>
      <c r="G220" s="226"/>
      <c r="H220" s="226"/>
      <c r="I220" s="226"/>
      <c r="J220" s="226"/>
      <c r="K220" s="226"/>
    </row>
    <row r="221" spans="1:11" x14ac:dyDescent="0.35">
      <c r="B221" s="272"/>
      <c r="C221" s="226"/>
      <c r="D221" s="226"/>
      <c r="E221" s="226"/>
      <c r="F221" s="226"/>
      <c r="G221" s="226"/>
      <c r="H221" s="226"/>
      <c r="I221" s="226"/>
      <c r="J221" s="226"/>
      <c r="K221" s="226"/>
    </row>
    <row r="222" spans="1:11" x14ac:dyDescent="0.35">
      <c r="B222" s="272"/>
      <c r="C222" s="226"/>
      <c r="D222" s="226"/>
      <c r="E222" s="226"/>
      <c r="F222" s="226"/>
      <c r="G222" s="226"/>
      <c r="H222" s="226"/>
      <c r="I222" s="226"/>
      <c r="J222" s="226"/>
      <c r="K222" s="226"/>
    </row>
    <row r="223" spans="1:11" x14ac:dyDescent="0.35">
      <c r="B223" s="272"/>
      <c r="C223" s="226"/>
      <c r="D223" s="226"/>
      <c r="E223" s="226"/>
      <c r="F223" s="226"/>
      <c r="G223" s="226"/>
      <c r="H223" s="226"/>
      <c r="I223" s="226"/>
      <c r="J223" s="226"/>
      <c r="K223" s="226"/>
    </row>
    <row r="224" spans="1:11" x14ac:dyDescent="0.35">
      <c r="B224" s="272"/>
      <c r="C224" s="226"/>
      <c r="D224" s="226"/>
      <c r="E224" s="226"/>
      <c r="F224" s="226"/>
      <c r="G224" s="226"/>
      <c r="H224" s="226"/>
      <c r="I224" s="226"/>
      <c r="J224" s="226"/>
      <c r="K224" s="226"/>
    </row>
    <row r="225" spans="2:11" x14ac:dyDescent="0.35">
      <c r="B225" s="272"/>
      <c r="C225" s="226"/>
      <c r="D225" s="226"/>
      <c r="E225" s="226"/>
      <c r="F225" s="226"/>
      <c r="G225" s="226"/>
      <c r="H225" s="226"/>
      <c r="I225" s="226"/>
      <c r="J225" s="226"/>
      <c r="K225" s="226"/>
    </row>
    <row r="226" spans="2:11" x14ac:dyDescent="0.35">
      <c r="B226" s="272"/>
      <c r="C226" s="226"/>
      <c r="D226" s="226"/>
      <c r="E226" s="226"/>
      <c r="F226" s="226"/>
      <c r="G226" s="226"/>
      <c r="H226" s="226"/>
      <c r="I226" s="226"/>
      <c r="J226" s="226"/>
      <c r="K226" s="226"/>
    </row>
    <row r="227" spans="2:11" x14ac:dyDescent="0.35">
      <c r="B227" s="272"/>
      <c r="C227" s="226"/>
      <c r="D227" s="226"/>
      <c r="E227" s="226"/>
      <c r="F227" s="226"/>
      <c r="G227" s="226"/>
      <c r="H227" s="226"/>
      <c r="I227" s="226"/>
      <c r="J227" s="226"/>
      <c r="K227" s="226"/>
    </row>
    <row r="228" spans="2:11" x14ac:dyDescent="0.35">
      <c r="B228" s="272"/>
      <c r="C228" s="226"/>
      <c r="D228" s="226"/>
      <c r="E228" s="226"/>
      <c r="F228" s="226"/>
      <c r="G228" s="226"/>
      <c r="H228" s="226"/>
      <c r="I228" s="226"/>
      <c r="J228" s="226"/>
      <c r="K228" s="226"/>
    </row>
    <row r="229" spans="2:11" x14ac:dyDescent="0.35">
      <c r="B229" s="272"/>
      <c r="C229" s="226"/>
      <c r="D229" s="226"/>
      <c r="E229" s="226"/>
      <c r="F229" s="226"/>
      <c r="G229" s="226"/>
      <c r="H229" s="226"/>
      <c r="I229" s="226"/>
      <c r="J229" s="226"/>
      <c r="K229" s="226"/>
    </row>
    <row r="230" spans="2:11" x14ac:dyDescent="0.35">
      <c r="B230" s="272"/>
      <c r="C230" s="226"/>
      <c r="D230" s="226"/>
      <c r="E230" s="226"/>
      <c r="F230" s="226"/>
      <c r="G230" s="226"/>
      <c r="H230" s="226"/>
      <c r="I230" s="226"/>
      <c r="J230" s="226"/>
      <c r="K230" s="226"/>
    </row>
    <row r="231" spans="2:11" x14ac:dyDescent="0.35">
      <c r="B231" s="272"/>
      <c r="C231" s="226"/>
      <c r="D231" s="226"/>
      <c r="E231" s="226"/>
      <c r="F231" s="226"/>
      <c r="G231" s="226"/>
      <c r="H231" s="226"/>
      <c r="I231" s="226"/>
      <c r="J231" s="226"/>
      <c r="K231" s="226"/>
    </row>
    <row r="232" spans="2:11" x14ac:dyDescent="0.35">
      <c r="B232" s="272"/>
      <c r="C232" s="226"/>
      <c r="D232" s="226"/>
      <c r="E232" s="226"/>
      <c r="F232" s="226"/>
      <c r="G232" s="226"/>
      <c r="H232" s="226"/>
      <c r="I232" s="226"/>
      <c r="J232" s="226"/>
      <c r="K232" s="226"/>
    </row>
    <row r="233" spans="2:11" x14ac:dyDescent="0.35">
      <c r="B233" s="272"/>
      <c r="C233" s="226"/>
      <c r="D233" s="226"/>
      <c r="E233" s="226"/>
      <c r="F233" s="226"/>
      <c r="G233" s="226"/>
      <c r="H233" s="226"/>
      <c r="I233" s="226"/>
      <c r="J233" s="226"/>
      <c r="K233" s="226"/>
    </row>
    <row r="234" spans="2:11" x14ac:dyDescent="0.35">
      <c r="B234" s="272"/>
      <c r="C234" s="226"/>
      <c r="D234" s="226"/>
      <c r="E234" s="226"/>
      <c r="F234" s="226"/>
      <c r="G234" s="226"/>
      <c r="H234" s="226"/>
      <c r="I234" s="226"/>
      <c r="J234" s="226"/>
      <c r="K234" s="226"/>
    </row>
    <row r="235" spans="2:11" x14ac:dyDescent="0.35">
      <c r="B235" s="272"/>
      <c r="C235" s="226"/>
      <c r="D235" s="226"/>
      <c r="E235" s="226"/>
      <c r="F235" s="226"/>
      <c r="G235" s="226"/>
      <c r="H235" s="226"/>
      <c r="I235" s="226"/>
      <c r="J235" s="226"/>
      <c r="K235" s="226"/>
    </row>
    <row r="236" spans="2:11" x14ac:dyDescent="0.35">
      <c r="B236" s="272"/>
      <c r="C236" s="226"/>
      <c r="D236" s="226"/>
      <c r="E236" s="226"/>
      <c r="F236" s="226"/>
      <c r="G236" s="226"/>
      <c r="H236" s="226"/>
      <c r="I236" s="226"/>
      <c r="J236" s="226"/>
      <c r="K236" s="226"/>
    </row>
    <row r="237" spans="2:11" x14ac:dyDescent="0.35">
      <c r="B237" s="272"/>
      <c r="C237" s="226"/>
      <c r="D237" s="226"/>
      <c r="E237" s="226"/>
      <c r="F237" s="226"/>
      <c r="G237" s="226"/>
      <c r="H237" s="226"/>
      <c r="I237" s="226"/>
      <c r="J237" s="226"/>
      <c r="K237" s="226"/>
    </row>
    <row r="238" spans="2:11" x14ac:dyDescent="0.35">
      <c r="B238" s="272"/>
      <c r="C238" s="226"/>
      <c r="D238" s="226"/>
      <c r="E238" s="226"/>
      <c r="F238" s="226"/>
      <c r="G238" s="226"/>
      <c r="H238" s="226"/>
      <c r="I238" s="226"/>
      <c r="J238" s="226"/>
      <c r="K238" s="226"/>
    </row>
    <row r="239" spans="2:11" x14ac:dyDescent="0.35">
      <c r="B239" s="272"/>
      <c r="C239" s="226"/>
      <c r="D239" s="226"/>
      <c r="E239" s="226"/>
      <c r="F239" s="226"/>
      <c r="G239" s="226"/>
      <c r="H239" s="226"/>
      <c r="I239" s="226"/>
      <c r="J239" s="226"/>
      <c r="K239" s="226"/>
    </row>
    <row r="240" spans="2:11" x14ac:dyDescent="0.35">
      <c r="B240" s="272"/>
      <c r="C240" s="226"/>
      <c r="D240" s="226"/>
      <c r="E240" s="226"/>
      <c r="F240" s="226"/>
      <c r="G240" s="226"/>
      <c r="H240" s="226"/>
      <c r="I240" s="226"/>
      <c r="J240" s="226"/>
      <c r="K240" s="226"/>
    </row>
    <row r="241" spans="2:11" x14ac:dyDescent="0.35">
      <c r="B241" s="272"/>
      <c r="C241" s="226"/>
      <c r="D241" s="226"/>
      <c r="E241" s="226"/>
      <c r="F241" s="226"/>
      <c r="G241" s="226"/>
      <c r="H241" s="226"/>
      <c r="I241" s="226"/>
      <c r="J241" s="226"/>
      <c r="K241" s="226"/>
    </row>
    <row r="242" spans="2:11" x14ac:dyDescent="0.35">
      <c r="B242" s="272"/>
      <c r="C242" s="226"/>
      <c r="D242" s="226"/>
      <c r="E242" s="226"/>
      <c r="F242" s="226"/>
      <c r="G242" s="226"/>
      <c r="H242" s="226"/>
      <c r="I242" s="226"/>
      <c r="J242" s="226"/>
      <c r="K242" s="226"/>
    </row>
    <row r="243" spans="2:11" x14ac:dyDescent="0.35">
      <c r="B243" s="272"/>
      <c r="C243" s="226"/>
      <c r="D243" s="226"/>
      <c r="E243" s="226"/>
      <c r="F243" s="226"/>
      <c r="G243" s="226"/>
      <c r="H243" s="226"/>
      <c r="I243" s="226"/>
      <c r="J243" s="226"/>
      <c r="K243" s="226"/>
    </row>
    <row r="244" spans="2:11" x14ac:dyDescent="0.35">
      <c r="B244" s="272"/>
      <c r="C244" s="226"/>
      <c r="D244" s="226"/>
      <c r="E244" s="226"/>
      <c r="F244" s="226"/>
      <c r="G244" s="226"/>
      <c r="H244" s="226"/>
      <c r="I244" s="226"/>
      <c r="J244" s="226"/>
      <c r="K244" s="226"/>
    </row>
    <row r="245" spans="2:11" x14ac:dyDescent="0.35">
      <c r="B245" s="272"/>
      <c r="C245" s="226"/>
      <c r="D245" s="226"/>
      <c r="E245" s="226"/>
      <c r="F245" s="226"/>
      <c r="G245" s="226"/>
      <c r="H245" s="226"/>
      <c r="I245" s="226"/>
      <c r="J245" s="226"/>
      <c r="K245" s="226"/>
    </row>
    <row r="246" spans="2:11" x14ac:dyDescent="0.35">
      <c r="B246" s="272"/>
      <c r="C246" s="226"/>
      <c r="D246" s="226"/>
      <c r="E246" s="226"/>
      <c r="F246" s="226"/>
      <c r="G246" s="226"/>
      <c r="H246" s="226"/>
      <c r="I246" s="226"/>
      <c r="J246" s="226"/>
      <c r="K246" s="226"/>
    </row>
    <row r="247" spans="2:11" x14ac:dyDescent="0.35">
      <c r="B247" s="272"/>
      <c r="C247" s="226"/>
      <c r="D247" s="226"/>
      <c r="E247" s="226"/>
      <c r="F247" s="226"/>
      <c r="G247" s="226"/>
      <c r="H247" s="226"/>
      <c r="I247" s="226"/>
      <c r="J247" s="226"/>
      <c r="K247" s="226"/>
    </row>
    <row r="248" spans="2:11" x14ac:dyDescent="0.35">
      <c r="B248" s="272"/>
      <c r="C248" s="226"/>
      <c r="D248" s="226"/>
      <c r="E248" s="226"/>
      <c r="F248" s="226"/>
      <c r="G248" s="226"/>
      <c r="H248" s="226"/>
      <c r="I248" s="226"/>
      <c r="J248" s="226"/>
      <c r="K248" s="226"/>
    </row>
    <row r="249" spans="2:11" x14ac:dyDescent="0.35">
      <c r="B249" s="272"/>
      <c r="C249" s="226"/>
      <c r="D249" s="226"/>
      <c r="E249" s="226"/>
      <c r="F249" s="226"/>
      <c r="G249" s="226"/>
      <c r="H249" s="226"/>
      <c r="I249" s="226"/>
      <c r="J249" s="226"/>
      <c r="K249" s="226"/>
    </row>
    <row r="250" spans="2:11" x14ac:dyDescent="0.35">
      <c r="B250" s="272"/>
      <c r="C250" s="226"/>
      <c r="D250" s="226"/>
      <c r="E250" s="226"/>
      <c r="F250" s="226"/>
      <c r="G250" s="226"/>
      <c r="H250" s="226"/>
      <c r="I250" s="226"/>
      <c r="J250" s="226"/>
      <c r="K250" s="226"/>
    </row>
    <row r="251" spans="2:11" x14ac:dyDescent="0.35">
      <c r="B251" s="272"/>
      <c r="C251" s="226"/>
      <c r="D251" s="226"/>
      <c r="E251" s="226"/>
      <c r="F251" s="226"/>
      <c r="G251" s="226"/>
      <c r="H251" s="226"/>
      <c r="I251" s="226"/>
      <c r="J251" s="226"/>
      <c r="K251" s="226"/>
    </row>
    <row r="252" spans="2:11" x14ac:dyDescent="0.35">
      <c r="B252" s="272"/>
      <c r="C252" s="226"/>
      <c r="D252" s="226"/>
      <c r="E252" s="226"/>
      <c r="F252" s="226"/>
      <c r="G252" s="226"/>
      <c r="H252" s="226"/>
      <c r="I252" s="226"/>
      <c r="J252" s="226"/>
      <c r="K252" s="226"/>
    </row>
    <row r="253" spans="2:11" x14ac:dyDescent="0.35">
      <c r="B253" s="272"/>
      <c r="C253" s="226"/>
      <c r="D253" s="226"/>
      <c r="E253" s="226"/>
      <c r="F253" s="226"/>
      <c r="G253" s="226"/>
      <c r="H253" s="226"/>
      <c r="I253" s="226"/>
      <c r="J253" s="226"/>
      <c r="K253" s="226"/>
    </row>
    <row r="254" spans="2:11" x14ac:dyDescent="0.35">
      <c r="B254" s="272"/>
      <c r="C254" s="226"/>
      <c r="D254" s="226"/>
      <c r="E254" s="226"/>
      <c r="F254" s="226"/>
      <c r="G254" s="226"/>
      <c r="H254" s="226"/>
      <c r="I254" s="226"/>
      <c r="J254" s="226"/>
      <c r="K254" s="226"/>
    </row>
    <row r="255" spans="2:11" x14ac:dyDescent="0.35">
      <c r="B255" s="272"/>
      <c r="C255" s="226"/>
      <c r="D255" s="226"/>
      <c r="E255" s="226"/>
      <c r="F255" s="226"/>
      <c r="G255" s="226"/>
      <c r="H255" s="226"/>
      <c r="I255" s="226"/>
      <c r="J255" s="226"/>
      <c r="K255" s="226"/>
    </row>
    <row r="256" spans="2:11" x14ac:dyDescent="0.35">
      <c r="B256" s="272"/>
      <c r="C256" s="226"/>
      <c r="D256" s="226"/>
      <c r="E256" s="226"/>
      <c r="F256" s="226"/>
      <c r="G256" s="226"/>
      <c r="H256" s="226"/>
      <c r="I256" s="226"/>
      <c r="J256" s="226"/>
      <c r="K256" s="226"/>
    </row>
    <row r="257" spans="2:11" x14ac:dyDescent="0.35">
      <c r="B257" s="272"/>
      <c r="C257" s="226"/>
      <c r="D257" s="226"/>
      <c r="E257" s="226"/>
      <c r="F257" s="226"/>
      <c r="G257" s="226"/>
      <c r="H257" s="226"/>
      <c r="I257" s="226"/>
      <c r="J257" s="226"/>
      <c r="K257" s="226"/>
    </row>
    <row r="258" spans="2:11" x14ac:dyDescent="0.35">
      <c r="B258" s="272"/>
      <c r="C258" s="226"/>
      <c r="D258" s="226"/>
      <c r="E258" s="226"/>
      <c r="F258" s="226"/>
      <c r="G258" s="226"/>
      <c r="H258" s="226"/>
      <c r="I258" s="226"/>
      <c r="J258" s="226"/>
      <c r="K258" s="226"/>
    </row>
    <row r="259" spans="2:11" x14ac:dyDescent="0.35">
      <c r="B259" s="272"/>
      <c r="C259" s="226"/>
      <c r="D259" s="226"/>
      <c r="E259" s="226"/>
      <c r="F259" s="226"/>
      <c r="G259" s="226"/>
      <c r="H259" s="226"/>
      <c r="I259" s="226"/>
      <c r="J259" s="226"/>
      <c r="K259" s="226"/>
    </row>
    <row r="260" spans="2:11" x14ac:dyDescent="0.35">
      <c r="B260" s="272"/>
      <c r="C260" s="226"/>
      <c r="D260" s="226"/>
      <c r="E260" s="226"/>
      <c r="F260" s="226"/>
      <c r="G260" s="226"/>
      <c r="H260" s="226"/>
      <c r="I260" s="226"/>
      <c r="J260" s="226"/>
      <c r="K260" s="226"/>
    </row>
    <row r="261" spans="2:11" x14ac:dyDescent="0.35">
      <c r="B261" s="272"/>
      <c r="C261" s="226"/>
      <c r="D261" s="226"/>
      <c r="E261" s="226"/>
      <c r="F261" s="226"/>
      <c r="G261" s="226"/>
      <c r="H261" s="226"/>
      <c r="I261" s="226"/>
      <c r="J261" s="226"/>
      <c r="K261" s="226"/>
    </row>
    <row r="262" spans="2:11" x14ac:dyDescent="0.35">
      <c r="B262" s="272"/>
      <c r="C262" s="226"/>
      <c r="D262" s="226"/>
      <c r="E262" s="226"/>
      <c r="F262" s="226"/>
      <c r="G262" s="226"/>
      <c r="H262" s="226"/>
      <c r="I262" s="226"/>
      <c r="J262" s="226"/>
      <c r="K262" s="226"/>
    </row>
    <row r="263" spans="2:11" x14ac:dyDescent="0.35">
      <c r="B263" s="272"/>
      <c r="C263" s="226"/>
      <c r="D263" s="226"/>
      <c r="E263" s="226"/>
      <c r="F263" s="226"/>
      <c r="G263" s="226"/>
      <c r="H263" s="226"/>
      <c r="I263" s="226"/>
      <c r="J263" s="226"/>
      <c r="K263" s="226"/>
    </row>
    <row r="264" spans="2:11" x14ac:dyDescent="0.35">
      <c r="B264" s="272"/>
      <c r="C264" s="226"/>
      <c r="D264" s="226"/>
      <c r="E264" s="226"/>
      <c r="F264" s="226"/>
      <c r="G264" s="226"/>
      <c r="H264" s="226"/>
      <c r="I264" s="226"/>
      <c r="J264" s="226"/>
      <c r="K264" s="226"/>
    </row>
    <row r="265" spans="2:11" x14ac:dyDescent="0.35">
      <c r="B265" s="272"/>
      <c r="C265" s="226"/>
      <c r="D265" s="226"/>
      <c r="E265" s="226"/>
      <c r="F265" s="226"/>
      <c r="G265" s="226"/>
      <c r="H265" s="226"/>
      <c r="I265" s="226"/>
      <c r="J265" s="226"/>
      <c r="K265" s="226"/>
    </row>
    <row r="266" spans="2:11" x14ac:dyDescent="0.35">
      <c r="B266" s="272"/>
      <c r="C266" s="226"/>
      <c r="D266" s="226"/>
      <c r="E266" s="226"/>
      <c r="F266" s="226"/>
      <c r="G266" s="226"/>
      <c r="H266" s="226"/>
      <c r="I266" s="226"/>
      <c r="J266" s="226"/>
      <c r="K266" s="226"/>
    </row>
    <row r="267" spans="2:11" x14ac:dyDescent="0.35">
      <c r="B267" s="272"/>
      <c r="C267" s="226"/>
      <c r="D267" s="226"/>
      <c r="E267" s="226"/>
      <c r="F267" s="226"/>
      <c r="G267" s="226"/>
      <c r="H267" s="226"/>
      <c r="I267" s="226"/>
      <c r="J267" s="226"/>
      <c r="K267" s="226"/>
    </row>
    <row r="268" spans="2:11" x14ac:dyDescent="0.35">
      <c r="B268" s="272"/>
      <c r="C268" s="226"/>
      <c r="D268" s="226"/>
      <c r="E268" s="226"/>
      <c r="F268" s="226"/>
      <c r="G268" s="226"/>
      <c r="H268" s="226"/>
      <c r="I268" s="226"/>
      <c r="J268" s="226"/>
      <c r="K268" s="226"/>
    </row>
    <row r="269" spans="2:11" x14ac:dyDescent="0.35">
      <c r="B269" s="272"/>
      <c r="C269" s="226"/>
      <c r="D269" s="226"/>
      <c r="E269" s="226"/>
      <c r="F269" s="226"/>
      <c r="G269" s="226"/>
      <c r="H269" s="226"/>
      <c r="I269" s="226"/>
      <c r="J269" s="226"/>
      <c r="K269" s="226"/>
    </row>
    <row r="270" spans="2:11" x14ac:dyDescent="0.35">
      <c r="B270" s="272"/>
      <c r="C270" s="226"/>
      <c r="D270" s="226"/>
      <c r="E270" s="226"/>
      <c r="F270" s="226"/>
      <c r="G270" s="226"/>
      <c r="H270" s="226"/>
      <c r="I270" s="226"/>
      <c r="J270" s="226"/>
      <c r="K270" s="226"/>
    </row>
    <row r="271" spans="2:11" x14ac:dyDescent="0.35">
      <c r="B271" s="272"/>
      <c r="C271" s="226"/>
      <c r="D271" s="226"/>
      <c r="E271" s="226"/>
      <c r="F271" s="226"/>
      <c r="G271" s="226"/>
      <c r="H271" s="226"/>
      <c r="I271" s="226"/>
      <c r="J271" s="226"/>
      <c r="K271" s="226"/>
    </row>
    <row r="272" spans="2:11" x14ac:dyDescent="0.35">
      <c r="B272" s="272"/>
      <c r="C272" s="226"/>
      <c r="D272" s="226"/>
      <c r="E272" s="226"/>
      <c r="F272" s="226"/>
      <c r="G272" s="226"/>
      <c r="H272" s="226"/>
      <c r="I272" s="226"/>
      <c r="J272" s="226"/>
      <c r="K272" s="226"/>
    </row>
    <row r="273" spans="2:11" x14ac:dyDescent="0.35">
      <c r="B273" s="272"/>
      <c r="C273" s="226"/>
      <c r="D273" s="226"/>
      <c r="E273" s="226"/>
      <c r="F273" s="226"/>
      <c r="G273" s="226"/>
      <c r="H273" s="226"/>
      <c r="I273" s="226"/>
      <c r="J273" s="226"/>
      <c r="K273" s="226"/>
    </row>
    <row r="274" spans="2:11" x14ac:dyDescent="0.35">
      <c r="B274" s="272"/>
      <c r="C274" s="226"/>
      <c r="D274" s="226"/>
      <c r="E274" s="226"/>
      <c r="F274" s="226"/>
      <c r="G274" s="226"/>
      <c r="H274" s="226"/>
      <c r="I274" s="226"/>
      <c r="J274" s="226"/>
      <c r="K274" s="226"/>
    </row>
    <row r="275" spans="2:11" x14ac:dyDescent="0.35">
      <c r="B275" s="272"/>
      <c r="C275" s="226"/>
      <c r="D275" s="226"/>
      <c r="E275" s="226"/>
      <c r="F275" s="226"/>
      <c r="G275" s="226"/>
      <c r="H275" s="226"/>
      <c r="I275" s="226"/>
      <c r="J275" s="226"/>
      <c r="K275" s="226"/>
    </row>
    <row r="276" spans="2:11" x14ac:dyDescent="0.35">
      <c r="B276" s="272"/>
      <c r="C276" s="226"/>
      <c r="D276" s="226"/>
      <c r="E276" s="226"/>
      <c r="F276" s="226"/>
      <c r="G276" s="226"/>
      <c r="H276" s="226"/>
      <c r="I276" s="226"/>
      <c r="J276" s="226"/>
      <c r="K276" s="226"/>
    </row>
    <row r="277" spans="2:11" x14ac:dyDescent="0.35">
      <c r="B277" s="272"/>
      <c r="C277" s="226"/>
      <c r="D277" s="226"/>
      <c r="E277" s="226"/>
      <c r="F277" s="226"/>
      <c r="G277" s="226"/>
      <c r="H277" s="226"/>
      <c r="I277" s="226"/>
      <c r="J277" s="226"/>
      <c r="K277" s="226"/>
    </row>
    <row r="278" spans="2:11" x14ac:dyDescent="0.35">
      <c r="B278" s="272"/>
      <c r="C278" s="226"/>
      <c r="D278" s="226"/>
      <c r="E278" s="226"/>
      <c r="F278" s="226"/>
      <c r="G278" s="226"/>
      <c r="H278" s="226"/>
      <c r="I278" s="226"/>
      <c r="J278" s="226"/>
      <c r="K278" s="226"/>
    </row>
    <row r="279" spans="2:11" x14ac:dyDescent="0.35">
      <c r="B279" s="272"/>
      <c r="C279" s="226"/>
      <c r="D279" s="226"/>
      <c r="E279" s="226"/>
      <c r="F279" s="226"/>
      <c r="G279" s="226"/>
      <c r="H279" s="226"/>
      <c r="I279" s="226"/>
      <c r="J279" s="226"/>
      <c r="K279" s="226"/>
    </row>
    <row r="280" spans="2:11" x14ac:dyDescent="0.35">
      <c r="B280" s="272"/>
      <c r="C280" s="226"/>
      <c r="D280" s="226"/>
      <c r="E280" s="226"/>
      <c r="F280" s="226"/>
      <c r="G280" s="226"/>
      <c r="H280" s="226"/>
      <c r="I280" s="226"/>
      <c r="J280" s="226"/>
      <c r="K280" s="226"/>
    </row>
    <row r="281" spans="2:11" x14ac:dyDescent="0.35">
      <c r="B281" s="272"/>
      <c r="C281" s="226"/>
      <c r="D281" s="226"/>
      <c r="E281" s="226"/>
      <c r="F281" s="226"/>
      <c r="G281" s="226"/>
      <c r="H281" s="226"/>
      <c r="I281" s="226"/>
      <c r="J281" s="226"/>
      <c r="K281" s="226"/>
    </row>
    <row r="282" spans="2:11" x14ac:dyDescent="0.35">
      <c r="B282" s="272"/>
      <c r="C282" s="226"/>
      <c r="D282" s="226"/>
      <c r="E282" s="226"/>
      <c r="F282" s="226"/>
      <c r="G282" s="226"/>
      <c r="H282" s="226"/>
      <c r="I282" s="226"/>
      <c r="J282" s="226"/>
      <c r="K282" s="226"/>
    </row>
    <row r="283" spans="2:11" x14ac:dyDescent="0.35">
      <c r="B283" s="272"/>
      <c r="C283" s="226"/>
      <c r="D283" s="226"/>
      <c r="E283" s="226"/>
      <c r="F283" s="226"/>
      <c r="G283" s="226"/>
      <c r="H283" s="226"/>
      <c r="I283" s="226"/>
      <c r="J283" s="226"/>
      <c r="K283" s="226"/>
    </row>
    <row r="284" spans="2:11" x14ac:dyDescent="0.35">
      <c r="B284" s="272"/>
      <c r="C284" s="226"/>
      <c r="D284" s="226"/>
      <c r="E284" s="226"/>
      <c r="F284" s="226"/>
      <c r="G284" s="226"/>
      <c r="H284" s="226"/>
      <c r="I284" s="226"/>
      <c r="J284" s="226"/>
      <c r="K284" s="226"/>
    </row>
    <row r="285" spans="2:11" x14ac:dyDescent="0.35">
      <c r="B285" s="272"/>
      <c r="C285" s="226"/>
      <c r="D285" s="226"/>
      <c r="E285" s="226"/>
      <c r="F285" s="226"/>
      <c r="G285" s="226"/>
      <c r="H285" s="226"/>
      <c r="I285" s="226"/>
      <c r="J285" s="226"/>
      <c r="K285" s="226"/>
    </row>
    <row r="286" spans="2:11" x14ac:dyDescent="0.35">
      <c r="B286" s="272"/>
      <c r="C286" s="226"/>
      <c r="D286" s="226"/>
      <c r="E286" s="226"/>
      <c r="F286" s="226"/>
      <c r="G286" s="226"/>
      <c r="H286" s="226"/>
      <c r="I286" s="226"/>
      <c r="J286" s="226"/>
      <c r="K286" s="226"/>
    </row>
    <row r="287" spans="2:11" x14ac:dyDescent="0.35">
      <c r="B287" s="272"/>
      <c r="C287" s="226"/>
      <c r="D287" s="226"/>
      <c r="E287" s="226"/>
      <c r="F287" s="226"/>
      <c r="G287" s="226"/>
      <c r="H287" s="226"/>
      <c r="I287" s="226"/>
      <c r="J287" s="226"/>
      <c r="K287" s="226"/>
    </row>
    <row r="288" spans="2:11" x14ac:dyDescent="0.35">
      <c r="B288" s="272"/>
      <c r="C288" s="226"/>
      <c r="D288" s="226"/>
      <c r="E288" s="226"/>
      <c r="F288" s="226"/>
      <c r="G288" s="226"/>
      <c r="H288" s="226"/>
      <c r="I288" s="226"/>
      <c r="J288" s="226"/>
      <c r="K288" s="226"/>
    </row>
    <row r="289" spans="2:11" x14ac:dyDescent="0.35">
      <c r="B289" s="272"/>
      <c r="C289" s="226"/>
      <c r="D289" s="226"/>
      <c r="E289" s="226"/>
      <c r="F289" s="226"/>
      <c r="G289" s="226"/>
      <c r="H289" s="226"/>
      <c r="I289" s="226"/>
      <c r="J289" s="226"/>
      <c r="K289" s="226"/>
    </row>
    <row r="290" spans="2:11" x14ac:dyDescent="0.35">
      <c r="B290" s="272"/>
      <c r="C290" s="226"/>
      <c r="D290" s="226"/>
      <c r="E290" s="226"/>
      <c r="F290" s="226"/>
      <c r="G290" s="226"/>
      <c r="H290" s="226"/>
      <c r="I290" s="226"/>
      <c r="J290" s="226"/>
      <c r="K290" s="226"/>
    </row>
    <row r="291" spans="2:11" x14ac:dyDescent="0.35">
      <c r="B291" s="272"/>
      <c r="C291" s="226"/>
      <c r="D291" s="226"/>
      <c r="E291" s="226"/>
      <c r="F291" s="226"/>
      <c r="G291" s="226"/>
      <c r="H291" s="226"/>
      <c r="I291" s="226"/>
      <c r="J291" s="226"/>
      <c r="K291" s="226"/>
    </row>
    <row r="292" spans="2:11" x14ac:dyDescent="0.35">
      <c r="B292" s="272"/>
      <c r="C292" s="226"/>
      <c r="D292" s="226"/>
      <c r="E292" s="226"/>
      <c r="F292" s="226"/>
      <c r="G292" s="226"/>
      <c r="H292" s="226"/>
      <c r="I292" s="226"/>
      <c r="J292" s="226"/>
      <c r="K292" s="226"/>
    </row>
    <row r="293" spans="2:11" x14ac:dyDescent="0.35">
      <c r="B293" s="272"/>
      <c r="C293" s="226"/>
      <c r="D293" s="226"/>
      <c r="E293" s="226"/>
      <c r="F293" s="226"/>
      <c r="G293" s="226"/>
      <c r="H293" s="226"/>
      <c r="I293" s="226"/>
      <c r="J293" s="226"/>
      <c r="K293" s="226"/>
    </row>
    <row r="294" spans="2:11" x14ac:dyDescent="0.35">
      <c r="B294" s="272"/>
      <c r="C294" s="226"/>
      <c r="D294" s="226"/>
      <c r="E294" s="226"/>
      <c r="F294" s="226"/>
      <c r="G294" s="226"/>
      <c r="H294" s="226"/>
      <c r="I294" s="226"/>
      <c r="J294" s="226"/>
      <c r="K294" s="226"/>
    </row>
    <row r="295" spans="2:11" x14ac:dyDescent="0.35">
      <c r="B295" s="272"/>
      <c r="C295" s="226"/>
      <c r="D295" s="226"/>
      <c r="E295" s="226"/>
      <c r="F295" s="226"/>
      <c r="G295" s="226"/>
      <c r="H295" s="226"/>
      <c r="I295" s="226"/>
      <c r="J295" s="226"/>
      <c r="K295" s="226"/>
    </row>
    <row r="296" spans="2:11" x14ac:dyDescent="0.35">
      <c r="B296" s="272"/>
      <c r="C296" s="226"/>
      <c r="D296" s="226"/>
      <c r="E296" s="226"/>
      <c r="F296" s="226"/>
      <c r="G296" s="226"/>
      <c r="H296" s="226"/>
      <c r="I296" s="226"/>
      <c r="J296" s="226"/>
      <c r="K296" s="226"/>
    </row>
    <row r="297" spans="2:11" x14ac:dyDescent="0.35">
      <c r="B297" s="272"/>
      <c r="C297" s="226"/>
      <c r="D297" s="226"/>
      <c r="E297" s="226"/>
      <c r="F297" s="226"/>
      <c r="G297" s="226"/>
      <c r="H297" s="226"/>
      <c r="I297" s="226"/>
      <c r="J297" s="226"/>
      <c r="K297" s="226"/>
    </row>
    <row r="298" spans="2:11" x14ac:dyDescent="0.35">
      <c r="B298" s="272"/>
      <c r="C298" s="226"/>
      <c r="D298" s="226"/>
      <c r="E298" s="226"/>
      <c r="F298" s="226"/>
      <c r="G298" s="226"/>
      <c r="H298" s="226"/>
      <c r="I298" s="226"/>
      <c r="J298" s="226"/>
      <c r="K298" s="226"/>
    </row>
    <row r="299" spans="2:11" x14ac:dyDescent="0.35">
      <c r="B299" s="272"/>
      <c r="C299" s="226"/>
      <c r="D299" s="226"/>
      <c r="E299" s="226"/>
      <c r="F299" s="226"/>
      <c r="G299" s="226"/>
      <c r="H299" s="226"/>
      <c r="I299" s="226"/>
      <c r="J299" s="226"/>
      <c r="K299" s="226"/>
    </row>
    <row r="300" spans="2:11" x14ac:dyDescent="0.35">
      <c r="B300" s="272"/>
      <c r="C300" s="226"/>
      <c r="D300" s="226"/>
      <c r="E300" s="226"/>
      <c r="F300" s="226"/>
      <c r="G300" s="226"/>
      <c r="H300" s="226"/>
      <c r="I300" s="226"/>
      <c r="J300" s="226"/>
      <c r="K300" s="226"/>
    </row>
    <row r="301" spans="2:11" x14ac:dyDescent="0.35">
      <c r="B301" s="272"/>
      <c r="C301" s="226"/>
      <c r="D301" s="226"/>
      <c r="E301" s="226"/>
      <c r="F301" s="226"/>
      <c r="G301" s="226"/>
      <c r="H301" s="226"/>
      <c r="I301" s="226"/>
      <c r="J301" s="226"/>
      <c r="K301" s="226"/>
    </row>
    <row r="302" spans="2:11" x14ac:dyDescent="0.35">
      <c r="B302" s="272"/>
      <c r="C302" s="226"/>
      <c r="D302" s="226"/>
      <c r="E302" s="226"/>
      <c r="F302" s="226"/>
      <c r="G302" s="226"/>
      <c r="H302" s="226"/>
      <c r="I302" s="226"/>
      <c r="J302" s="226"/>
      <c r="K302" s="226"/>
    </row>
    <row r="303" spans="2:11" x14ac:dyDescent="0.35">
      <c r="B303" s="272"/>
      <c r="C303" s="226"/>
      <c r="D303" s="226"/>
      <c r="E303" s="226"/>
      <c r="F303" s="226"/>
      <c r="G303" s="226"/>
      <c r="H303" s="226"/>
      <c r="I303" s="226"/>
      <c r="J303" s="226"/>
      <c r="K303" s="226"/>
    </row>
    <row r="304" spans="2:11" x14ac:dyDescent="0.35">
      <c r="B304" s="272"/>
      <c r="C304" s="226"/>
      <c r="D304" s="226"/>
      <c r="E304" s="226"/>
      <c r="F304" s="226"/>
      <c r="G304" s="226"/>
      <c r="H304" s="226"/>
      <c r="I304" s="226"/>
      <c r="J304" s="226"/>
      <c r="K304" s="226"/>
    </row>
    <row r="305" spans="2:11" x14ac:dyDescent="0.35">
      <c r="B305" s="272"/>
      <c r="C305" s="226"/>
      <c r="D305" s="226"/>
      <c r="E305" s="226"/>
      <c r="F305" s="226"/>
      <c r="G305" s="226"/>
      <c r="H305" s="226"/>
      <c r="I305" s="226"/>
      <c r="J305" s="226"/>
      <c r="K305" s="226"/>
    </row>
    <row r="306" spans="2:11" x14ac:dyDescent="0.35">
      <c r="B306" s="272"/>
      <c r="C306" s="226"/>
      <c r="D306" s="226"/>
      <c r="E306" s="226"/>
      <c r="F306" s="226"/>
      <c r="G306" s="226"/>
      <c r="H306" s="226"/>
      <c r="I306" s="226"/>
      <c r="J306" s="226"/>
      <c r="K306" s="226"/>
    </row>
    <row r="307" spans="2:11" x14ac:dyDescent="0.35">
      <c r="B307" s="272"/>
      <c r="C307" s="226"/>
      <c r="D307" s="226"/>
      <c r="E307" s="226"/>
      <c r="F307" s="226"/>
      <c r="G307" s="226"/>
      <c r="H307" s="226"/>
      <c r="I307" s="226"/>
      <c r="J307" s="226"/>
      <c r="K307" s="226"/>
    </row>
    <row r="308" spans="2:11" x14ac:dyDescent="0.35">
      <c r="B308" s="272"/>
      <c r="C308" s="226"/>
      <c r="D308" s="226"/>
      <c r="E308" s="226"/>
      <c r="F308" s="226"/>
      <c r="G308" s="226"/>
      <c r="H308" s="226"/>
      <c r="I308" s="226"/>
      <c r="J308" s="226"/>
      <c r="K308" s="226"/>
    </row>
    <row r="309" spans="2:11" x14ac:dyDescent="0.35">
      <c r="B309" s="272"/>
      <c r="C309" s="226"/>
      <c r="D309" s="226"/>
      <c r="E309" s="226"/>
      <c r="F309" s="226"/>
      <c r="G309" s="226"/>
      <c r="H309" s="226"/>
      <c r="I309" s="226"/>
      <c r="J309" s="226"/>
      <c r="K309" s="226"/>
    </row>
    <row r="310" spans="2:11" x14ac:dyDescent="0.35">
      <c r="B310" s="272"/>
      <c r="C310" s="226"/>
      <c r="D310" s="226"/>
      <c r="E310" s="226"/>
      <c r="F310" s="226"/>
      <c r="G310" s="226"/>
      <c r="H310" s="226"/>
      <c r="I310" s="226"/>
      <c r="J310" s="226"/>
      <c r="K310" s="226"/>
    </row>
    <row r="311" spans="2:11" x14ac:dyDescent="0.35">
      <c r="B311" s="272"/>
      <c r="C311" s="226"/>
      <c r="D311" s="226"/>
      <c r="E311" s="226"/>
      <c r="F311" s="226"/>
      <c r="G311" s="226"/>
      <c r="H311" s="226"/>
      <c r="I311" s="226"/>
      <c r="J311" s="226"/>
      <c r="K311" s="226"/>
    </row>
    <row r="312" spans="2:11" x14ac:dyDescent="0.35">
      <c r="B312" s="272"/>
      <c r="C312" s="226"/>
      <c r="D312" s="226"/>
      <c r="E312" s="226"/>
      <c r="F312" s="226"/>
      <c r="G312" s="226"/>
      <c r="H312" s="226"/>
      <c r="I312" s="226"/>
      <c r="J312" s="226"/>
      <c r="K312" s="226"/>
    </row>
    <row r="313" spans="2:11" x14ac:dyDescent="0.35">
      <c r="B313" s="272"/>
      <c r="C313" s="226"/>
      <c r="D313" s="226"/>
      <c r="E313" s="226"/>
      <c r="F313" s="226"/>
      <c r="G313" s="226"/>
      <c r="H313" s="226"/>
      <c r="I313" s="226"/>
      <c r="J313" s="226"/>
      <c r="K313" s="226"/>
    </row>
    <row r="314" spans="2:11" x14ac:dyDescent="0.35">
      <c r="B314" s="272"/>
      <c r="C314" s="226"/>
      <c r="D314" s="226"/>
      <c r="E314" s="226"/>
      <c r="F314" s="226"/>
      <c r="G314" s="226"/>
      <c r="H314" s="226"/>
      <c r="I314" s="226"/>
      <c r="J314" s="226"/>
      <c r="K314" s="226"/>
    </row>
    <row r="315" spans="2:11" x14ac:dyDescent="0.35">
      <c r="B315" s="272"/>
      <c r="C315" s="226"/>
      <c r="D315" s="226"/>
      <c r="E315" s="226"/>
      <c r="F315" s="226"/>
      <c r="G315" s="226"/>
      <c r="H315" s="226"/>
      <c r="I315" s="226"/>
      <c r="J315" s="226"/>
      <c r="K315" s="226"/>
    </row>
    <row r="316" spans="2:11" x14ac:dyDescent="0.35">
      <c r="B316" s="272"/>
      <c r="C316" s="226"/>
      <c r="D316" s="226"/>
      <c r="E316" s="226"/>
      <c r="F316" s="226"/>
      <c r="G316" s="226"/>
      <c r="H316" s="226"/>
      <c r="I316" s="226"/>
      <c r="J316" s="226"/>
      <c r="K316" s="226"/>
    </row>
    <row r="317" spans="2:11" x14ac:dyDescent="0.35">
      <c r="B317" s="272"/>
      <c r="C317" s="226"/>
      <c r="D317" s="226"/>
      <c r="E317" s="226"/>
      <c r="F317" s="226"/>
      <c r="G317" s="226"/>
      <c r="H317" s="226"/>
      <c r="I317" s="226"/>
      <c r="J317" s="226"/>
      <c r="K317" s="226"/>
    </row>
    <row r="318" spans="2:11" x14ac:dyDescent="0.35">
      <c r="B318" s="272"/>
      <c r="C318" s="226"/>
      <c r="D318" s="226"/>
      <c r="E318" s="226"/>
      <c r="F318" s="226"/>
      <c r="G318" s="226"/>
      <c r="H318" s="226"/>
      <c r="I318" s="226"/>
      <c r="J318" s="226"/>
      <c r="K318" s="226"/>
    </row>
    <row r="319" spans="2:11" x14ac:dyDescent="0.35">
      <c r="B319" s="272"/>
      <c r="C319" s="226"/>
      <c r="D319" s="226"/>
      <c r="E319" s="226"/>
      <c r="F319" s="226"/>
      <c r="G319" s="226"/>
      <c r="H319" s="226"/>
      <c r="I319" s="226"/>
      <c r="J319" s="226"/>
      <c r="K319" s="226"/>
    </row>
    <row r="320" spans="2:11" x14ac:dyDescent="0.35">
      <c r="B320" s="272"/>
      <c r="C320" s="226"/>
      <c r="D320" s="226"/>
      <c r="E320" s="226"/>
      <c r="F320" s="226"/>
      <c r="G320" s="226"/>
      <c r="H320" s="226"/>
      <c r="I320" s="226"/>
      <c r="J320" s="226"/>
      <c r="K320" s="226"/>
    </row>
    <row r="321" spans="2:11" x14ac:dyDescent="0.35">
      <c r="B321" s="272"/>
      <c r="C321" s="226"/>
      <c r="D321" s="226"/>
      <c r="E321" s="226"/>
      <c r="F321" s="226"/>
      <c r="G321" s="226"/>
      <c r="H321" s="226"/>
      <c r="I321" s="226"/>
      <c r="J321" s="226"/>
      <c r="K321" s="226"/>
    </row>
    <row r="322" spans="2:11" x14ac:dyDescent="0.35">
      <c r="B322" s="272"/>
      <c r="C322" s="226"/>
      <c r="D322" s="226"/>
      <c r="E322" s="226"/>
      <c r="F322" s="226"/>
      <c r="G322" s="226"/>
      <c r="H322" s="226"/>
      <c r="I322" s="226"/>
      <c r="J322" s="226"/>
      <c r="K322" s="226"/>
    </row>
    <row r="323" spans="2:11" x14ac:dyDescent="0.35">
      <c r="B323" s="272"/>
      <c r="C323" s="226"/>
      <c r="D323" s="226"/>
      <c r="E323" s="226"/>
      <c r="F323" s="226"/>
      <c r="G323" s="226"/>
      <c r="H323" s="226"/>
      <c r="I323" s="226"/>
      <c r="J323" s="226"/>
      <c r="K323" s="226"/>
    </row>
    <row r="324" spans="2:11" x14ac:dyDescent="0.35">
      <c r="B324" s="272"/>
      <c r="C324" s="226"/>
      <c r="D324" s="226"/>
      <c r="E324" s="226"/>
      <c r="F324" s="226"/>
      <c r="G324" s="226"/>
      <c r="H324" s="226"/>
      <c r="I324" s="226"/>
      <c r="J324" s="226"/>
      <c r="K324" s="226"/>
    </row>
    <row r="325" spans="2:11" x14ac:dyDescent="0.35">
      <c r="B325" s="272"/>
      <c r="C325" s="226"/>
      <c r="D325" s="226"/>
      <c r="E325" s="226"/>
      <c r="F325" s="226"/>
      <c r="G325" s="226"/>
      <c r="H325" s="226"/>
      <c r="I325" s="226"/>
      <c r="J325" s="226"/>
      <c r="K325" s="226"/>
    </row>
    <row r="326" spans="2:11" x14ac:dyDescent="0.35">
      <c r="B326" s="272"/>
      <c r="C326" s="226"/>
      <c r="D326" s="226"/>
      <c r="E326" s="226"/>
      <c r="F326" s="226"/>
      <c r="G326" s="226"/>
      <c r="H326" s="226"/>
      <c r="I326" s="226"/>
      <c r="J326" s="226"/>
      <c r="K326" s="226"/>
    </row>
    <row r="327" spans="2:11" x14ac:dyDescent="0.35">
      <c r="B327" s="272"/>
      <c r="C327" s="226"/>
      <c r="D327" s="226"/>
      <c r="E327" s="226"/>
      <c r="F327" s="226"/>
      <c r="G327" s="226"/>
      <c r="H327" s="226"/>
      <c r="I327" s="226"/>
      <c r="J327" s="226"/>
      <c r="K327" s="226"/>
    </row>
    <row r="328" spans="2:11" x14ac:dyDescent="0.35">
      <c r="B328" s="272"/>
      <c r="C328" s="226"/>
      <c r="D328" s="226"/>
      <c r="E328" s="226"/>
      <c r="F328" s="226"/>
      <c r="G328" s="226"/>
      <c r="H328" s="226"/>
      <c r="I328" s="226"/>
      <c r="J328" s="226"/>
      <c r="K328" s="226"/>
    </row>
    <row r="329" spans="2:11" x14ac:dyDescent="0.35">
      <c r="B329" s="272"/>
      <c r="C329" s="226"/>
      <c r="D329" s="226"/>
      <c r="E329" s="226"/>
      <c r="F329" s="226"/>
      <c r="G329" s="226"/>
      <c r="H329" s="226"/>
      <c r="I329" s="226"/>
      <c r="J329" s="226"/>
      <c r="K329" s="226"/>
    </row>
    <row r="330" spans="2:11" x14ac:dyDescent="0.35">
      <c r="B330" s="272"/>
      <c r="C330" s="226"/>
      <c r="D330" s="226"/>
      <c r="E330" s="226"/>
      <c r="F330" s="226"/>
      <c r="G330" s="226"/>
      <c r="H330" s="226"/>
      <c r="I330" s="226"/>
      <c r="J330" s="226"/>
      <c r="K330" s="226"/>
    </row>
    <row r="331" spans="2:11" x14ac:dyDescent="0.35">
      <c r="B331" s="272"/>
      <c r="C331" s="226"/>
      <c r="D331" s="226"/>
      <c r="E331" s="226"/>
      <c r="F331" s="226"/>
      <c r="G331" s="226"/>
      <c r="H331" s="226"/>
      <c r="I331" s="226"/>
      <c r="J331" s="226"/>
      <c r="K331" s="226"/>
    </row>
    <row r="332" spans="2:11" x14ac:dyDescent="0.35">
      <c r="B332" s="272"/>
      <c r="C332" s="226"/>
      <c r="D332" s="226"/>
      <c r="E332" s="226"/>
      <c r="F332" s="226"/>
      <c r="G332" s="226"/>
      <c r="H332" s="226"/>
      <c r="I332" s="226"/>
      <c r="J332" s="226"/>
      <c r="K332" s="226"/>
    </row>
    <row r="333" spans="2:11" x14ac:dyDescent="0.35">
      <c r="B333" s="272"/>
      <c r="C333" s="226"/>
      <c r="D333" s="226"/>
      <c r="E333" s="226"/>
      <c r="F333" s="226"/>
      <c r="G333" s="226"/>
      <c r="H333" s="226"/>
      <c r="I333" s="226"/>
      <c r="J333" s="226"/>
      <c r="K333" s="226"/>
    </row>
    <row r="334" spans="2:11" x14ac:dyDescent="0.35">
      <c r="B334" s="272"/>
      <c r="C334" s="226"/>
      <c r="D334" s="226"/>
      <c r="E334" s="226"/>
      <c r="F334" s="226"/>
      <c r="G334" s="226"/>
      <c r="H334" s="226"/>
      <c r="I334" s="226"/>
      <c r="J334" s="226"/>
      <c r="K334" s="226"/>
    </row>
    <row r="335" spans="2:11" x14ac:dyDescent="0.35">
      <c r="B335" s="272"/>
      <c r="C335" s="226"/>
      <c r="D335" s="226"/>
      <c r="E335" s="226"/>
      <c r="F335" s="226"/>
      <c r="G335" s="226"/>
      <c r="H335" s="226"/>
      <c r="I335" s="226"/>
      <c r="J335" s="226"/>
      <c r="K335" s="226"/>
    </row>
    <row r="336" spans="2:11" x14ac:dyDescent="0.35">
      <c r="B336" s="272"/>
      <c r="C336" s="226"/>
      <c r="D336" s="226"/>
      <c r="E336" s="226"/>
      <c r="F336" s="226"/>
      <c r="G336" s="226"/>
      <c r="H336" s="226"/>
      <c r="I336" s="226"/>
      <c r="J336" s="226"/>
      <c r="K336" s="226"/>
    </row>
    <row r="337" spans="2:11" x14ac:dyDescent="0.35">
      <c r="B337" s="272"/>
      <c r="C337" s="226"/>
      <c r="D337" s="226"/>
      <c r="E337" s="226"/>
      <c r="F337" s="226"/>
      <c r="G337" s="226"/>
      <c r="H337" s="226"/>
      <c r="I337" s="226"/>
      <c r="J337" s="226"/>
      <c r="K337" s="226"/>
    </row>
    <row r="338" spans="2:11" x14ac:dyDescent="0.35">
      <c r="B338" s="272"/>
      <c r="C338" s="226"/>
      <c r="D338" s="226"/>
      <c r="E338" s="226"/>
      <c r="F338" s="226"/>
      <c r="G338" s="226"/>
      <c r="H338" s="226"/>
      <c r="I338" s="226"/>
      <c r="J338" s="226"/>
      <c r="K338" s="226"/>
    </row>
    <row r="339" spans="2:11" x14ac:dyDescent="0.35">
      <c r="B339" s="272"/>
      <c r="C339" s="226"/>
      <c r="D339" s="226"/>
      <c r="E339" s="226"/>
      <c r="F339" s="226"/>
      <c r="G339" s="226"/>
      <c r="H339" s="226"/>
      <c r="I339" s="226"/>
      <c r="J339" s="226"/>
      <c r="K339" s="226"/>
    </row>
    <row r="340" spans="2:11" x14ac:dyDescent="0.35">
      <c r="B340" s="272"/>
      <c r="C340" s="226"/>
      <c r="D340" s="226"/>
      <c r="E340" s="226"/>
      <c r="F340" s="226"/>
      <c r="G340" s="226"/>
      <c r="H340" s="226"/>
      <c r="I340" s="226"/>
      <c r="J340" s="226"/>
      <c r="K340" s="226"/>
    </row>
    <row r="341" spans="2:11" x14ac:dyDescent="0.35">
      <c r="B341" s="272"/>
      <c r="C341" s="226"/>
      <c r="D341" s="226"/>
      <c r="E341" s="226"/>
      <c r="F341" s="226"/>
      <c r="G341" s="226"/>
      <c r="H341" s="226"/>
      <c r="I341" s="226"/>
      <c r="J341" s="226"/>
      <c r="K341" s="226"/>
    </row>
    <row r="342" spans="2:11" x14ac:dyDescent="0.35">
      <c r="B342" s="272"/>
      <c r="C342" s="226"/>
      <c r="D342" s="226"/>
      <c r="E342" s="226"/>
      <c r="F342" s="226"/>
      <c r="G342" s="226"/>
      <c r="H342" s="226"/>
      <c r="I342" s="226"/>
      <c r="J342" s="226"/>
      <c r="K342" s="226"/>
    </row>
    <row r="343" spans="2:11" x14ac:dyDescent="0.35">
      <c r="B343" s="272"/>
      <c r="C343" s="226"/>
      <c r="D343" s="226"/>
      <c r="E343" s="226"/>
      <c r="F343" s="226"/>
      <c r="G343" s="226"/>
      <c r="H343" s="226"/>
      <c r="I343" s="226"/>
      <c r="J343" s="226"/>
      <c r="K343" s="226"/>
    </row>
    <row r="344" spans="2:11" x14ac:dyDescent="0.35">
      <c r="B344" s="272"/>
      <c r="C344" s="226"/>
      <c r="D344" s="226"/>
      <c r="E344" s="226"/>
      <c r="F344" s="226"/>
      <c r="G344" s="226"/>
      <c r="H344" s="226"/>
      <c r="I344" s="226"/>
      <c r="J344" s="226"/>
      <c r="K344" s="226"/>
    </row>
    <row r="345" spans="2:11" x14ac:dyDescent="0.35">
      <c r="B345" s="272"/>
      <c r="C345" s="226"/>
      <c r="D345" s="226"/>
      <c r="E345" s="226"/>
      <c r="F345" s="226"/>
      <c r="G345" s="226"/>
      <c r="H345" s="226"/>
      <c r="I345" s="226"/>
      <c r="J345" s="226"/>
      <c r="K345" s="226"/>
    </row>
    <row r="346" spans="2:11" x14ac:dyDescent="0.35">
      <c r="B346" s="272"/>
      <c r="C346" s="226"/>
      <c r="D346" s="226"/>
      <c r="E346" s="226"/>
      <c r="F346" s="226"/>
      <c r="G346" s="226"/>
      <c r="H346" s="226"/>
      <c r="I346" s="226"/>
      <c r="J346" s="226"/>
      <c r="K346" s="226"/>
    </row>
    <row r="347" spans="2:11" x14ac:dyDescent="0.35">
      <c r="B347" s="272"/>
      <c r="C347" s="226"/>
      <c r="D347" s="226"/>
      <c r="E347" s="226"/>
      <c r="F347" s="226"/>
      <c r="G347" s="226"/>
      <c r="H347" s="226"/>
      <c r="I347" s="226"/>
      <c r="J347" s="226"/>
      <c r="K347" s="226"/>
    </row>
    <row r="348" spans="2:11" x14ac:dyDescent="0.35">
      <c r="B348" s="272"/>
      <c r="C348" s="226"/>
      <c r="D348" s="226"/>
      <c r="E348" s="226"/>
      <c r="F348" s="226"/>
      <c r="G348" s="226"/>
      <c r="H348" s="226"/>
      <c r="I348" s="226"/>
      <c r="J348" s="226"/>
      <c r="K348" s="226"/>
    </row>
    <row r="349" spans="2:11" x14ac:dyDescent="0.35">
      <c r="B349" s="272"/>
      <c r="C349" s="226"/>
      <c r="D349" s="226"/>
      <c r="E349" s="226"/>
      <c r="F349" s="226"/>
      <c r="G349" s="226"/>
      <c r="H349" s="226"/>
      <c r="I349" s="226"/>
      <c r="J349" s="226"/>
      <c r="K349" s="226"/>
    </row>
    <row r="350" spans="2:11" x14ac:dyDescent="0.35">
      <c r="B350" s="272"/>
      <c r="C350" s="226"/>
      <c r="D350" s="226"/>
      <c r="E350" s="226"/>
      <c r="F350" s="226"/>
      <c r="G350" s="226"/>
      <c r="H350" s="226"/>
      <c r="I350" s="226"/>
      <c r="J350" s="226"/>
      <c r="K350" s="226"/>
    </row>
    <row r="351" spans="2:11" x14ac:dyDescent="0.35">
      <c r="B351" s="272"/>
      <c r="C351" s="226"/>
      <c r="D351" s="226"/>
      <c r="E351" s="226"/>
      <c r="F351" s="226"/>
      <c r="G351" s="226"/>
      <c r="H351" s="226"/>
      <c r="I351" s="226"/>
      <c r="J351" s="226"/>
      <c r="K351" s="226"/>
    </row>
    <row r="352" spans="2:11" x14ac:dyDescent="0.35">
      <c r="B352" s="272"/>
      <c r="C352" s="226"/>
      <c r="D352" s="226"/>
      <c r="E352" s="226"/>
      <c r="F352" s="226"/>
      <c r="G352" s="226"/>
      <c r="H352" s="226"/>
      <c r="I352" s="226"/>
      <c r="J352" s="226"/>
      <c r="K352" s="226"/>
    </row>
    <row r="353" spans="2:11" x14ac:dyDescent="0.35">
      <c r="B353" s="272"/>
      <c r="C353" s="226"/>
      <c r="D353" s="226"/>
      <c r="E353" s="226"/>
      <c r="F353" s="226"/>
      <c r="G353" s="226"/>
      <c r="H353" s="226"/>
      <c r="I353" s="226"/>
      <c r="J353" s="226"/>
      <c r="K353" s="226"/>
    </row>
    <row r="354" spans="2:11" x14ac:dyDescent="0.35">
      <c r="B354" s="272"/>
      <c r="C354" s="226"/>
      <c r="D354" s="226"/>
      <c r="E354" s="226"/>
      <c r="F354" s="226"/>
      <c r="G354" s="226"/>
      <c r="H354" s="226"/>
      <c r="I354" s="226"/>
      <c r="J354" s="226"/>
      <c r="K354" s="226"/>
    </row>
    <row r="355" spans="2:11" x14ac:dyDescent="0.35">
      <c r="B355" s="272"/>
      <c r="C355" s="226"/>
      <c r="D355" s="226"/>
      <c r="E355" s="226"/>
      <c r="F355" s="226"/>
      <c r="G355" s="226"/>
      <c r="H355" s="226"/>
      <c r="I355" s="226"/>
      <c r="J355" s="226"/>
      <c r="K355" s="226"/>
    </row>
    <row r="356" spans="2:11" x14ac:dyDescent="0.35">
      <c r="B356" s="272"/>
      <c r="C356" s="226"/>
      <c r="D356" s="226"/>
      <c r="E356" s="226"/>
      <c r="F356" s="226"/>
      <c r="G356" s="226"/>
      <c r="H356" s="226"/>
      <c r="I356" s="226"/>
      <c r="J356" s="226"/>
      <c r="K356" s="226"/>
    </row>
    <row r="357" spans="2:11" x14ac:dyDescent="0.35">
      <c r="B357" s="272"/>
      <c r="C357" s="226"/>
      <c r="D357" s="226"/>
      <c r="E357" s="226"/>
      <c r="F357" s="226"/>
      <c r="G357" s="226"/>
      <c r="H357" s="226"/>
      <c r="I357" s="226"/>
      <c r="J357" s="226"/>
      <c r="K357" s="226"/>
    </row>
    <row r="358" spans="2:11" x14ac:dyDescent="0.35">
      <c r="B358" s="272"/>
      <c r="C358" s="226"/>
      <c r="D358" s="226"/>
      <c r="E358" s="226"/>
      <c r="F358" s="226"/>
      <c r="G358" s="226"/>
      <c r="H358" s="226"/>
      <c r="I358" s="226"/>
      <c r="J358" s="226"/>
      <c r="K358" s="226"/>
    </row>
    <row r="359" spans="2:11" x14ac:dyDescent="0.35">
      <c r="B359" s="272"/>
      <c r="C359" s="226"/>
      <c r="D359" s="226"/>
      <c r="E359" s="226"/>
      <c r="F359" s="226"/>
      <c r="G359" s="226"/>
      <c r="H359" s="226"/>
      <c r="I359" s="226"/>
      <c r="J359" s="226"/>
      <c r="K359" s="226"/>
    </row>
    <row r="360" spans="2:11" x14ac:dyDescent="0.35">
      <c r="B360" s="272"/>
      <c r="C360" s="226"/>
      <c r="D360" s="226"/>
      <c r="E360" s="226"/>
      <c r="F360" s="226"/>
      <c r="G360" s="226"/>
      <c r="H360" s="226"/>
      <c r="I360" s="226"/>
      <c r="J360" s="226"/>
      <c r="K360" s="226"/>
    </row>
    <row r="361" spans="2:11" x14ac:dyDescent="0.35">
      <c r="B361" s="272"/>
      <c r="C361" s="226"/>
      <c r="D361" s="226"/>
      <c r="E361" s="226"/>
      <c r="F361" s="226"/>
      <c r="G361" s="226"/>
      <c r="H361" s="226"/>
      <c r="I361" s="226"/>
      <c r="J361" s="226"/>
      <c r="K361" s="226"/>
    </row>
    <row r="362" spans="2:11" x14ac:dyDescent="0.35">
      <c r="B362" s="272"/>
      <c r="C362" s="226"/>
      <c r="D362" s="226"/>
      <c r="E362" s="226"/>
      <c r="F362" s="226"/>
      <c r="G362" s="226"/>
      <c r="H362" s="226"/>
      <c r="I362" s="226"/>
      <c r="J362" s="226"/>
      <c r="K362" s="226"/>
    </row>
    <row r="363" spans="2:11" x14ac:dyDescent="0.35">
      <c r="B363" s="272"/>
      <c r="C363" s="226"/>
      <c r="D363" s="226"/>
      <c r="E363" s="226"/>
      <c r="F363" s="226"/>
      <c r="G363" s="226"/>
      <c r="H363" s="226"/>
      <c r="I363" s="226"/>
      <c r="J363" s="226"/>
      <c r="K363" s="226"/>
    </row>
    <row r="364" spans="2:11" x14ac:dyDescent="0.35">
      <c r="B364" s="272"/>
      <c r="C364" s="226"/>
      <c r="D364" s="226"/>
      <c r="E364" s="226"/>
      <c r="F364" s="226"/>
      <c r="G364" s="226"/>
      <c r="H364" s="226"/>
      <c r="I364" s="226"/>
      <c r="J364" s="226"/>
      <c r="K364" s="226"/>
    </row>
    <row r="365" spans="2:11" x14ac:dyDescent="0.35">
      <c r="B365" s="272"/>
      <c r="C365" s="226"/>
      <c r="D365" s="226"/>
      <c r="E365" s="226"/>
      <c r="F365" s="226"/>
      <c r="G365" s="226"/>
      <c r="H365" s="226"/>
      <c r="I365" s="226"/>
      <c r="J365" s="226"/>
      <c r="K365" s="226"/>
    </row>
    <row r="366" spans="2:11" x14ac:dyDescent="0.35">
      <c r="B366" s="272"/>
      <c r="C366" s="226"/>
      <c r="D366" s="226"/>
      <c r="E366" s="226"/>
      <c r="F366" s="226"/>
      <c r="G366" s="226"/>
      <c r="H366" s="226"/>
      <c r="I366" s="226"/>
      <c r="J366" s="226"/>
      <c r="K366" s="226"/>
    </row>
    <row r="367" spans="2:11" x14ac:dyDescent="0.35">
      <c r="B367" s="272"/>
      <c r="C367" s="226"/>
      <c r="D367" s="226"/>
      <c r="E367" s="226"/>
      <c r="F367" s="226"/>
      <c r="G367" s="226"/>
      <c r="H367" s="226"/>
      <c r="I367" s="226"/>
      <c r="J367" s="226"/>
      <c r="K367" s="226"/>
    </row>
    <row r="368" spans="2:11" x14ac:dyDescent="0.35">
      <c r="B368" s="272"/>
      <c r="C368" s="226"/>
      <c r="D368" s="226"/>
      <c r="E368" s="226"/>
      <c r="F368" s="226"/>
      <c r="G368" s="226"/>
      <c r="H368" s="226"/>
      <c r="I368" s="226"/>
      <c r="J368" s="226"/>
      <c r="K368" s="226"/>
    </row>
    <row r="369" spans="2:11" x14ac:dyDescent="0.35">
      <c r="B369" s="272"/>
      <c r="C369" s="226"/>
      <c r="D369" s="226"/>
      <c r="E369" s="226"/>
      <c r="F369" s="226"/>
      <c r="G369" s="226"/>
      <c r="H369" s="226"/>
      <c r="I369" s="226"/>
      <c r="J369" s="226"/>
      <c r="K369" s="226"/>
    </row>
    <row r="370" spans="2:11" x14ac:dyDescent="0.35">
      <c r="B370" s="272"/>
      <c r="C370" s="226"/>
      <c r="D370" s="226"/>
      <c r="E370" s="226"/>
      <c r="F370" s="226"/>
      <c r="G370" s="226"/>
      <c r="H370" s="226"/>
      <c r="I370" s="226"/>
      <c r="J370" s="226"/>
      <c r="K370" s="226"/>
    </row>
    <row r="371" spans="2:11" x14ac:dyDescent="0.35">
      <c r="B371" s="272"/>
      <c r="C371" s="226"/>
      <c r="D371" s="226"/>
      <c r="E371" s="226"/>
      <c r="F371" s="226"/>
      <c r="G371" s="226"/>
      <c r="H371" s="226"/>
      <c r="I371" s="226"/>
      <c r="J371" s="226"/>
      <c r="K371" s="226"/>
    </row>
    <row r="372" spans="2:11" x14ac:dyDescent="0.35">
      <c r="B372" s="272"/>
      <c r="C372" s="226"/>
      <c r="D372" s="226"/>
      <c r="E372" s="226"/>
      <c r="F372" s="226"/>
      <c r="G372" s="226"/>
      <c r="H372" s="226"/>
      <c r="I372" s="226"/>
      <c r="J372" s="226"/>
      <c r="K372" s="226"/>
    </row>
    <row r="373" spans="2:11" x14ac:dyDescent="0.35">
      <c r="B373" s="272"/>
      <c r="C373" s="226"/>
      <c r="D373" s="226"/>
      <c r="E373" s="226"/>
      <c r="F373" s="226"/>
      <c r="G373" s="226"/>
      <c r="H373" s="226"/>
      <c r="I373" s="226"/>
      <c r="J373" s="226"/>
      <c r="K373" s="226"/>
    </row>
    <row r="374" spans="2:11" x14ac:dyDescent="0.35">
      <c r="B374" s="272"/>
      <c r="C374" s="226"/>
      <c r="D374" s="226"/>
      <c r="E374" s="226"/>
      <c r="F374" s="226"/>
      <c r="G374" s="226"/>
      <c r="H374" s="226"/>
      <c r="I374" s="226"/>
      <c r="J374" s="226"/>
      <c r="K374" s="226"/>
    </row>
    <row r="375" spans="2:11" x14ac:dyDescent="0.35">
      <c r="B375" s="272"/>
      <c r="C375" s="226"/>
      <c r="D375" s="226"/>
      <c r="E375" s="226"/>
      <c r="F375" s="226"/>
      <c r="G375" s="226"/>
      <c r="H375" s="226"/>
      <c r="I375" s="226"/>
      <c r="J375" s="226"/>
      <c r="K375" s="226"/>
    </row>
    <row r="376" spans="2:11" x14ac:dyDescent="0.35">
      <c r="B376" s="272"/>
      <c r="C376" s="226"/>
      <c r="D376" s="226"/>
      <c r="E376" s="226"/>
      <c r="F376" s="226"/>
      <c r="G376" s="226"/>
      <c r="H376" s="226"/>
      <c r="I376" s="226"/>
      <c r="J376" s="226"/>
      <c r="K376" s="226"/>
    </row>
    <row r="377" spans="2:11" x14ac:dyDescent="0.35">
      <c r="B377" s="272"/>
      <c r="C377" s="226"/>
      <c r="D377" s="226"/>
      <c r="E377" s="226"/>
      <c r="F377" s="226"/>
      <c r="G377" s="226"/>
      <c r="H377" s="226"/>
      <c r="I377" s="226"/>
      <c r="J377" s="226"/>
      <c r="K377" s="226"/>
    </row>
    <row r="378" spans="2:11" x14ac:dyDescent="0.35">
      <c r="B378" s="272"/>
      <c r="C378" s="226"/>
      <c r="D378" s="226"/>
      <c r="E378" s="226"/>
      <c r="F378" s="226"/>
      <c r="G378" s="226"/>
      <c r="H378" s="226"/>
      <c r="I378" s="226"/>
      <c r="J378" s="226"/>
      <c r="K378" s="226"/>
    </row>
    <row r="379" spans="2:11" x14ac:dyDescent="0.35">
      <c r="B379" s="272"/>
      <c r="C379" s="226"/>
      <c r="D379" s="226"/>
      <c r="E379" s="226"/>
      <c r="F379" s="226"/>
      <c r="G379" s="226"/>
      <c r="H379" s="226"/>
      <c r="I379" s="226"/>
      <c r="J379" s="226"/>
      <c r="K379" s="226"/>
    </row>
    <row r="380" spans="2:11" x14ac:dyDescent="0.35">
      <c r="B380" s="272"/>
      <c r="C380" s="226"/>
      <c r="D380" s="226"/>
      <c r="E380" s="226"/>
      <c r="F380" s="226"/>
      <c r="G380" s="226"/>
      <c r="H380" s="226"/>
      <c r="I380" s="226"/>
      <c r="J380" s="226"/>
      <c r="K380" s="226"/>
    </row>
    <row r="381" spans="2:11" x14ac:dyDescent="0.35">
      <c r="B381" s="272"/>
      <c r="C381" s="226"/>
      <c r="D381" s="226"/>
      <c r="E381" s="226"/>
      <c r="F381" s="226"/>
      <c r="G381" s="226"/>
      <c r="H381" s="226"/>
      <c r="I381" s="226"/>
      <c r="J381" s="226"/>
      <c r="K381" s="226"/>
    </row>
    <row r="382" spans="2:11" x14ac:dyDescent="0.35">
      <c r="B382" s="272"/>
      <c r="C382" s="226"/>
      <c r="D382" s="226"/>
      <c r="E382" s="226"/>
      <c r="F382" s="226"/>
      <c r="G382" s="226"/>
      <c r="H382" s="226"/>
      <c r="I382" s="226"/>
      <c r="J382" s="226"/>
      <c r="K382" s="226"/>
    </row>
    <row r="383" spans="2:11" x14ac:dyDescent="0.35">
      <c r="B383" s="272"/>
      <c r="C383" s="226"/>
      <c r="D383" s="226"/>
      <c r="E383" s="226"/>
      <c r="F383" s="226"/>
      <c r="G383" s="226"/>
      <c r="H383" s="226"/>
      <c r="I383" s="226"/>
      <c r="J383" s="226"/>
      <c r="K383" s="226"/>
    </row>
    <row r="384" spans="2:11" x14ac:dyDescent="0.35">
      <c r="B384" s="272"/>
      <c r="C384" s="226"/>
      <c r="D384" s="226"/>
      <c r="E384" s="226"/>
      <c r="F384" s="226"/>
      <c r="G384" s="226"/>
      <c r="H384" s="226"/>
      <c r="I384" s="226"/>
      <c r="J384" s="226"/>
      <c r="K384" s="226"/>
    </row>
    <row r="385" spans="2:11" x14ac:dyDescent="0.35">
      <c r="B385" s="272"/>
      <c r="C385" s="226"/>
      <c r="D385" s="226"/>
      <c r="E385" s="226"/>
      <c r="F385" s="226"/>
      <c r="G385" s="226"/>
      <c r="H385" s="226"/>
      <c r="I385" s="226"/>
      <c r="J385" s="226"/>
      <c r="K385" s="226"/>
    </row>
    <row r="386" spans="2:11" x14ac:dyDescent="0.35">
      <c r="B386" s="272"/>
      <c r="C386" s="226"/>
      <c r="D386" s="226"/>
      <c r="E386" s="226"/>
      <c r="F386" s="226"/>
      <c r="G386" s="226"/>
      <c r="H386" s="226"/>
      <c r="I386" s="226"/>
      <c r="J386" s="226"/>
      <c r="K386" s="226"/>
    </row>
    <row r="387" spans="2:11" x14ac:dyDescent="0.35">
      <c r="B387" s="272"/>
      <c r="C387" s="226"/>
      <c r="D387" s="226"/>
      <c r="E387" s="226"/>
      <c r="F387" s="226"/>
      <c r="G387" s="226"/>
      <c r="H387" s="226"/>
      <c r="I387" s="226"/>
      <c r="J387" s="226"/>
      <c r="K387" s="226"/>
    </row>
    <row r="388" spans="2:11" x14ac:dyDescent="0.35">
      <c r="B388" s="272"/>
      <c r="C388" s="226"/>
      <c r="D388" s="226"/>
      <c r="E388" s="226"/>
      <c r="F388" s="226"/>
      <c r="G388" s="226"/>
      <c r="H388" s="226"/>
      <c r="I388" s="226"/>
      <c r="J388" s="226"/>
      <c r="K388" s="226"/>
    </row>
    <row r="389" spans="2:11" x14ac:dyDescent="0.35">
      <c r="B389" s="272"/>
      <c r="C389" s="226"/>
      <c r="D389" s="226"/>
      <c r="E389" s="226"/>
      <c r="F389" s="226"/>
      <c r="G389" s="226"/>
      <c r="H389" s="226"/>
      <c r="I389" s="226"/>
      <c r="J389" s="226"/>
      <c r="K389" s="226"/>
    </row>
    <row r="390" spans="2:11" x14ac:dyDescent="0.35">
      <c r="B390" s="272"/>
      <c r="C390" s="226"/>
      <c r="D390" s="226"/>
      <c r="E390" s="226"/>
      <c r="F390" s="226"/>
      <c r="G390" s="226"/>
      <c r="H390" s="226"/>
      <c r="I390" s="226"/>
      <c r="J390" s="226"/>
      <c r="K390" s="226"/>
    </row>
    <row r="391" spans="2:11" x14ac:dyDescent="0.35">
      <c r="B391" s="272"/>
      <c r="C391" s="226"/>
      <c r="D391" s="226"/>
      <c r="E391" s="226"/>
      <c r="F391" s="226"/>
      <c r="G391" s="226"/>
      <c r="H391" s="226"/>
      <c r="I391" s="226"/>
      <c r="J391" s="226"/>
      <c r="K391" s="226"/>
    </row>
    <row r="392" spans="2:11" x14ac:dyDescent="0.35">
      <c r="B392" s="272"/>
      <c r="C392" s="226"/>
      <c r="D392" s="226"/>
      <c r="E392" s="226"/>
      <c r="F392" s="226"/>
      <c r="G392" s="226"/>
      <c r="H392" s="226"/>
      <c r="I392" s="226"/>
      <c r="J392" s="226"/>
      <c r="K392" s="226"/>
    </row>
    <row r="393" spans="2:11" x14ac:dyDescent="0.35">
      <c r="B393" s="272"/>
      <c r="C393" s="226"/>
      <c r="D393" s="226"/>
      <c r="E393" s="226"/>
      <c r="F393" s="226"/>
      <c r="G393" s="226"/>
      <c r="H393" s="226"/>
      <c r="I393" s="226"/>
      <c r="J393" s="226"/>
      <c r="K393" s="226"/>
    </row>
    <row r="394" spans="2:11" x14ac:dyDescent="0.35">
      <c r="B394" s="272"/>
      <c r="C394" s="226"/>
      <c r="D394" s="226"/>
      <c r="E394" s="226"/>
      <c r="F394" s="226"/>
      <c r="G394" s="226"/>
      <c r="H394" s="226"/>
      <c r="I394" s="226"/>
      <c r="J394" s="226"/>
      <c r="K394" s="226"/>
    </row>
    <row r="395" spans="2:11" x14ac:dyDescent="0.35">
      <c r="B395" s="272"/>
      <c r="C395" s="226"/>
      <c r="D395" s="226"/>
      <c r="E395" s="226"/>
      <c r="F395" s="226"/>
      <c r="G395" s="226"/>
      <c r="H395" s="226"/>
      <c r="I395" s="226"/>
      <c r="J395" s="226"/>
      <c r="K395" s="226"/>
    </row>
    <row r="396" spans="2:11" x14ac:dyDescent="0.35">
      <c r="B396" s="272"/>
      <c r="C396" s="226"/>
      <c r="D396" s="226"/>
      <c r="E396" s="226"/>
      <c r="F396" s="226"/>
      <c r="G396" s="226"/>
      <c r="H396" s="226"/>
      <c r="I396" s="226"/>
      <c r="J396" s="226"/>
      <c r="K396" s="226"/>
    </row>
    <row r="397" spans="2:11" x14ac:dyDescent="0.35">
      <c r="B397" s="272"/>
      <c r="C397" s="226"/>
      <c r="D397" s="226"/>
      <c r="E397" s="226"/>
      <c r="F397" s="226"/>
      <c r="G397" s="226"/>
      <c r="H397" s="226"/>
      <c r="I397" s="226"/>
      <c r="J397" s="226"/>
      <c r="K397" s="226"/>
    </row>
    <row r="398" spans="2:11" x14ac:dyDescent="0.35">
      <c r="B398" s="272"/>
      <c r="C398" s="226"/>
      <c r="D398" s="226"/>
      <c r="E398" s="226"/>
      <c r="F398" s="226"/>
      <c r="G398" s="226"/>
      <c r="H398" s="226"/>
      <c r="I398" s="226"/>
      <c r="J398" s="226"/>
      <c r="K398" s="226"/>
    </row>
    <row r="399" spans="2:11" x14ac:dyDescent="0.35">
      <c r="B399" s="272"/>
      <c r="C399" s="226"/>
      <c r="D399" s="226"/>
      <c r="E399" s="226"/>
      <c r="F399" s="226"/>
      <c r="G399" s="226"/>
      <c r="H399" s="226"/>
      <c r="I399" s="226"/>
      <c r="J399" s="226"/>
      <c r="K399" s="226"/>
    </row>
    <row r="400" spans="2:11" x14ac:dyDescent="0.35">
      <c r="B400" s="272"/>
      <c r="C400" s="226"/>
      <c r="D400" s="226"/>
      <c r="E400" s="226"/>
      <c r="F400" s="226"/>
      <c r="G400" s="226"/>
      <c r="H400" s="226"/>
      <c r="I400" s="226"/>
      <c r="J400" s="226"/>
      <c r="K400" s="226"/>
    </row>
    <row r="401" spans="2:11" x14ac:dyDescent="0.35">
      <c r="B401" s="272"/>
      <c r="C401" s="226"/>
      <c r="D401" s="226"/>
      <c r="E401" s="226"/>
      <c r="F401" s="226"/>
      <c r="G401" s="226"/>
      <c r="H401" s="226"/>
      <c r="I401" s="226"/>
      <c r="J401" s="226"/>
      <c r="K401" s="226"/>
    </row>
    <row r="402" spans="2:11" x14ac:dyDescent="0.35">
      <c r="B402" s="272"/>
      <c r="C402" s="226"/>
      <c r="D402" s="226"/>
      <c r="E402" s="226"/>
      <c r="F402" s="226"/>
      <c r="G402" s="226"/>
      <c r="H402" s="226"/>
      <c r="I402" s="226"/>
      <c r="J402" s="226"/>
      <c r="K402" s="226"/>
    </row>
    <row r="403" spans="2:11" x14ac:dyDescent="0.35">
      <c r="B403" s="272"/>
      <c r="C403" s="226"/>
      <c r="D403" s="226"/>
      <c r="E403" s="226"/>
      <c r="F403" s="226"/>
      <c r="G403" s="226"/>
      <c r="H403" s="226"/>
      <c r="I403" s="226"/>
      <c r="J403" s="226"/>
      <c r="K403" s="226"/>
    </row>
    <row r="404" spans="2:11" x14ac:dyDescent="0.35">
      <c r="B404" s="272"/>
      <c r="C404" s="226"/>
      <c r="D404" s="226"/>
      <c r="E404" s="226"/>
      <c r="F404" s="226"/>
      <c r="G404" s="226"/>
      <c r="H404" s="226"/>
      <c r="I404" s="226"/>
      <c r="J404" s="226"/>
      <c r="K404" s="226"/>
    </row>
    <row r="405" spans="2:11" x14ac:dyDescent="0.35">
      <c r="B405" s="272"/>
      <c r="C405" s="226"/>
      <c r="D405" s="226"/>
      <c r="E405" s="226"/>
      <c r="F405" s="226"/>
      <c r="G405" s="226"/>
      <c r="H405" s="226"/>
      <c r="I405" s="226"/>
      <c r="J405" s="226"/>
      <c r="K405" s="226"/>
    </row>
    <row r="406" spans="2:11" x14ac:dyDescent="0.35">
      <c r="B406" s="272"/>
      <c r="C406" s="226"/>
      <c r="D406" s="226"/>
      <c r="E406" s="226"/>
      <c r="F406" s="226"/>
      <c r="G406" s="226"/>
      <c r="H406" s="226"/>
      <c r="I406" s="226"/>
      <c r="J406" s="226"/>
      <c r="K406" s="226"/>
    </row>
    <row r="407" spans="2:11" x14ac:dyDescent="0.35">
      <c r="B407" s="272"/>
      <c r="C407" s="226"/>
      <c r="D407" s="226"/>
      <c r="E407" s="226"/>
      <c r="F407" s="226"/>
      <c r="G407" s="226"/>
      <c r="H407" s="226"/>
      <c r="I407" s="226"/>
      <c r="J407" s="226"/>
      <c r="K407" s="226"/>
    </row>
    <row r="408" spans="2:11" x14ac:dyDescent="0.35">
      <c r="B408" s="272"/>
      <c r="C408" s="226"/>
      <c r="D408" s="226"/>
      <c r="E408" s="226"/>
      <c r="F408" s="226"/>
      <c r="G408" s="226"/>
      <c r="H408" s="226"/>
      <c r="I408" s="226"/>
      <c r="J408" s="226"/>
      <c r="K408" s="226"/>
    </row>
    <row r="409" spans="2:11" x14ac:dyDescent="0.35">
      <c r="B409" s="272"/>
      <c r="C409" s="226"/>
      <c r="D409" s="226"/>
      <c r="E409" s="226"/>
      <c r="F409" s="226"/>
      <c r="G409" s="226"/>
      <c r="H409" s="226"/>
      <c r="I409" s="226"/>
      <c r="J409" s="226"/>
      <c r="K409" s="226"/>
    </row>
    <row r="410" spans="2:11" x14ac:dyDescent="0.35">
      <c r="B410" s="272"/>
      <c r="C410" s="226"/>
      <c r="D410" s="226"/>
      <c r="E410" s="226"/>
      <c r="F410" s="226"/>
      <c r="G410" s="226"/>
      <c r="H410" s="226"/>
      <c r="I410" s="226"/>
      <c r="J410" s="226"/>
      <c r="K410" s="226"/>
    </row>
    <row r="411" spans="2:11" x14ac:dyDescent="0.35">
      <c r="B411" s="272"/>
      <c r="C411" s="226"/>
      <c r="D411" s="226"/>
      <c r="E411" s="226"/>
      <c r="F411" s="226"/>
      <c r="G411" s="226"/>
      <c r="H411" s="226"/>
      <c r="I411" s="226"/>
      <c r="J411" s="226"/>
      <c r="K411" s="226"/>
    </row>
    <row r="412" spans="2:11" x14ac:dyDescent="0.35">
      <c r="B412" s="272"/>
      <c r="C412" s="226"/>
      <c r="D412" s="226"/>
      <c r="E412" s="226"/>
      <c r="F412" s="226"/>
      <c r="G412" s="226"/>
      <c r="H412" s="226"/>
      <c r="I412" s="226"/>
      <c r="J412" s="226"/>
      <c r="K412" s="226"/>
    </row>
    <row r="413" spans="2:11" x14ac:dyDescent="0.35">
      <c r="B413" s="272"/>
      <c r="C413" s="226"/>
      <c r="D413" s="226"/>
      <c r="E413" s="226"/>
      <c r="F413" s="226"/>
      <c r="G413" s="226"/>
      <c r="H413" s="226"/>
      <c r="I413" s="226"/>
      <c r="J413" s="226"/>
      <c r="K413" s="226"/>
    </row>
    <row r="414" spans="2:11" x14ac:dyDescent="0.35">
      <c r="B414" s="272"/>
      <c r="C414" s="226"/>
      <c r="D414" s="226"/>
      <c r="E414" s="226"/>
      <c r="F414" s="226"/>
      <c r="G414" s="226"/>
      <c r="H414" s="226"/>
      <c r="I414" s="226"/>
      <c r="J414" s="226"/>
      <c r="K414" s="226"/>
    </row>
    <row r="415" spans="2:11" x14ac:dyDescent="0.35">
      <c r="B415" s="272"/>
      <c r="C415" s="226"/>
      <c r="D415" s="226"/>
      <c r="E415" s="226"/>
      <c r="F415" s="226"/>
      <c r="G415" s="226"/>
      <c r="H415" s="226"/>
      <c r="I415" s="226"/>
      <c r="J415" s="226"/>
      <c r="K415" s="226"/>
    </row>
    <row r="416" spans="2:11" x14ac:dyDescent="0.35">
      <c r="B416" s="272"/>
      <c r="C416" s="226"/>
      <c r="D416" s="226"/>
      <c r="E416" s="226"/>
      <c r="F416" s="226"/>
      <c r="G416" s="226"/>
      <c r="H416" s="226"/>
      <c r="I416" s="226"/>
      <c r="J416" s="226"/>
      <c r="K416" s="226"/>
    </row>
    <row r="417" spans="2:11" x14ac:dyDescent="0.35">
      <c r="B417" s="272"/>
      <c r="C417" s="226"/>
      <c r="D417" s="226"/>
      <c r="E417" s="226"/>
      <c r="F417" s="226"/>
      <c r="G417" s="226"/>
      <c r="H417" s="226"/>
      <c r="I417" s="226"/>
      <c r="J417" s="226"/>
      <c r="K417" s="226"/>
    </row>
    <row r="418" spans="2:11" x14ac:dyDescent="0.35">
      <c r="B418" s="272"/>
      <c r="C418" s="226"/>
      <c r="D418" s="226"/>
      <c r="E418" s="226"/>
      <c r="F418" s="226"/>
      <c r="G418" s="226"/>
      <c r="H418" s="226"/>
      <c r="I418" s="226"/>
      <c r="J418" s="226"/>
      <c r="K418" s="226"/>
    </row>
    <row r="419" spans="2:11" x14ac:dyDescent="0.35">
      <c r="B419" s="272"/>
      <c r="C419" s="226"/>
      <c r="D419" s="226"/>
      <c r="E419" s="226"/>
      <c r="F419" s="226"/>
      <c r="G419" s="226"/>
      <c r="H419" s="226"/>
      <c r="I419" s="226"/>
      <c r="J419" s="226"/>
      <c r="K419" s="226"/>
    </row>
    <row r="420" spans="2:11" x14ac:dyDescent="0.35">
      <c r="B420" s="272"/>
      <c r="C420" s="226"/>
      <c r="D420" s="226"/>
      <c r="E420" s="226"/>
      <c r="F420" s="226"/>
      <c r="G420" s="226"/>
      <c r="H420" s="226"/>
      <c r="I420" s="226"/>
      <c r="J420" s="226"/>
      <c r="K420" s="226"/>
    </row>
    <row r="421" spans="2:11" x14ac:dyDescent="0.35">
      <c r="B421" s="272"/>
      <c r="C421" s="226"/>
      <c r="D421" s="226"/>
      <c r="E421" s="226"/>
      <c r="F421" s="226"/>
      <c r="G421" s="226"/>
      <c r="H421" s="226"/>
      <c r="I421" s="226"/>
      <c r="J421" s="226"/>
      <c r="K421" s="226"/>
    </row>
    <row r="422" spans="2:11" x14ac:dyDescent="0.35">
      <c r="B422" s="272"/>
      <c r="C422" s="226"/>
      <c r="D422" s="226"/>
      <c r="E422" s="226"/>
      <c r="F422" s="226"/>
      <c r="G422" s="226"/>
      <c r="H422" s="226"/>
      <c r="I422" s="226"/>
      <c r="J422" s="226"/>
      <c r="K422" s="226"/>
    </row>
    <row r="423" spans="2:11" x14ac:dyDescent="0.35">
      <c r="B423" s="272"/>
      <c r="C423" s="226"/>
      <c r="D423" s="226"/>
      <c r="E423" s="226"/>
      <c r="F423" s="226"/>
      <c r="G423" s="226"/>
      <c r="H423" s="226"/>
      <c r="I423" s="226"/>
      <c r="J423" s="226"/>
      <c r="K423" s="226"/>
    </row>
    <row r="424" spans="2:11" x14ac:dyDescent="0.35">
      <c r="B424" s="272"/>
      <c r="C424" s="226"/>
      <c r="D424" s="226"/>
      <c r="E424" s="226"/>
      <c r="F424" s="226"/>
      <c r="G424" s="226"/>
      <c r="H424" s="226"/>
      <c r="I424" s="226"/>
      <c r="J424" s="226"/>
      <c r="K424" s="226"/>
    </row>
    <row r="425" spans="2:11" x14ac:dyDescent="0.35">
      <c r="B425" s="272"/>
      <c r="C425" s="226"/>
      <c r="D425" s="226"/>
      <c r="E425" s="226"/>
      <c r="F425" s="226"/>
      <c r="G425" s="226"/>
      <c r="H425" s="226"/>
      <c r="I425" s="226"/>
      <c r="J425" s="226"/>
      <c r="K425" s="226"/>
    </row>
    <row r="426" spans="2:11" x14ac:dyDescent="0.35">
      <c r="B426" s="272"/>
      <c r="C426" s="226"/>
      <c r="D426" s="226"/>
      <c r="E426" s="226"/>
      <c r="F426" s="226"/>
      <c r="G426" s="226"/>
      <c r="H426" s="226"/>
      <c r="I426" s="226"/>
      <c r="J426" s="226"/>
      <c r="K426" s="226"/>
    </row>
    <row r="427" spans="2:11" x14ac:dyDescent="0.35">
      <c r="B427" s="272"/>
      <c r="C427" s="226"/>
      <c r="D427" s="226"/>
      <c r="E427" s="226"/>
      <c r="F427" s="226"/>
      <c r="G427" s="226"/>
      <c r="H427" s="226"/>
      <c r="I427" s="226"/>
      <c r="J427" s="226"/>
      <c r="K427" s="226"/>
    </row>
    <row r="428" spans="2:11" x14ac:dyDescent="0.35">
      <c r="B428" s="272"/>
      <c r="C428" s="226"/>
      <c r="D428" s="226"/>
      <c r="E428" s="226"/>
      <c r="F428" s="226"/>
      <c r="G428" s="226"/>
      <c r="H428" s="226"/>
      <c r="I428" s="226"/>
      <c r="J428" s="226"/>
      <c r="K428" s="226"/>
    </row>
    <row r="429" spans="2:11" x14ac:dyDescent="0.35">
      <c r="B429" s="272"/>
      <c r="C429" s="226"/>
      <c r="D429" s="226"/>
      <c r="E429" s="226"/>
      <c r="F429" s="226"/>
      <c r="G429" s="226"/>
      <c r="H429" s="226"/>
      <c r="I429" s="226"/>
      <c r="J429" s="226"/>
      <c r="K429" s="226"/>
    </row>
    <row r="430" spans="2:11" x14ac:dyDescent="0.35">
      <c r="B430" s="272"/>
      <c r="C430" s="226"/>
      <c r="D430" s="226"/>
      <c r="E430" s="226"/>
      <c r="F430" s="226"/>
      <c r="G430" s="226"/>
      <c r="H430" s="226"/>
      <c r="I430" s="226"/>
      <c r="J430" s="226"/>
      <c r="K430" s="226"/>
    </row>
    <row r="431" spans="2:11" x14ac:dyDescent="0.35">
      <c r="B431" s="272"/>
      <c r="C431" s="226"/>
      <c r="D431" s="226"/>
      <c r="E431" s="226"/>
      <c r="F431" s="226"/>
      <c r="G431" s="226"/>
      <c r="H431" s="226"/>
      <c r="I431" s="226"/>
      <c r="J431" s="226"/>
      <c r="K431" s="226"/>
    </row>
    <row r="432" spans="2:11" x14ac:dyDescent="0.35">
      <c r="B432" s="272"/>
      <c r="C432" s="226"/>
      <c r="D432" s="226"/>
      <c r="E432" s="226"/>
      <c r="F432" s="226"/>
      <c r="G432" s="226"/>
      <c r="H432" s="226"/>
      <c r="I432" s="226"/>
      <c r="J432" s="226"/>
      <c r="K432" s="226"/>
    </row>
    <row r="433" spans="2:11" x14ac:dyDescent="0.35">
      <c r="B433" s="272"/>
      <c r="C433" s="226"/>
      <c r="D433" s="226"/>
      <c r="E433" s="226"/>
      <c r="F433" s="226"/>
      <c r="G433" s="226"/>
      <c r="H433" s="226"/>
      <c r="I433" s="226"/>
      <c r="J433" s="226"/>
      <c r="K433" s="226"/>
    </row>
    <row r="434" spans="2:11" x14ac:dyDescent="0.35">
      <c r="B434" s="272"/>
      <c r="C434" s="226"/>
      <c r="D434" s="226"/>
      <c r="E434" s="226"/>
      <c r="F434" s="226"/>
      <c r="G434" s="226"/>
      <c r="H434" s="226"/>
      <c r="I434" s="226"/>
      <c r="J434" s="226"/>
      <c r="K434" s="226"/>
    </row>
    <row r="435" spans="2:11" x14ac:dyDescent="0.35">
      <c r="B435" s="272"/>
      <c r="C435" s="226"/>
      <c r="D435" s="226"/>
      <c r="E435" s="226"/>
      <c r="F435" s="226"/>
      <c r="G435" s="226"/>
      <c r="H435" s="226"/>
      <c r="I435" s="226"/>
      <c r="J435" s="226"/>
      <c r="K435" s="226"/>
    </row>
    <row r="436" spans="2:11" x14ac:dyDescent="0.35">
      <c r="B436" s="272"/>
      <c r="C436" s="226"/>
      <c r="D436" s="226"/>
      <c r="E436" s="226"/>
      <c r="F436" s="226"/>
      <c r="G436" s="226"/>
      <c r="H436" s="226"/>
      <c r="I436" s="226"/>
      <c r="J436" s="226"/>
      <c r="K436" s="226"/>
    </row>
    <row r="437" spans="2:11" x14ac:dyDescent="0.35">
      <c r="B437" s="272"/>
      <c r="C437" s="226"/>
      <c r="D437" s="226"/>
      <c r="E437" s="226"/>
      <c r="F437" s="226"/>
      <c r="G437" s="226"/>
      <c r="H437" s="226"/>
      <c r="I437" s="226"/>
      <c r="J437" s="226"/>
      <c r="K437" s="226"/>
    </row>
    <row r="438" spans="2:11" x14ac:dyDescent="0.35">
      <c r="B438" s="272"/>
      <c r="C438" s="226"/>
      <c r="D438" s="226"/>
      <c r="E438" s="226"/>
      <c r="F438" s="226"/>
      <c r="G438" s="226"/>
      <c r="H438" s="226"/>
      <c r="I438" s="226"/>
      <c r="J438" s="226"/>
      <c r="K438" s="226"/>
    </row>
    <row r="439" spans="2:11" x14ac:dyDescent="0.35">
      <c r="B439" s="272"/>
      <c r="C439" s="226"/>
      <c r="D439" s="226"/>
      <c r="E439" s="226"/>
      <c r="F439" s="226"/>
      <c r="G439" s="226"/>
      <c r="H439" s="226"/>
      <c r="I439" s="226"/>
      <c r="J439" s="226"/>
      <c r="K439" s="226"/>
    </row>
    <row r="440" spans="2:11" x14ac:dyDescent="0.35">
      <c r="B440" s="272"/>
      <c r="C440" s="226"/>
      <c r="D440" s="226"/>
      <c r="E440" s="226"/>
      <c r="F440" s="226"/>
      <c r="G440" s="226"/>
      <c r="H440" s="226"/>
      <c r="I440" s="226"/>
      <c r="J440" s="226"/>
      <c r="K440" s="226"/>
    </row>
    <row r="441" spans="2:11" x14ac:dyDescent="0.35">
      <c r="B441" s="272"/>
      <c r="C441" s="226"/>
      <c r="D441" s="226"/>
      <c r="E441" s="226"/>
      <c r="F441" s="226"/>
      <c r="G441" s="226"/>
      <c r="H441" s="226"/>
      <c r="I441" s="226"/>
      <c r="J441" s="226"/>
      <c r="K441" s="226"/>
    </row>
    <row r="442" spans="2:11" x14ac:dyDescent="0.35">
      <c r="B442" s="272"/>
      <c r="C442" s="226"/>
      <c r="D442" s="226"/>
      <c r="E442" s="226"/>
      <c r="F442" s="226"/>
      <c r="G442" s="226"/>
      <c r="H442" s="226"/>
      <c r="I442" s="226"/>
      <c r="J442" s="226"/>
      <c r="K442" s="226"/>
    </row>
    <row r="443" spans="2:11" x14ac:dyDescent="0.35">
      <c r="B443" s="272"/>
      <c r="C443" s="226"/>
      <c r="D443" s="226"/>
      <c r="E443" s="226"/>
      <c r="F443" s="226"/>
      <c r="G443" s="226"/>
      <c r="H443" s="226"/>
      <c r="I443" s="226"/>
      <c r="J443" s="226"/>
      <c r="K443" s="226"/>
    </row>
    <row r="444" spans="2:11" x14ac:dyDescent="0.35">
      <c r="B444" s="272"/>
      <c r="C444" s="226"/>
      <c r="D444" s="226"/>
      <c r="E444" s="226"/>
      <c r="F444" s="226"/>
      <c r="G444" s="226"/>
      <c r="H444" s="226"/>
      <c r="I444" s="226"/>
      <c r="J444" s="226"/>
      <c r="K444" s="226"/>
    </row>
    <row r="445" spans="2:11" x14ac:dyDescent="0.35">
      <c r="B445" s="272"/>
      <c r="C445" s="226"/>
      <c r="D445" s="226"/>
      <c r="E445" s="226"/>
      <c r="F445" s="226"/>
      <c r="G445" s="226"/>
      <c r="H445" s="226"/>
      <c r="I445" s="226"/>
      <c r="J445" s="226"/>
      <c r="K445" s="226"/>
    </row>
    <row r="446" spans="2:11" x14ac:dyDescent="0.35">
      <c r="B446" s="272"/>
      <c r="C446" s="226"/>
      <c r="D446" s="226"/>
      <c r="E446" s="226"/>
      <c r="F446" s="226"/>
      <c r="G446" s="226"/>
      <c r="H446" s="226"/>
      <c r="I446" s="226"/>
      <c r="J446" s="226"/>
      <c r="K446" s="226"/>
    </row>
    <row r="447" spans="2:11" x14ac:dyDescent="0.35">
      <c r="B447" s="272"/>
      <c r="C447" s="226"/>
      <c r="D447" s="226"/>
      <c r="E447" s="226"/>
      <c r="F447" s="226"/>
      <c r="G447" s="226"/>
      <c r="H447" s="226"/>
      <c r="I447" s="226"/>
      <c r="J447" s="226"/>
      <c r="K447" s="226"/>
    </row>
    <row r="448" spans="2:11" x14ac:dyDescent="0.35">
      <c r="B448" s="272"/>
      <c r="C448" s="226"/>
      <c r="D448" s="226"/>
      <c r="E448" s="226"/>
      <c r="F448" s="226"/>
      <c r="G448" s="226"/>
      <c r="H448" s="226"/>
      <c r="I448" s="226"/>
      <c r="J448" s="226"/>
      <c r="K448" s="226"/>
    </row>
    <row r="449" spans="2:11" x14ac:dyDescent="0.35">
      <c r="B449" s="272"/>
      <c r="C449" s="226"/>
      <c r="D449" s="226"/>
      <c r="E449" s="226"/>
      <c r="F449" s="226"/>
      <c r="G449" s="226"/>
      <c r="H449" s="226"/>
      <c r="I449" s="226"/>
      <c r="J449" s="226"/>
      <c r="K449" s="226"/>
    </row>
    <row r="450" spans="2:11" x14ac:dyDescent="0.35">
      <c r="B450" s="272"/>
      <c r="C450" s="226"/>
      <c r="D450" s="226"/>
      <c r="E450" s="226"/>
      <c r="F450" s="226"/>
      <c r="G450" s="226"/>
      <c r="H450" s="226"/>
      <c r="I450" s="226"/>
      <c r="J450" s="226"/>
      <c r="K450" s="226"/>
    </row>
    <row r="451" spans="2:11" x14ac:dyDescent="0.35">
      <c r="B451" s="272"/>
      <c r="C451" s="226"/>
      <c r="D451" s="226"/>
      <c r="E451" s="226"/>
      <c r="F451" s="226"/>
      <c r="G451" s="226"/>
      <c r="H451" s="226"/>
      <c r="I451" s="226"/>
      <c r="J451" s="226"/>
      <c r="K451" s="226"/>
    </row>
    <row r="452" spans="2:11" x14ac:dyDescent="0.35">
      <c r="B452" s="272"/>
      <c r="C452" s="226"/>
      <c r="D452" s="226"/>
      <c r="E452" s="226"/>
      <c r="F452" s="226"/>
      <c r="G452" s="226"/>
      <c r="H452" s="226"/>
      <c r="I452" s="226"/>
      <c r="J452" s="226"/>
      <c r="K452" s="226"/>
    </row>
    <row r="453" spans="2:11" x14ac:dyDescent="0.35">
      <c r="B453" s="272"/>
      <c r="C453" s="226"/>
      <c r="D453" s="226"/>
      <c r="E453" s="226"/>
      <c r="F453" s="226"/>
      <c r="G453" s="226"/>
      <c r="H453" s="226"/>
      <c r="I453" s="226"/>
      <c r="J453" s="226"/>
      <c r="K453" s="226"/>
    </row>
    <row r="454" spans="2:11" x14ac:dyDescent="0.35">
      <c r="B454" s="272"/>
      <c r="C454" s="226"/>
      <c r="D454" s="226"/>
      <c r="E454" s="226"/>
      <c r="F454" s="226"/>
      <c r="G454" s="226"/>
      <c r="H454" s="226"/>
      <c r="I454" s="226"/>
      <c r="J454" s="226"/>
      <c r="K454" s="226"/>
    </row>
    <row r="455" spans="2:11" x14ac:dyDescent="0.35">
      <c r="B455" s="272"/>
      <c r="C455" s="226"/>
      <c r="D455" s="226"/>
      <c r="E455" s="226"/>
      <c r="F455" s="226"/>
      <c r="G455" s="226"/>
      <c r="H455" s="226"/>
      <c r="I455" s="226"/>
      <c r="J455" s="226"/>
      <c r="K455" s="226"/>
    </row>
    <row r="456" spans="2:11" x14ac:dyDescent="0.35">
      <c r="B456" s="272"/>
      <c r="C456" s="226"/>
      <c r="D456" s="226"/>
      <c r="E456" s="226"/>
      <c r="F456" s="226"/>
      <c r="G456" s="226"/>
      <c r="H456" s="226"/>
      <c r="I456" s="226"/>
      <c r="J456" s="226"/>
      <c r="K456" s="226"/>
    </row>
    <row r="457" spans="2:11" x14ac:dyDescent="0.35">
      <c r="B457" s="272"/>
      <c r="C457" s="226"/>
      <c r="D457" s="226"/>
      <c r="E457" s="226"/>
      <c r="F457" s="226"/>
      <c r="G457" s="226"/>
      <c r="H457" s="226"/>
      <c r="I457" s="226"/>
      <c r="J457" s="226"/>
      <c r="K457" s="226"/>
    </row>
    <row r="458" spans="2:11" x14ac:dyDescent="0.35">
      <c r="B458" s="272"/>
      <c r="C458" s="226"/>
      <c r="D458" s="226"/>
      <c r="E458" s="226"/>
      <c r="F458" s="226"/>
      <c r="G458" s="226"/>
      <c r="H458" s="226"/>
      <c r="I458" s="226"/>
      <c r="J458" s="226"/>
      <c r="K458" s="226"/>
    </row>
    <row r="459" spans="2:11" x14ac:dyDescent="0.35">
      <c r="B459" s="272"/>
      <c r="C459" s="226"/>
      <c r="D459" s="226"/>
      <c r="E459" s="226"/>
      <c r="F459" s="226"/>
      <c r="G459" s="226"/>
      <c r="H459" s="226"/>
      <c r="I459" s="226"/>
      <c r="J459" s="226"/>
      <c r="K459" s="226"/>
    </row>
    <row r="460" spans="2:11" x14ac:dyDescent="0.35">
      <c r="B460" s="272"/>
      <c r="C460" s="226"/>
      <c r="D460" s="226"/>
      <c r="E460" s="226"/>
      <c r="F460" s="226"/>
      <c r="G460" s="226"/>
      <c r="H460" s="226"/>
      <c r="I460" s="226"/>
      <c r="J460" s="226"/>
      <c r="K460" s="226"/>
    </row>
    <row r="461" spans="2:11" x14ac:dyDescent="0.35">
      <c r="B461" s="272"/>
      <c r="C461" s="226"/>
      <c r="D461" s="226"/>
      <c r="E461" s="226"/>
      <c r="F461" s="226"/>
      <c r="G461" s="226"/>
      <c r="H461" s="226"/>
      <c r="I461" s="226"/>
      <c r="J461" s="226"/>
      <c r="K461" s="226"/>
    </row>
    <row r="462" spans="2:11" x14ac:dyDescent="0.35">
      <c r="B462" s="272"/>
      <c r="C462" s="226"/>
      <c r="D462" s="226"/>
      <c r="E462" s="226"/>
      <c r="F462" s="226"/>
      <c r="G462" s="226"/>
      <c r="H462" s="226"/>
      <c r="I462" s="226"/>
      <c r="J462" s="226"/>
      <c r="K462" s="226"/>
    </row>
    <row r="463" spans="2:11" x14ac:dyDescent="0.35">
      <c r="B463" s="272"/>
      <c r="C463" s="226"/>
      <c r="D463" s="226"/>
      <c r="E463" s="226"/>
      <c r="F463" s="226"/>
      <c r="G463" s="226"/>
      <c r="H463" s="226"/>
      <c r="I463" s="226"/>
      <c r="J463" s="226"/>
      <c r="K463" s="226"/>
    </row>
    <row r="464" spans="2:11" x14ac:dyDescent="0.35">
      <c r="B464" s="272"/>
      <c r="C464" s="226"/>
      <c r="D464" s="226"/>
      <c r="E464" s="226"/>
      <c r="F464" s="226"/>
      <c r="G464" s="226"/>
      <c r="H464" s="226"/>
      <c r="I464" s="226"/>
      <c r="J464" s="226"/>
      <c r="K464" s="226"/>
    </row>
    <row r="465" spans="2:11" x14ac:dyDescent="0.35">
      <c r="B465" s="272"/>
      <c r="C465" s="226"/>
      <c r="D465" s="226"/>
      <c r="E465" s="226"/>
      <c r="F465" s="226"/>
      <c r="G465" s="226"/>
      <c r="H465" s="226"/>
      <c r="I465" s="226"/>
      <c r="J465" s="226"/>
      <c r="K465" s="226"/>
    </row>
    <row r="466" spans="2:11" x14ac:dyDescent="0.35">
      <c r="B466" s="272"/>
      <c r="C466" s="226"/>
      <c r="D466" s="226"/>
      <c r="E466" s="226"/>
      <c r="F466" s="226"/>
      <c r="G466" s="226"/>
      <c r="H466" s="226"/>
      <c r="I466" s="226"/>
      <c r="J466" s="226"/>
      <c r="K466" s="226"/>
    </row>
    <row r="467" spans="2:11" x14ac:dyDescent="0.35">
      <c r="B467" s="272"/>
      <c r="C467" s="226"/>
      <c r="D467" s="226"/>
      <c r="E467" s="226"/>
      <c r="F467" s="226"/>
      <c r="G467" s="226"/>
      <c r="H467" s="226"/>
      <c r="I467" s="226"/>
      <c r="J467" s="226"/>
      <c r="K467" s="226"/>
    </row>
    <row r="468" spans="2:11" x14ac:dyDescent="0.35">
      <c r="B468" s="272"/>
      <c r="C468" s="226"/>
      <c r="D468" s="226"/>
      <c r="E468" s="226"/>
      <c r="F468" s="226"/>
      <c r="G468" s="226"/>
      <c r="H468" s="226"/>
      <c r="I468" s="226"/>
      <c r="J468" s="226"/>
      <c r="K468" s="226"/>
    </row>
    <row r="469" spans="2:11" x14ac:dyDescent="0.35">
      <c r="B469" s="272"/>
      <c r="C469" s="226"/>
      <c r="D469" s="226"/>
      <c r="E469" s="226"/>
      <c r="F469" s="226"/>
      <c r="G469" s="226"/>
      <c r="H469" s="226"/>
      <c r="I469" s="226"/>
      <c r="J469" s="226"/>
      <c r="K469" s="226"/>
    </row>
    <row r="470" spans="2:11" x14ac:dyDescent="0.35">
      <c r="B470" s="272"/>
      <c r="C470" s="226"/>
      <c r="D470" s="226"/>
      <c r="E470" s="226"/>
      <c r="F470" s="226"/>
      <c r="G470" s="226"/>
      <c r="H470" s="226"/>
      <c r="I470" s="226"/>
      <c r="J470" s="226"/>
      <c r="K470" s="226"/>
    </row>
    <row r="471" spans="2:11" x14ac:dyDescent="0.35">
      <c r="B471" s="272"/>
      <c r="C471" s="226"/>
      <c r="D471" s="226"/>
      <c r="E471" s="226"/>
      <c r="F471" s="226"/>
      <c r="G471" s="226"/>
      <c r="H471" s="226"/>
      <c r="I471" s="226"/>
      <c r="J471" s="226"/>
      <c r="K471" s="226"/>
    </row>
    <row r="472" spans="2:11" x14ac:dyDescent="0.35">
      <c r="B472" s="272"/>
      <c r="C472" s="226"/>
      <c r="D472" s="226"/>
      <c r="E472" s="226"/>
      <c r="F472" s="226"/>
      <c r="G472" s="226"/>
      <c r="H472" s="226"/>
      <c r="I472" s="226"/>
      <c r="J472" s="226"/>
      <c r="K472" s="226"/>
    </row>
    <row r="473" spans="2:11" x14ac:dyDescent="0.35">
      <c r="B473" s="272"/>
      <c r="C473" s="226"/>
      <c r="D473" s="226"/>
      <c r="E473" s="226"/>
      <c r="F473" s="226"/>
      <c r="G473" s="226"/>
      <c r="H473" s="226"/>
      <c r="I473" s="226"/>
      <c r="J473" s="226"/>
      <c r="K473" s="226"/>
    </row>
    <row r="474" spans="2:11" x14ac:dyDescent="0.35">
      <c r="B474" s="272"/>
      <c r="C474" s="226"/>
      <c r="D474" s="226"/>
      <c r="E474" s="226"/>
      <c r="F474" s="226"/>
      <c r="G474" s="226"/>
      <c r="H474" s="226"/>
      <c r="I474" s="226"/>
      <c r="J474" s="226"/>
      <c r="K474" s="226"/>
    </row>
    <row r="475" spans="2:11" x14ac:dyDescent="0.35">
      <c r="B475" s="272"/>
      <c r="C475" s="226"/>
      <c r="D475" s="226"/>
      <c r="E475" s="226"/>
      <c r="F475" s="226"/>
      <c r="G475" s="226"/>
      <c r="H475" s="226"/>
      <c r="I475" s="226"/>
      <c r="J475" s="226"/>
      <c r="K475" s="226"/>
    </row>
    <row r="476" spans="2:11" x14ac:dyDescent="0.35">
      <c r="B476" s="272"/>
      <c r="C476" s="226"/>
      <c r="D476" s="226"/>
      <c r="E476" s="226"/>
      <c r="F476" s="226"/>
      <c r="G476" s="226"/>
      <c r="H476" s="226"/>
      <c r="I476" s="226"/>
      <c r="J476" s="226"/>
      <c r="K476" s="226"/>
    </row>
    <row r="477" spans="2:11" x14ac:dyDescent="0.35">
      <c r="B477" s="272"/>
      <c r="C477" s="226"/>
      <c r="D477" s="226"/>
      <c r="E477" s="226"/>
      <c r="F477" s="226"/>
      <c r="G477" s="226"/>
      <c r="H477" s="226"/>
      <c r="I477" s="226"/>
      <c r="J477" s="226"/>
      <c r="K477" s="226"/>
    </row>
    <row r="478" spans="2:11" x14ac:dyDescent="0.35">
      <c r="B478" s="272"/>
      <c r="C478" s="226"/>
      <c r="D478" s="226"/>
      <c r="E478" s="226"/>
      <c r="F478" s="226"/>
      <c r="G478" s="226"/>
      <c r="H478" s="226"/>
      <c r="I478" s="226"/>
      <c r="J478" s="226"/>
      <c r="K478" s="226"/>
    </row>
    <row r="479" spans="2:11" x14ac:dyDescent="0.35">
      <c r="B479" s="272"/>
      <c r="C479" s="226"/>
      <c r="D479" s="226"/>
      <c r="E479" s="226"/>
      <c r="F479" s="226"/>
      <c r="G479" s="226"/>
      <c r="H479" s="226"/>
      <c r="I479" s="226"/>
      <c r="J479" s="226"/>
      <c r="K479" s="226"/>
    </row>
    <row r="480" spans="2:11" x14ac:dyDescent="0.35">
      <c r="B480" s="272"/>
      <c r="C480" s="226"/>
      <c r="D480" s="226"/>
      <c r="E480" s="226"/>
      <c r="F480" s="226"/>
      <c r="G480" s="226"/>
      <c r="H480" s="226"/>
      <c r="I480" s="226"/>
      <c r="J480" s="226"/>
      <c r="K480" s="226"/>
    </row>
    <row r="481" spans="2:11" x14ac:dyDescent="0.35">
      <c r="B481" s="272"/>
      <c r="C481" s="226"/>
      <c r="D481" s="226"/>
      <c r="E481" s="226"/>
      <c r="F481" s="226"/>
      <c r="G481" s="226"/>
      <c r="H481" s="226"/>
      <c r="I481" s="226"/>
      <c r="J481" s="226"/>
      <c r="K481" s="226"/>
    </row>
    <row r="482" spans="2:11" x14ac:dyDescent="0.35">
      <c r="B482" s="272"/>
      <c r="C482" s="226"/>
      <c r="D482" s="226"/>
      <c r="E482" s="226"/>
      <c r="F482" s="226"/>
      <c r="G482" s="226"/>
      <c r="H482" s="226"/>
      <c r="I482" s="226"/>
      <c r="J482" s="226"/>
      <c r="K482" s="226"/>
    </row>
    <row r="483" spans="2:11" x14ac:dyDescent="0.35">
      <c r="B483" s="272"/>
      <c r="C483" s="226"/>
      <c r="D483" s="226"/>
      <c r="E483" s="226"/>
      <c r="F483" s="226"/>
      <c r="G483" s="226"/>
      <c r="H483" s="226"/>
      <c r="I483" s="226"/>
      <c r="J483" s="226"/>
      <c r="K483" s="226"/>
    </row>
    <row r="484" spans="2:11" x14ac:dyDescent="0.35">
      <c r="B484" s="272"/>
      <c r="C484" s="226"/>
      <c r="D484" s="226"/>
      <c r="E484" s="226"/>
      <c r="F484" s="226"/>
      <c r="G484" s="226"/>
      <c r="H484" s="226"/>
      <c r="I484" s="226"/>
      <c r="J484" s="226"/>
      <c r="K484" s="226"/>
    </row>
    <row r="485" spans="2:11" x14ac:dyDescent="0.35">
      <c r="B485" s="272"/>
      <c r="C485" s="226"/>
      <c r="D485" s="226"/>
      <c r="E485" s="226"/>
      <c r="F485" s="226"/>
      <c r="G485" s="226"/>
      <c r="H485" s="226"/>
      <c r="I485" s="226"/>
      <c r="J485" s="226"/>
      <c r="K485" s="226"/>
    </row>
    <row r="486" spans="2:11" x14ac:dyDescent="0.35">
      <c r="B486" s="272"/>
      <c r="C486" s="226"/>
      <c r="D486" s="226"/>
      <c r="E486" s="226"/>
      <c r="F486" s="226"/>
      <c r="G486" s="226"/>
      <c r="H486" s="226"/>
      <c r="I486" s="226"/>
      <c r="J486" s="226"/>
      <c r="K486" s="226"/>
    </row>
    <row r="487" spans="2:11" x14ac:dyDescent="0.35">
      <c r="B487" s="272"/>
      <c r="C487" s="226"/>
      <c r="D487" s="226"/>
      <c r="E487" s="226"/>
      <c r="F487" s="226"/>
      <c r="G487" s="226"/>
      <c r="H487" s="226"/>
      <c r="I487" s="226"/>
      <c r="J487" s="226"/>
      <c r="K487" s="226"/>
    </row>
    <row r="488" spans="2:11" x14ac:dyDescent="0.35">
      <c r="B488" s="272"/>
      <c r="C488" s="226"/>
      <c r="D488" s="226"/>
      <c r="E488" s="226"/>
      <c r="F488" s="226"/>
      <c r="G488" s="226"/>
      <c r="H488" s="226"/>
      <c r="I488" s="226"/>
      <c r="J488" s="226"/>
      <c r="K488" s="226"/>
    </row>
    <row r="489" spans="2:11" x14ac:dyDescent="0.35">
      <c r="B489" s="272"/>
      <c r="C489" s="226"/>
      <c r="D489" s="226"/>
      <c r="E489" s="226"/>
      <c r="F489" s="226"/>
      <c r="G489" s="226"/>
      <c r="H489" s="226"/>
      <c r="I489" s="226"/>
      <c r="J489" s="226"/>
      <c r="K489" s="226"/>
    </row>
    <row r="490" spans="2:11" x14ac:dyDescent="0.35">
      <c r="B490" s="272"/>
      <c r="C490" s="226"/>
      <c r="D490" s="226"/>
      <c r="E490" s="226"/>
      <c r="F490" s="226"/>
      <c r="G490" s="226"/>
      <c r="H490" s="226"/>
      <c r="I490" s="226"/>
      <c r="J490" s="226"/>
      <c r="K490" s="226"/>
    </row>
    <row r="491" spans="2:11" x14ac:dyDescent="0.35">
      <c r="B491" s="272"/>
      <c r="C491" s="226"/>
      <c r="D491" s="226"/>
      <c r="E491" s="226"/>
      <c r="F491" s="226"/>
      <c r="G491" s="226"/>
      <c r="H491" s="226"/>
      <c r="I491" s="226"/>
      <c r="J491" s="226"/>
      <c r="K491" s="226"/>
    </row>
    <row r="492" spans="2:11" x14ac:dyDescent="0.35">
      <c r="B492" s="272"/>
      <c r="C492" s="226"/>
      <c r="D492" s="226"/>
      <c r="E492" s="226"/>
      <c r="F492" s="226"/>
      <c r="G492" s="226"/>
      <c r="H492" s="226"/>
      <c r="I492" s="226"/>
      <c r="J492" s="226"/>
      <c r="K492" s="226"/>
    </row>
    <row r="493" spans="2:11" x14ac:dyDescent="0.35">
      <c r="B493" s="272"/>
      <c r="C493" s="226"/>
      <c r="D493" s="226"/>
      <c r="E493" s="226"/>
      <c r="F493" s="226"/>
      <c r="G493" s="226"/>
      <c r="H493" s="226"/>
      <c r="I493" s="226"/>
      <c r="J493" s="226"/>
      <c r="K493" s="226"/>
    </row>
    <row r="494" spans="2:11" x14ac:dyDescent="0.35">
      <c r="B494" s="272"/>
      <c r="C494" s="226"/>
      <c r="D494" s="226"/>
      <c r="E494" s="226"/>
      <c r="F494" s="226"/>
      <c r="G494" s="226"/>
      <c r="H494" s="226"/>
      <c r="I494" s="226"/>
      <c r="J494" s="226"/>
      <c r="K494" s="226"/>
    </row>
    <row r="495" spans="2:11" x14ac:dyDescent="0.35">
      <c r="B495" s="272"/>
      <c r="C495" s="226"/>
      <c r="D495" s="226"/>
      <c r="E495" s="226"/>
      <c r="F495" s="226"/>
      <c r="G495" s="226"/>
      <c r="H495" s="226"/>
      <c r="I495" s="226"/>
      <c r="J495" s="226"/>
      <c r="K495" s="226"/>
    </row>
    <row r="496" spans="2:11" x14ac:dyDescent="0.35">
      <c r="B496" s="272"/>
      <c r="C496" s="226"/>
      <c r="D496" s="226"/>
      <c r="E496" s="226"/>
      <c r="F496" s="226"/>
      <c r="G496" s="226"/>
      <c r="H496" s="226"/>
      <c r="I496" s="226"/>
      <c r="J496" s="226"/>
      <c r="K496" s="226"/>
    </row>
    <row r="497" spans="2:11" x14ac:dyDescent="0.35">
      <c r="B497" s="272"/>
      <c r="C497" s="226"/>
      <c r="D497" s="226"/>
      <c r="E497" s="226"/>
      <c r="F497" s="226"/>
      <c r="G497" s="226"/>
      <c r="H497" s="226"/>
      <c r="I497" s="226"/>
      <c r="J497" s="226"/>
      <c r="K497" s="226"/>
    </row>
    <row r="498" spans="2:11" x14ac:dyDescent="0.35">
      <c r="B498" s="272"/>
      <c r="C498" s="226"/>
      <c r="D498" s="226"/>
      <c r="E498" s="226"/>
      <c r="F498" s="226"/>
      <c r="G498" s="226"/>
      <c r="H498" s="226"/>
      <c r="I498" s="226"/>
      <c r="J498" s="226"/>
      <c r="K498" s="226"/>
    </row>
    <row r="499" spans="2:11" x14ac:dyDescent="0.35">
      <c r="B499" s="272"/>
      <c r="C499" s="226"/>
      <c r="D499" s="226"/>
      <c r="E499" s="226"/>
      <c r="F499" s="226"/>
      <c r="G499" s="226"/>
      <c r="H499" s="226"/>
      <c r="I499" s="226"/>
      <c r="J499" s="226"/>
      <c r="K499" s="226"/>
    </row>
    <row r="500" spans="2:11" x14ac:dyDescent="0.35">
      <c r="B500" s="272"/>
      <c r="C500" s="226"/>
      <c r="D500" s="226"/>
      <c r="E500" s="226"/>
      <c r="F500" s="226"/>
      <c r="G500" s="226"/>
      <c r="H500" s="226"/>
      <c r="I500" s="226"/>
      <c r="J500" s="226"/>
      <c r="K500" s="226"/>
    </row>
    <row r="501" spans="2:11" x14ac:dyDescent="0.35">
      <c r="B501" s="272"/>
      <c r="C501" s="226"/>
      <c r="D501" s="226"/>
      <c r="E501" s="226"/>
      <c r="F501" s="226"/>
      <c r="G501" s="226"/>
      <c r="H501" s="226"/>
      <c r="I501" s="226"/>
      <c r="J501" s="226"/>
      <c r="K501" s="226"/>
    </row>
    <row r="502" spans="2:11" x14ac:dyDescent="0.35">
      <c r="B502" s="272"/>
      <c r="C502" s="226"/>
      <c r="D502" s="226"/>
      <c r="E502" s="226"/>
      <c r="F502" s="226"/>
      <c r="G502" s="226"/>
      <c r="H502" s="226"/>
      <c r="I502" s="226"/>
      <c r="J502" s="226"/>
      <c r="K502" s="226"/>
    </row>
    <row r="503" spans="2:11" x14ac:dyDescent="0.35">
      <c r="B503" s="272"/>
      <c r="C503" s="226"/>
      <c r="D503" s="226"/>
      <c r="E503" s="226"/>
      <c r="F503" s="226"/>
      <c r="G503" s="226"/>
      <c r="H503" s="226"/>
      <c r="I503" s="226"/>
      <c r="J503" s="226"/>
      <c r="K503" s="226"/>
    </row>
    <row r="504" spans="2:11" x14ac:dyDescent="0.35">
      <c r="B504" s="272"/>
      <c r="C504" s="226"/>
      <c r="D504" s="226"/>
      <c r="E504" s="226"/>
      <c r="F504" s="226"/>
      <c r="G504" s="226"/>
      <c r="H504" s="226"/>
      <c r="I504" s="226"/>
      <c r="J504" s="226"/>
      <c r="K504" s="226"/>
    </row>
    <row r="505" spans="2:11" x14ac:dyDescent="0.35">
      <c r="B505" s="272"/>
      <c r="C505" s="226"/>
      <c r="D505" s="226"/>
      <c r="E505" s="226"/>
      <c r="F505" s="226"/>
      <c r="G505" s="226"/>
      <c r="H505" s="226"/>
      <c r="I505" s="226"/>
      <c r="J505" s="226"/>
      <c r="K505" s="226"/>
    </row>
    <row r="506" spans="2:11" x14ac:dyDescent="0.35">
      <c r="B506" s="272"/>
      <c r="C506" s="226"/>
      <c r="D506" s="226"/>
      <c r="E506" s="226"/>
      <c r="F506" s="226"/>
      <c r="G506" s="226"/>
      <c r="H506" s="226"/>
      <c r="I506" s="226"/>
      <c r="J506" s="226"/>
      <c r="K506" s="226"/>
    </row>
    <row r="507" spans="2:11" x14ac:dyDescent="0.35">
      <c r="B507" s="272"/>
      <c r="C507" s="226"/>
      <c r="D507" s="226"/>
      <c r="E507" s="226"/>
      <c r="F507" s="226"/>
      <c r="G507" s="226"/>
      <c r="H507" s="226"/>
      <c r="I507" s="226"/>
      <c r="J507" s="226"/>
      <c r="K507" s="226"/>
    </row>
    <row r="508" spans="2:11" x14ac:dyDescent="0.35">
      <c r="B508" s="272"/>
      <c r="C508" s="226"/>
      <c r="D508" s="226"/>
      <c r="E508" s="226"/>
      <c r="F508" s="226"/>
      <c r="G508" s="226"/>
      <c r="H508" s="226"/>
      <c r="I508" s="226"/>
      <c r="J508" s="226"/>
      <c r="K508" s="226"/>
    </row>
    <row r="509" spans="2:11" x14ac:dyDescent="0.35">
      <c r="B509" s="272"/>
      <c r="C509" s="226"/>
      <c r="D509" s="226"/>
      <c r="E509" s="226"/>
      <c r="F509" s="226"/>
      <c r="G509" s="226"/>
      <c r="H509" s="226"/>
      <c r="I509" s="226"/>
      <c r="J509" s="226"/>
      <c r="K509" s="226"/>
    </row>
    <row r="510" spans="2:11" x14ac:dyDescent="0.35">
      <c r="B510" s="272"/>
      <c r="C510" s="226"/>
      <c r="D510" s="226"/>
      <c r="E510" s="226"/>
      <c r="F510" s="226"/>
      <c r="G510" s="226"/>
      <c r="H510" s="226"/>
      <c r="I510" s="226"/>
      <c r="J510" s="226"/>
      <c r="K510" s="226"/>
    </row>
    <row r="511" spans="2:11" x14ac:dyDescent="0.35">
      <c r="B511" s="272"/>
      <c r="C511" s="226"/>
      <c r="D511" s="226"/>
      <c r="E511" s="226"/>
      <c r="F511" s="226"/>
      <c r="G511" s="226"/>
      <c r="H511" s="226"/>
      <c r="I511" s="226"/>
      <c r="J511" s="226"/>
      <c r="K511" s="226"/>
    </row>
    <row r="512" spans="2:11" x14ac:dyDescent="0.35">
      <c r="B512" s="272"/>
      <c r="C512" s="226"/>
      <c r="D512" s="226"/>
      <c r="E512" s="226"/>
      <c r="F512" s="226"/>
      <c r="G512" s="226"/>
      <c r="H512" s="226"/>
      <c r="I512" s="226"/>
      <c r="J512" s="226"/>
      <c r="K512" s="226"/>
    </row>
    <row r="513" spans="2:11" x14ac:dyDescent="0.35">
      <c r="B513" s="272"/>
      <c r="C513" s="226"/>
      <c r="D513" s="226"/>
      <c r="E513" s="226"/>
      <c r="F513" s="226"/>
      <c r="G513" s="226"/>
      <c r="H513" s="226"/>
      <c r="I513" s="226"/>
      <c r="J513" s="226"/>
      <c r="K513" s="226"/>
    </row>
    <row r="514" spans="2:11" x14ac:dyDescent="0.35">
      <c r="B514" s="272"/>
      <c r="C514" s="226"/>
      <c r="D514" s="226"/>
      <c r="E514" s="226"/>
      <c r="F514" s="226"/>
      <c r="G514" s="226"/>
      <c r="H514" s="226"/>
      <c r="I514" s="226"/>
      <c r="J514" s="226"/>
      <c r="K514" s="226"/>
    </row>
    <row r="515" spans="2:11" x14ac:dyDescent="0.35">
      <c r="B515" s="272"/>
      <c r="C515" s="226"/>
      <c r="D515" s="226"/>
      <c r="E515" s="226"/>
      <c r="F515" s="226"/>
      <c r="G515" s="226"/>
      <c r="H515" s="226"/>
      <c r="I515" s="226"/>
      <c r="J515" s="226"/>
      <c r="K515" s="226"/>
    </row>
    <row r="516" spans="2:11" x14ac:dyDescent="0.35">
      <c r="B516" s="272"/>
      <c r="C516" s="226"/>
      <c r="D516" s="226"/>
      <c r="E516" s="226"/>
      <c r="F516" s="226"/>
      <c r="G516" s="226"/>
      <c r="H516" s="226"/>
      <c r="I516" s="226"/>
      <c r="J516" s="226"/>
      <c r="K516" s="226"/>
    </row>
    <row r="517" spans="2:11" x14ac:dyDescent="0.35">
      <c r="B517" s="272"/>
      <c r="C517" s="226"/>
      <c r="D517" s="226"/>
      <c r="E517" s="226"/>
      <c r="F517" s="226"/>
      <c r="G517" s="226"/>
      <c r="H517" s="226"/>
      <c r="I517" s="226"/>
      <c r="J517" s="226"/>
      <c r="K517" s="226"/>
    </row>
    <row r="518" spans="2:11" x14ac:dyDescent="0.35">
      <c r="B518" s="272"/>
      <c r="C518" s="226"/>
      <c r="D518" s="226"/>
      <c r="E518" s="226"/>
      <c r="F518" s="226"/>
      <c r="G518" s="226"/>
      <c r="H518" s="226"/>
      <c r="I518" s="226"/>
      <c r="J518" s="226"/>
      <c r="K518" s="226"/>
    </row>
    <row r="519" spans="2:11" x14ac:dyDescent="0.35">
      <c r="B519" s="272"/>
      <c r="C519" s="226"/>
      <c r="D519" s="226"/>
      <c r="E519" s="226"/>
      <c r="F519" s="226"/>
      <c r="G519" s="226"/>
      <c r="H519" s="226"/>
      <c r="I519" s="226"/>
      <c r="J519" s="226"/>
      <c r="K519" s="226"/>
    </row>
    <row r="520" spans="2:11" x14ac:dyDescent="0.35">
      <c r="B520" s="272"/>
      <c r="C520" s="226"/>
      <c r="D520" s="226"/>
      <c r="E520" s="226"/>
      <c r="F520" s="226"/>
      <c r="G520" s="226"/>
      <c r="H520" s="226"/>
      <c r="I520" s="226"/>
      <c r="J520" s="226"/>
      <c r="K520" s="226"/>
    </row>
    <row r="521" spans="2:11" x14ac:dyDescent="0.35">
      <c r="B521" s="272"/>
      <c r="C521" s="226"/>
      <c r="D521" s="226"/>
      <c r="E521" s="226"/>
      <c r="F521" s="226"/>
      <c r="G521" s="226"/>
      <c r="H521" s="226"/>
      <c r="I521" s="226"/>
      <c r="J521" s="226"/>
      <c r="K521" s="226"/>
    </row>
    <row r="522" spans="2:11" x14ac:dyDescent="0.35">
      <c r="B522" s="272"/>
      <c r="C522" s="226"/>
      <c r="D522" s="226"/>
      <c r="E522" s="226"/>
      <c r="F522" s="226"/>
      <c r="G522" s="226"/>
      <c r="H522" s="226"/>
      <c r="I522" s="226"/>
      <c r="J522" s="226"/>
      <c r="K522" s="226"/>
    </row>
    <row r="523" spans="2:11" x14ac:dyDescent="0.35">
      <c r="B523" s="272"/>
      <c r="C523" s="226"/>
      <c r="D523" s="226"/>
      <c r="E523" s="226"/>
      <c r="F523" s="226"/>
      <c r="G523" s="226"/>
      <c r="H523" s="226"/>
      <c r="I523" s="226"/>
      <c r="J523" s="226"/>
      <c r="K523" s="226"/>
    </row>
    <row r="524" spans="2:11" x14ac:dyDescent="0.35">
      <c r="B524" s="272"/>
      <c r="C524" s="226"/>
      <c r="D524" s="226"/>
      <c r="E524" s="226"/>
      <c r="F524" s="226"/>
      <c r="G524" s="226"/>
      <c r="H524" s="226"/>
      <c r="I524" s="226"/>
      <c r="J524" s="226"/>
      <c r="K524" s="226"/>
    </row>
    <row r="525" spans="2:11" x14ac:dyDescent="0.35">
      <c r="B525" s="272"/>
      <c r="C525" s="226"/>
      <c r="D525" s="226"/>
      <c r="E525" s="226"/>
      <c r="F525" s="226"/>
      <c r="G525" s="226"/>
      <c r="H525" s="226"/>
      <c r="I525" s="226"/>
      <c r="J525" s="226"/>
      <c r="K525" s="226"/>
    </row>
    <row r="526" spans="2:11" x14ac:dyDescent="0.35">
      <c r="B526" s="272"/>
      <c r="C526" s="226"/>
      <c r="D526" s="226"/>
      <c r="E526" s="226"/>
      <c r="F526" s="226"/>
      <c r="G526" s="226"/>
      <c r="H526" s="226"/>
      <c r="I526" s="226"/>
      <c r="J526" s="226"/>
      <c r="K526" s="226"/>
    </row>
    <row r="527" spans="2:11" x14ac:dyDescent="0.35">
      <c r="B527" s="272"/>
      <c r="C527" s="226"/>
      <c r="D527" s="226"/>
      <c r="E527" s="226"/>
      <c r="F527" s="226"/>
      <c r="G527" s="226"/>
      <c r="H527" s="226"/>
      <c r="I527" s="226"/>
      <c r="J527" s="226"/>
      <c r="K527" s="226"/>
    </row>
    <row r="528" spans="2:11" x14ac:dyDescent="0.35">
      <c r="B528" s="272"/>
      <c r="C528" s="226"/>
      <c r="D528" s="226"/>
      <c r="E528" s="226"/>
      <c r="F528" s="226"/>
      <c r="G528" s="226"/>
      <c r="H528" s="226"/>
      <c r="I528" s="226"/>
      <c r="J528" s="226"/>
      <c r="K528" s="226"/>
    </row>
    <row r="529" spans="2:11" x14ac:dyDescent="0.35">
      <c r="B529" s="272"/>
      <c r="C529" s="226"/>
      <c r="D529" s="226"/>
      <c r="E529" s="226"/>
      <c r="F529" s="226"/>
      <c r="G529" s="226"/>
      <c r="H529" s="226"/>
      <c r="I529" s="226"/>
      <c r="J529" s="226"/>
      <c r="K529" s="226"/>
    </row>
    <row r="530" spans="2:11" x14ac:dyDescent="0.35">
      <c r="B530" s="272"/>
      <c r="C530" s="226"/>
      <c r="D530" s="226"/>
      <c r="E530" s="226"/>
      <c r="F530" s="226"/>
      <c r="G530" s="226"/>
      <c r="H530" s="226"/>
      <c r="I530" s="226"/>
      <c r="J530" s="226"/>
      <c r="K530" s="226"/>
    </row>
    <row r="531" spans="2:11" x14ac:dyDescent="0.35">
      <c r="B531" s="272"/>
      <c r="C531" s="226"/>
      <c r="D531" s="226"/>
      <c r="E531" s="226"/>
      <c r="F531" s="226"/>
      <c r="G531" s="226"/>
      <c r="H531" s="226"/>
      <c r="I531" s="226"/>
      <c r="J531" s="226"/>
      <c r="K531" s="226"/>
    </row>
    <row r="532" spans="2:11" x14ac:dyDescent="0.35">
      <c r="B532" s="272"/>
      <c r="C532" s="226"/>
      <c r="D532" s="226"/>
      <c r="E532" s="226"/>
      <c r="F532" s="226"/>
      <c r="G532" s="226"/>
      <c r="H532" s="226"/>
      <c r="I532" s="226"/>
      <c r="J532" s="226"/>
      <c r="K532" s="226"/>
    </row>
    <row r="533" spans="2:11" x14ac:dyDescent="0.35">
      <c r="B533" s="272"/>
      <c r="C533" s="226"/>
      <c r="D533" s="226"/>
      <c r="E533" s="226"/>
      <c r="F533" s="226"/>
      <c r="G533" s="226"/>
      <c r="H533" s="226"/>
      <c r="I533" s="226"/>
      <c r="J533" s="226"/>
      <c r="K533" s="226"/>
    </row>
    <row r="534" spans="2:11" x14ac:dyDescent="0.35">
      <c r="B534" s="272"/>
      <c r="C534" s="226"/>
      <c r="D534" s="226"/>
      <c r="E534" s="226"/>
      <c r="F534" s="226"/>
      <c r="G534" s="226"/>
      <c r="H534" s="226"/>
      <c r="I534" s="226"/>
      <c r="J534" s="226"/>
      <c r="K534" s="226"/>
    </row>
    <row r="535" spans="2:11" x14ac:dyDescent="0.35">
      <c r="B535" s="272"/>
      <c r="C535" s="226"/>
      <c r="D535" s="226"/>
      <c r="E535" s="226"/>
      <c r="F535" s="226"/>
      <c r="G535" s="226"/>
      <c r="H535" s="226"/>
      <c r="I535" s="226"/>
      <c r="J535" s="226"/>
      <c r="K535" s="226"/>
    </row>
    <row r="536" spans="2:11" x14ac:dyDescent="0.35">
      <c r="B536" s="272"/>
      <c r="C536" s="226"/>
      <c r="D536" s="226"/>
      <c r="E536" s="226"/>
      <c r="F536" s="226"/>
      <c r="G536" s="226"/>
      <c r="H536" s="226"/>
      <c r="I536" s="226"/>
      <c r="J536" s="226"/>
      <c r="K536" s="226"/>
    </row>
    <row r="537" spans="2:11" x14ac:dyDescent="0.35">
      <c r="B537" s="272"/>
      <c r="C537" s="226"/>
      <c r="D537" s="226"/>
      <c r="E537" s="226"/>
      <c r="F537" s="226"/>
      <c r="G537" s="226"/>
      <c r="H537" s="226"/>
      <c r="I537" s="226"/>
      <c r="J537" s="226"/>
      <c r="K537" s="226"/>
    </row>
    <row r="538" spans="2:11" x14ac:dyDescent="0.35">
      <c r="B538" s="272"/>
      <c r="C538" s="226"/>
      <c r="D538" s="226"/>
      <c r="E538" s="226"/>
      <c r="F538" s="226"/>
      <c r="G538" s="226"/>
      <c r="H538" s="226"/>
      <c r="I538" s="226"/>
      <c r="J538" s="226"/>
      <c r="K538" s="226"/>
    </row>
    <row r="539" spans="2:11" x14ac:dyDescent="0.35">
      <c r="B539" s="272"/>
      <c r="C539" s="226"/>
      <c r="D539" s="226"/>
      <c r="E539" s="226"/>
      <c r="F539" s="226"/>
      <c r="G539" s="226"/>
      <c r="H539" s="226"/>
      <c r="I539" s="226"/>
      <c r="J539" s="226"/>
      <c r="K539" s="226"/>
    </row>
    <row r="540" spans="2:11" x14ac:dyDescent="0.35">
      <c r="B540" s="272"/>
      <c r="C540" s="226"/>
      <c r="D540" s="226"/>
      <c r="E540" s="226"/>
      <c r="F540" s="226"/>
      <c r="G540" s="226"/>
      <c r="H540" s="226"/>
      <c r="I540" s="226"/>
      <c r="J540" s="226"/>
      <c r="K540" s="226"/>
    </row>
    <row r="541" spans="2:11" x14ac:dyDescent="0.35">
      <c r="B541" s="272"/>
      <c r="C541" s="226"/>
      <c r="D541" s="226"/>
      <c r="E541" s="226"/>
      <c r="F541" s="226"/>
      <c r="G541" s="226"/>
      <c r="H541" s="226"/>
      <c r="I541" s="226"/>
      <c r="J541" s="226"/>
      <c r="K541" s="226"/>
    </row>
    <row r="542" spans="2:11" x14ac:dyDescent="0.35">
      <c r="B542" s="272"/>
      <c r="C542" s="226"/>
      <c r="D542" s="226"/>
      <c r="E542" s="226"/>
      <c r="F542" s="226"/>
      <c r="G542" s="226"/>
      <c r="H542" s="226"/>
      <c r="I542" s="226"/>
      <c r="J542" s="226"/>
      <c r="K542" s="226"/>
    </row>
    <row r="543" spans="2:11" x14ac:dyDescent="0.35">
      <c r="B543" s="272"/>
      <c r="C543" s="226"/>
      <c r="D543" s="226"/>
      <c r="E543" s="226"/>
      <c r="F543" s="226"/>
      <c r="G543" s="226"/>
      <c r="H543" s="226"/>
      <c r="I543" s="226"/>
      <c r="J543" s="226"/>
      <c r="K543" s="226"/>
    </row>
    <row r="544" spans="2:11" x14ac:dyDescent="0.35">
      <c r="B544" s="272"/>
      <c r="C544" s="226"/>
      <c r="D544" s="226"/>
      <c r="E544" s="226"/>
      <c r="F544" s="226"/>
      <c r="G544" s="226"/>
      <c r="H544" s="226"/>
      <c r="I544" s="226"/>
      <c r="J544" s="226"/>
      <c r="K544" s="226"/>
    </row>
    <row r="545" spans="2:11" x14ac:dyDescent="0.35">
      <c r="B545" s="272"/>
      <c r="C545" s="226"/>
      <c r="D545" s="226"/>
      <c r="E545" s="226"/>
      <c r="F545" s="226"/>
      <c r="G545" s="226"/>
      <c r="H545" s="226"/>
      <c r="I545" s="226"/>
      <c r="J545" s="226"/>
      <c r="K545" s="226"/>
    </row>
    <row r="546" spans="2:11" x14ac:dyDescent="0.35">
      <c r="B546" s="272"/>
      <c r="C546" s="226"/>
      <c r="D546" s="226"/>
      <c r="E546" s="226"/>
      <c r="F546" s="226"/>
      <c r="G546" s="226"/>
      <c r="H546" s="226"/>
      <c r="I546" s="226"/>
      <c r="J546" s="226"/>
      <c r="K546" s="226"/>
    </row>
    <row r="547" spans="2:11" x14ac:dyDescent="0.35">
      <c r="B547" s="272"/>
      <c r="C547" s="226"/>
      <c r="D547" s="226"/>
      <c r="E547" s="226"/>
      <c r="F547" s="226"/>
      <c r="G547" s="226"/>
      <c r="H547" s="226"/>
      <c r="I547" s="226"/>
      <c r="J547" s="226"/>
      <c r="K547" s="226"/>
    </row>
    <row r="548" spans="2:11" x14ac:dyDescent="0.35">
      <c r="B548" s="272"/>
      <c r="C548" s="226"/>
      <c r="D548" s="226"/>
      <c r="E548" s="226"/>
      <c r="F548" s="226"/>
      <c r="G548" s="226"/>
      <c r="H548" s="226"/>
      <c r="I548" s="226"/>
      <c r="J548" s="226"/>
      <c r="K548" s="226"/>
    </row>
    <row r="549" spans="2:11" x14ac:dyDescent="0.35">
      <c r="B549" s="272"/>
      <c r="C549" s="226"/>
      <c r="D549" s="226"/>
      <c r="E549" s="226"/>
      <c r="F549" s="226"/>
      <c r="G549" s="226"/>
      <c r="H549" s="226"/>
      <c r="I549" s="226"/>
      <c r="J549" s="226"/>
      <c r="K549" s="226"/>
    </row>
    <row r="550" spans="2:11" x14ac:dyDescent="0.35">
      <c r="B550" s="272"/>
      <c r="C550" s="226"/>
      <c r="D550" s="226"/>
      <c r="E550" s="226"/>
      <c r="F550" s="226"/>
      <c r="G550" s="226"/>
      <c r="H550" s="226"/>
      <c r="I550" s="226"/>
      <c r="J550" s="226"/>
      <c r="K550" s="226"/>
    </row>
    <row r="551" spans="2:11" x14ac:dyDescent="0.35">
      <c r="B551" s="272"/>
      <c r="C551" s="226"/>
      <c r="D551" s="226"/>
      <c r="E551" s="226"/>
      <c r="F551" s="226"/>
      <c r="G551" s="226"/>
      <c r="H551" s="226"/>
      <c r="I551" s="226"/>
      <c r="J551" s="226"/>
      <c r="K551" s="226"/>
    </row>
    <row r="552" spans="2:11" x14ac:dyDescent="0.35">
      <c r="B552" s="272"/>
      <c r="C552" s="226"/>
      <c r="D552" s="226"/>
      <c r="E552" s="226"/>
      <c r="F552" s="226"/>
      <c r="G552" s="226"/>
      <c r="H552" s="226"/>
      <c r="I552" s="226"/>
      <c r="J552" s="226"/>
      <c r="K552" s="226"/>
    </row>
    <row r="553" spans="2:11" x14ac:dyDescent="0.35">
      <c r="B553" s="272"/>
      <c r="C553" s="226"/>
      <c r="D553" s="226"/>
      <c r="E553" s="226"/>
      <c r="F553" s="226"/>
      <c r="G553" s="226"/>
      <c r="H553" s="226"/>
      <c r="I553" s="226"/>
      <c r="J553" s="226"/>
      <c r="K553" s="226"/>
    </row>
    <row r="554" spans="2:11" x14ac:dyDescent="0.35">
      <c r="B554" s="272"/>
      <c r="C554" s="226"/>
      <c r="D554" s="226"/>
      <c r="E554" s="226"/>
      <c r="F554" s="226"/>
      <c r="G554" s="226"/>
      <c r="H554" s="226"/>
      <c r="I554" s="226"/>
      <c r="J554" s="226"/>
      <c r="K554" s="226"/>
    </row>
    <row r="555" spans="2:11" x14ac:dyDescent="0.35">
      <c r="B555" s="272"/>
      <c r="C555" s="226"/>
      <c r="D555" s="226"/>
      <c r="E555" s="226"/>
      <c r="F555" s="226"/>
      <c r="G555" s="226"/>
      <c r="H555" s="226"/>
      <c r="I555" s="226"/>
      <c r="J555" s="226"/>
      <c r="K555" s="226"/>
    </row>
    <row r="556" spans="2:11" x14ac:dyDescent="0.35">
      <c r="B556" s="272"/>
      <c r="C556" s="226"/>
      <c r="D556" s="226"/>
      <c r="E556" s="226"/>
      <c r="F556" s="226"/>
      <c r="G556" s="226"/>
      <c r="H556" s="226"/>
      <c r="I556" s="226"/>
      <c r="J556" s="226"/>
      <c r="K556" s="226"/>
    </row>
    <row r="557" spans="2:11" x14ac:dyDescent="0.35">
      <c r="B557" s="272"/>
      <c r="C557" s="226"/>
      <c r="D557" s="226"/>
      <c r="E557" s="226"/>
      <c r="F557" s="226"/>
      <c r="G557" s="226"/>
      <c r="H557" s="226"/>
      <c r="I557" s="226"/>
      <c r="J557" s="226"/>
      <c r="K557" s="226"/>
    </row>
    <row r="558" spans="2:11" x14ac:dyDescent="0.35">
      <c r="B558" s="272"/>
      <c r="C558" s="226"/>
      <c r="D558" s="226"/>
      <c r="E558" s="226"/>
      <c r="F558" s="226"/>
      <c r="G558" s="226"/>
      <c r="H558" s="226"/>
      <c r="I558" s="226"/>
      <c r="J558" s="226"/>
      <c r="K558" s="226"/>
    </row>
    <row r="559" spans="2:11" x14ac:dyDescent="0.35">
      <c r="B559" s="272"/>
      <c r="C559" s="226"/>
      <c r="D559" s="226"/>
      <c r="E559" s="226"/>
      <c r="F559" s="226"/>
      <c r="G559" s="226"/>
      <c r="H559" s="226"/>
      <c r="I559" s="226"/>
      <c r="J559" s="226"/>
      <c r="K559" s="226"/>
    </row>
    <row r="560" spans="2:11" x14ac:dyDescent="0.35">
      <c r="B560" s="272"/>
      <c r="C560" s="226"/>
      <c r="D560" s="226"/>
      <c r="E560" s="226"/>
      <c r="F560" s="226"/>
      <c r="G560" s="226"/>
      <c r="H560" s="226"/>
      <c r="I560" s="226"/>
      <c r="J560" s="226"/>
      <c r="K560" s="226"/>
    </row>
    <row r="561" spans="2:11" x14ac:dyDescent="0.35">
      <c r="B561" s="272"/>
      <c r="C561" s="226"/>
      <c r="D561" s="226"/>
      <c r="E561" s="226"/>
      <c r="F561" s="226"/>
      <c r="G561" s="226"/>
      <c r="H561" s="226"/>
      <c r="I561" s="226"/>
      <c r="J561" s="226"/>
      <c r="K561" s="226"/>
    </row>
    <row r="562" spans="2:11" x14ac:dyDescent="0.35">
      <c r="B562" s="272"/>
      <c r="C562" s="226"/>
      <c r="D562" s="226"/>
      <c r="E562" s="226"/>
      <c r="F562" s="226"/>
      <c r="G562" s="226"/>
      <c r="H562" s="226"/>
      <c r="I562" s="226"/>
      <c r="J562" s="226"/>
      <c r="K562" s="226"/>
    </row>
    <row r="563" spans="2:11" x14ac:dyDescent="0.35">
      <c r="B563" s="272"/>
      <c r="C563" s="226"/>
      <c r="D563" s="226"/>
      <c r="E563" s="226"/>
      <c r="F563" s="226"/>
      <c r="G563" s="226"/>
      <c r="H563" s="226"/>
      <c r="I563" s="226"/>
      <c r="J563" s="226"/>
      <c r="K563" s="226"/>
    </row>
    <row r="564" spans="2:11" x14ac:dyDescent="0.35">
      <c r="B564" s="272"/>
      <c r="C564" s="226"/>
      <c r="D564" s="226"/>
      <c r="E564" s="226"/>
      <c r="F564" s="226"/>
      <c r="G564" s="226"/>
      <c r="H564" s="226"/>
      <c r="I564" s="226"/>
      <c r="J564" s="226"/>
      <c r="K564" s="226"/>
    </row>
    <row r="565" spans="2:11" x14ac:dyDescent="0.35">
      <c r="B565" s="272"/>
      <c r="C565" s="226"/>
      <c r="D565" s="226"/>
      <c r="E565" s="226"/>
      <c r="F565" s="226"/>
      <c r="G565" s="226"/>
      <c r="H565" s="226"/>
      <c r="I565" s="226"/>
      <c r="J565" s="226"/>
      <c r="K565" s="226"/>
    </row>
    <row r="566" spans="2:11" x14ac:dyDescent="0.35">
      <c r="B566" s="272"/>
      <c r="C566" s="226"/>
      <c r="D566" s="226"/>
      <c r="E566" s="226"/>
      <c r="F566" s="226"/>
      <c r="G566" s="226"/>
      <c r="H566" s="226"/>
      <c r="I566" s="226"/>
      <c r="J566" s="226"/>
      <c r="K566" s="226"/>
    </row>
    <row r="567" spans="2:11" x14ac:dyDescent="0.35">
      <c r="B567" s="272"/>
      <c r="C567" s="226"/>
      <c r="D567" s="226"/>
      <c r="E567" s="226"/>
      <c r="F567" s="226"/>
      <c r="G567" s="226"/>
      <c r="H567" s="226"/>
      <c r="I567" s="226"/>
      <c r="J567" s="226"/>
      <c r="K567" s="226"/>
    </row>
    <row r="568" spans="2:11" x14ac:dyDescent="0.35">
      <c r="B568" s="272"/>
      <c r="C568" s="226"/>
      <c r="D568" s="226"/>
      <c r="E568" s="226"/>
      <c r="F568" s="226"/>
      <c r="G568" s="226"/>
      <c r="H568" s="226"/>
      <c r="I568" s="226"/>
      <c r="J568" s="226"/>
      <c r="K568" s="226"/>
    </row>
    <row r="569" spans="2:11" x14ac:dyDescent="0.35">
      <c r="B569" s="272"/>
      <c r="C569" s="226"/>
      <c r="D569" s="226"/>
      <c r="E569" s="226"/>
      <c r="F569" s="226"/>
      <c r="G569" s="226"/>
      <c r="H569" s="226"/>
      <c r="I569" s="226"/>
      <c r="J569" s="226"/>
      <c r="K569" s="226"/>
    </row>
    <row r="570" spans="2:11" x14ac:dyDescent="0.35">
      <c r="B570" s="272"/>
      <c r="C570" s="226"/>
      <c r="D570" s="226"/>
      <c r="E570" s="226"/>
      <c r="F570" s="226"/>
      <c r="G570" s="226"/>
      <c r="H570" s="226"/>
      <c r="I570" s="226"/>
      <c r="J570" s="226"/>
      <c r="K570" s="226"/>
    </row>
    <row r="571" spans="2:11" x14ac:dyDescent="0.35">
      <c r="B571" s="272"/>
      <c r="C571" s="226"/>
      <c r="D571" s="226"/>
      <c r="E571" s="226"/>
      <c r="F571" s="226"/>
      <c r="G571" s="226"/>
      <c r="H571" s="226"/>
      <c r="I571" s="226"/>
      <c r="J571" s="226"/>
      <c r="K571" s="226"/>
    </row>
    <row r="572" spans="2:11" x14ac:dyDescent="0.35">
      <c r="B572" s="272"/>
      <c r="C572" s="226"/>
      <c r="D572" s="226"/>
      <c r="E572" s="226"/>
      <c r="F572" s="226"/>
      <c r="G572" s="226"/>
      <c r="H572" s="226"/>
      <c r="I572" s="226"/>
      <c r="J572" s="226"/>
      <c r="K572" s="226"/>
    </row>
    <row r="573" spans="2:11" x14ac:dyDescent="0.35">
      <c r="B573" s="272"/>
      <c r="C573" s="226"/>
      <c r="D573" s="226"/>
      <c r="E573" s="226"/>
      <c r="F573" s="226"/>
      <c r="G573" s="226"/>
      <c r="H573" s="226"/>
      <c r="I573" s="226"/>
      <c r="J573" s="226"/>
      <c r="K573" s="226"/>
    </row>
    <row r="574" spans="2:11" x14ac:dyDescent="0.35">
      <c r="B574" s="272"/>
      <c r="C574" s="226"/>
      <c r="D574" s="226"/>
      <c r="E574" s="226"/>
      <c r="F574" s="226"/>
      <c r="G574" s="226"/>
      <c r="H574" s="226"/>
      <c r="I574" s="226"/>
      <c r="J574" s="226"/>
      <c r="K574" s="226"/>
    </row>
    <row r="575" spans="2:11" x14ac:dyDescent="0.35">
      <c r="B575" s="272"/>
      <c r="C575" s="226"/>
      <c r="D575" s="226"/>
      <c r="E575" s="226"/>
      <c r="F575" s="226"/>
      <c r="G575" s="226"/>
      <c r="H575" s="226"/>
      <c r="I575" s="226"/>
      <c r="J575" s="226"/>
      <c r="K575" s="226"/>
    </row>
    <row r="576" spans="2:11" x14ac:dyDescent="0.35">
      <c r="B576" s="272"/>
      <c r="C576" s="226"/>
      <c r="D576" s="226"/>
      <c r="E576" s="226"/>
      <c r="F576" s="226"/>
      <c r="G576" s="226"/>
      <c r="H576" s="226"/>
      <c r="I576" s="226"/>
      <c r="J576" s="226"/>
      <c r="K576" s="226"/>
    </row>
    <row r="577" spans="2:11" x14ac:dyDescent="0.35">
      <c r="B577" s="272"/>
      <c r="C577" s="226"/>
      <c r="D577" s="226"/>
      <c r="E577" s="226"/>
      <c r="F577" s="226"/>
      <c r="G577" s="226"/>
      <c r="H577" s="226"/>
      <c r="I577" s="226"/>
      <c r="J577" s="226"/>
      <c r="K577" s="226"/>
    </row>
    <row r="578" spans="2:11" x14ac:dyDescent="0.35">
      <c r="B578" s="272"/>
      <c r="C578" s="226"/>
      <c r="D578" s="226"/>
      <c r="E578" s="226"/>
      <c r="F578" s="226"/>
      <c r="G578" s="226"/>
      <c r="H578" s="226"/>
      <c r="I578" s="226"/>
      <c r="J578" s="226"/>
      <c r="K578" s="226"/>
    </row>
    <row r="579" spans="2:11" x14ac:dyDescent="0.35">
      <c r="B579" s="272"/>
      <c r="C579" s="226"/>
      <c r="D579" s="226"/>
      <c r="E579" s="226"/>
      <c r="F579" s="226"/>
      <c r="G579" s="226"/>
      <c r="H579" s="226"/>
      <c r="I579" s="226"/>
      <c r="J579" s="226"/>
      <c r="K579" s="226"/>
    </row>
    <row r="580" spans="2:11" x14ac:dyDescent="0.35">
      <c r="B580" s="272"/>
      <c r="C580" s="226"/>
      <c r="D580" s="226"/>
      <c r="E580" s="226"/>
      <c r="F580" s="226"/>
      <c r="G580" s="226"/>
      <c r="H580" s="226"/>
      <c r="I580" s="226"/>
      <c r="J580" s="226"/>
      <c r="K580" s="226"/>
    </row>
    <row r="581" spans="2:11" x14ac:dyDescent="0.35">
      <c r="B581" s="272"/>
      <c r="C581" s="226"/>
      <c r="D581" s="226"/>
      <c r="E581" s="226"/>
      <c r="F581" s="226"/>
      <c r="G581" s="226"/>
      <c r="H581" s="226"/>
      <c r="I581" s="226"/>
      <c r="J581" s="226"/>
      <c r="K581" s="226"/>
    </row>
    <row r="582" spans="2:11" x14ac:dyDescent="0.35">
      <c r="B582" s="272"/>
      <c r="C582" s="226"/>
      <c r="D582" s="226"/>
      <c r="E582" s="226"/>
      <c r="F582" s="226"/>
      <c r="G582" s="226"/>
      <c r="H582" s="226"/>
      <c r="I582" s="226"/>
      <c r="J582" s="226"/>
      <c r="K582" s="226"/>
    </row>
    <row r="583" spans="2:11" x14ac:dyDescent="0.35">
      <c r="B583" s="272"/>
      <c r="C583" s="226"/>
      <c r="D583" s="226"/>
      <c r="E583" s="226"/>
      <c r="F583" s="226"/>
      <c r="G583" s="226"/>
      <c r="H583" s="226"/>
      <c r="I583" s="226"/>
      <c r="J583" s="226"/>
      <c r="K583" s="226"/>
    </row>
    <row r="584" spans="2:11" x14ac:dyDescent="0.35">
      <c r="B584" s="272"/>
      <c r="C584" s="226"/>
      <c r="D584" s="226"/>
      <c r="E584" s="226"/>
      <c r="F584" s="226"/>
      <c r="G584" s="226"/>
      <c r="H584" s="226"/>
      <c r="I584" s="226"/>
      <c r="J584" s="226"/>
      <c r="K584" s="226"/>
    </row>
    <row r="585" spans="2:11" x14ac:dyDescent="0.35">
      <c r="B585" s="272"/>
      <c r="C585" s="226"/>
      <c r="D585" s="226"/>
      <c r="E585" s="226"/>
      <c r="F585" s="226"/>
      <c r="G585" s="226"/>
      <c r="H585" s="226"/>
      <c r="I585" s="226"/>
      <c r="J585" s="226"/>
      <c r="K585" s="226"/>
    </row>
    <row r="586" spans="2:11" x14ac:dyDescent="0.35">
      <c r="B586" s="272"/>
      <c r="C586" s="226"/>
      <c r="D586" s="226"/>
      <c r="E586" s="226"/>
      <c r="F586" s="226"/>
      <c r="G586" s="226"/>
      <c r="H586" s="226"/>
      <c r="I586" s="226"/>
      <c r="J586" s="226"/>
      <c r="K586" s="226"/>
    </row>
    <row r="587" spans="2:11" x14ac:dyDescent="0.35">
      <c r="B587" s="272"/>
      <c r="C587" s="226"/>
      <c r="D587" s="226"/>
      <c r="E587" s="226"/>
      <c r="F587" s="226"/>
      <c r="G587" s="226"/>
      <c r="H587" s="226"/>
      <c r="I587" s="226"/>
      <c r="J587" s="226"/>
      <c r="K587" s="226"/>
    </row>
    <row r="588" spans="2:11" x14ac:dyDescent="0.35">
      <c r="B588" s="272"/>
      <c r="C588" s="226"/>
      <c r="D588" s="226"/>
      <c r="E588" s="226"/>
      <c r="F588" s="226"/>
      <c r="G588" s="226"/>
      <c r="H588" s="226"/>
      <c r="I588" s="226"/>
      <c r="J588" s="226"/>
      <c r="K588" s="226"/>
    </row>
    <row r="589" spans="2:11" x14ac:dyDescent="0.35">
      <c r="B589" s="272"/>
      <c r="C589" s="226"/>
      <c r="D589" s="226"/>
      <c r="E589" s="226"/>
      <c r="F589" s="226"/>
      <c r="G589" s="226"/>
      <c r="H589" s="226"/>
      <c r="I589" s="226"/>
      <c r="J589" s="226"/>
      <c r="K589" s="226"/>
    </row>
    <row r="590" spans="2:11" x14ac:dyDescent="0.35">
      <c r="B590" s="272"/>
      <c r="C590" s="226"/>
      <c r="D590" s="226"/>
      <c r="E590" s="226"/>
      <c r="F590" s="226"/>
      <c r="G590" s="226"/>
      <c r="H590" s="226"/>
      <c r="I590" s="226"/>
      <c r="J590" s="226"/>
      <c r="K590" s="226"/>
    </row>
    <row r="591" spans="2:11" x14ac:dyDescent="0.35">
      <c r="B591" s="272"/>
      <c r="C591" s="226"/>
      <c r="D591" s="226"/>
      <c r="E591" s="226"/>
      <c r="F591" s="226"/>
      <c r="G591" s="226"/>
      <c r="H591" s="226"/>
      <c r="I591" s="226"/>
      <c r="J591" s="226"/>
      <c r="K591" s="226"/>
    </row>
    <row r="592" spans="2:11" x14ac:dyDescent="0.35">
      <c r="B592" s="272"/>
      <c r="C592" s="226"/>
      <c r="D592" s="226"/>
      <c r="E592" s="226"/>
      <c r="F592" s="226"/>
      <c r="G592" s="226"/>
      <c r="H592" s="226"/>
      <c r="I592" s="226"/>
      <c r="J592" s="226"/>
      <c r="K592" s="226"/>
    </row>
    <row r="593" spans="2:11" x14ac:dyDescent="0.35">
      <c r="B593" s="272"/>
      <c r="C593" s="226"/>
      <c r="D593" s="226"/>
      <c r="E593" s="226"/>
      <c r="F593" s="226"/>
      <c r="G593" s="226"/>
      <c r="H593" s="226"/>
      <c r="I593" s="226"/>
      <c r="J593" s="226"/>
      <c r="K593" s="226"/>
    </row>
    <row r="594" spans="2:11" x14ac:dyDescent="0.35">
      <c r="B594" s="272"/>
      <c r="C594" s="226"/>
      <c r="D594" s="226"/>
      <c r="E594" s="226"/>
      <c r="F594" s="226"/>
      <c r="G594" s="226"/>
      <c r="H594" s="226"/>
      <c r="I594" s="226"/>
      <c r="J594" s="226"/>
      <c r="K594" s="226"/>
    </row>
    <row r="595" spans="2:11" x14ac:dyDescent="0.35">
      <c r="B595" s="272"/>
      <c r="C595" s="226"/>
      <c r="D595" s="226"/>
      <c r="E595" s="226"/>
      <c r="F595" s="226"/>
      <c r="G595" s="226"/>
      <c r="H595" s="226"/>
      <c r="I595" s="226"/>
      <c r="J595" s="226"/>
      <c r="K595" s="226"/>
    </row>
    <row r="596" spans="2:11" x14ac:dyDescent="0.35">
      <c r="B596" s="272"/>
      <c r="C596" s="226"/>
      <c r="D596" s="226"/>
      <c r="E596" s="226"/>
      <c r="F596" s="226"/>
      <c r="G596" s="226"/>
      <c r="H596" s="226"/>
      <c r="I596" s="226"/>
      <c r="J596" s="226"/>
      <c r="K596" s="226"/>
    </row>
    <row r="597" spans="2:11" x14ac:dyDescent="0.35">
      <c r="B597" s="272"/>
      <c r="C597" s="226"/>
      <c r="D597" s="226"/>
      <c r="E597" s="226"/>
      <c r="F597" s="226"/>
      <c r="G597" s="226"/>
      <c r="H597" s="226"/>
      <c r="I597" s="226"/>
      <c r="J597" s="226"/>
      <c r="K597" s="226"/>
    </row>
    <row r="598" spans="2:11" x14ac:dyDescent="0.35">
      <c r="B598" s="272"/>
      <c r="C598" s="226"/>
      <c r="D598" s="226"/>
      <c r="E598" s="226"/>
      <c r="F598" s="226"/>
      <c r="G598" s="226"/>
      <c r="H598" s="226"/>
      <c r="I598" s="226"/>
      <c r="J598" s="226"/>
      <c r="K598" s="226"/>
    </row>
    <row r="599" spans="2:11" x14ac:dyDescent="0.35">
      <c r="B599" s="272"/>
      <c r="C599" s="226"/>
      <c r="D599" s="226"/>
      <c r="E599" s="226"/>
      <c r="F599" s="226"/>
      <c r="G599" s="226"/>
      <c r="H599" s="226"/>
      <c r="I599" s="226"/>
      <c r="J599" s="226"/>
      <c r="K599" s="226"/>
    </row>
    <row r="600" spans="2:11" x14ac:dyDescent="0.35">
      <c r="B600" s="272"/>
      <c r="C600" s="226"/>
      <c r="D600" s="226"/>
      <c r="E600" s="226"/>
      <c r="F600" s="226"/>
      <c r="G600" s="226"/>
      <c r="H600" s="226"/>
      <c r="I600" s="226"/>
      <c r="J600" s="226"/>
      <c r="K600" s="226"/>
    </row>
    <row r="601" spans="2:11" x14ac:dyDescent="0.35">
      <c r="B601" s="272"/>
      <c r="C601" s="226"/>
      <c r="D601" s="226"/>
      <c r="E601" s="226"/>
      <c r="F601" s="226"/>
      <c r="G601" s="226"/>
      <c r="H601" s="226"/>
      <c r="I601" s="226"/>
      <c r="J601" s="226"/>
      <c r="K601" s="226"/>
    </row>
    <row r="602" spans="2:11" x14ac:dyDescent="0.35">
      <c r="B602" s="272"/>
      <c r="C602" s="226"/>
      <c r="D602" s="226"/>
      <c r="E602" s="226"/>
      <c r="F602" s="226"/>
      <c r="G602" s="226"/>
      <c r="H602" s="226"/>
      <c r="I602" s="226"/>
      <c r="J602" s="226"/>
      <c r="K602" s="226"/>
    </row>
    <row r="603" spans="2:11" x14ac:dyDescent="0.35">
      <c r="B603" s="272"/>
      <c r="C603" s="226"/>
      <c r="D603" s="226"/>
      <c r="E603" s="226"/>
      <c r="F603" s="226"/>
      <c r="G603" s="226"/>
      <c r="H603" s="226"/>
      <c r="I603" s="226"/>
      <c r="J603" s="226"/>
      <c r="K603" s="226"/>
    </row>
    <row r="604" spans="2:11" x14ac:dyDescent="0.35">
      <c r="B604" s="272"/>
      <c r="C604" s="226"/>
      <c r="D604" s="226"/>
      <c r="E604" s="226"/>
      <c r="F604" s="226"/>
      <c r="G604" s="226"/>
      <c r="H604" s="226"/>
      <c r="I604" s="226"/>
      <c r="J604" s="226"/>
      <c r="K604" s="226"/>
    </row>
    <row r="605" spans="2:11" x14ac:dyDescent="0.35">
      <c r="B605" s="272"/>
      <c r="C605" s="226"/>
      <c r="D605" s="226"/>
      <c r="E605" s="226"/>
      <c r="F605" s="226"/>
      <c r="G605" s="226"/>
      <c r="H605" s="226"/>
      <c r="I605" s="226"/>
      <c r="J605" s="226"/>
      <c r="K605" s="226"/>
    </row>
    <row r="606" spans="2:11" x14ac:dyDescent="0.35">
      <c r="B606" s="272"/>
      <c r="C606" s="226"/>
      <c r="D606" s="226"/>
      <c r="E606" s="226"/>
      <c r="F606" s="226"/>
      <c r="G606" s="226"/>
      <c r="H606" s="226"/>
      <c r="I606" s="226"/>
      <c r="J606" s="226"/>
      <c r="K606" s="226"/>
    </row>
    <row r="607" spans="2:11" x14ac:dyDescent="0.35">
      <c r="B607" s="272"/>
      <c r="C607" s="226"/>
      <c r="D607" s="226"/>
      <c r="E607" s="226"/>
      <c r="F607" s="226"/>
      <c r="G607" s="226"/>
      <c r="H607" s="226"/>
      <c r="I607" s="226"/>
      <c r="J607" s="226"/>
      <c r="K607" s="226"/>
    </row>
    <row r="608" spans="2:11" x14ac:dyDescent="0.35">
      <c r="B608" s="272"/>
      <c r="C608" s="226"/>
      <c r="D608" s="226"/>
      <c r="E608" s="226"/>
      <c r="F608" s="226"/>
      <c r="G608" s="226"/>
      <c r="H608" s="226"/>
      <c r="I608" s="226"/>
      <c r="J608" s="226"/>
      <c r="K608" s="226"/>
    </row>
    <row r="609" spans="2:11" x14ac:dyDescent="0.35">
      <c r="B609" s="272"/>
      <c r="C609" s="226"/>
      <c r="D609" s="226"/>
      <c r="E609" s="226"/>
      <c r="F609" s="226"/>
      <c r="G609" s="226"/>
      <c r="H609" s="226"/>
      <c r="I609" s="226"/>
      <c r="J609" s="226"/>
      <c r="K609" s="226"/>
    </row>
    <row r="610" spans="2:11" x14ac:dyDescent="0.35">
      <c r="B610" s="272"/>
      <c r="C610" s="226"/>
      <c r="D610" s="226"/>
      <c r="E610" s="226"/>
      <c r="F610" s="226"/>
      <c r="G610" s="226"/>
      <c r="H610" s="226"/>
      <c r="I610" s="226"/>
      <c r="J610" s="226"/>
      <c r="K610" s="226"/>
    </row>
    <row r="611" spans="2:11" x14ac:dyDescent="0.35">
      <c r="B611" s="272"/>
      <c r="C611" s="226"/>
      <c r="D611" s="226"/>
      <c r="E611" s="226"/>
      <c r="F611" s="226"/>
      <c r="G611" s="226"/>
      <c r="H611" s="226"/>
      <c r="I611" s="226"/>
      <c r="J611" s="226"/>
      <c r="K611" s="226"/>
    </row>
    <row r="612" spans="2:11" x14ac:dyDescent="0.35">
      <c r="B612" s="272"/>
      <c r="C612" s="226"/>
      <c r="D612" s="226"/>
      <c r="E612" s="226"/>
      <c r="F612" s="226"/>
      <c r="G612" s="226"/>
      <c r="H612" s="226"/>
      <c r="I612" s="226"/>
      <c r="J612" s="226"/>
      <c r="K612" s="226"/>
    </row>
    <row r="613" spans="2:11" x14ac:dyDescent="0.35">
      <c r="B613" s="272"/>
      <c r="C613" s="226"/>
      <c r="D613" s="226"/>
      <c r="E613" s="226"/>
      <c r="F613" s="226"/>
      <c r="G613" s="226"/>
      <c r="H613" s="226"/>
      <c r="I613" s="226"/>
      <c r="J613" s="226"/>
      <c r="K613" s="226"/>
    </row>
    <row r="614" spans="2:11" x14ac:dyDescent="0.35">
      <c r="B614" s="272"/>
      <c r="C614" s="226"/>
      <c r="D614" s="226"/>
      <c r="E614" s="226"/>
      <c r="F614" s="226"/>
      <c r="G614" s="226"/>
      <c r="H614" s="226"/>
      <c r="I614" s="226"/>
      <c r="J614" s="226"/>
      <c r="K614" s="226"/>
    </row>
    <row r="615" spans="2:11" x14ac:dyDescent="0.35">
      <c r="B615" s="272"/>
      <c r="C615" s="226"/>
      <c r="D615" s="226"/>
      <c r="E615" s="226"/>
      <c r="F615" s="226"/>
      <c r="G615" s="226"/>
      <c r="H615" s="226"/>
      <c r="I615" s="226"/>
      <c r="J615" s="226"/>
      <c r="K615" s="226"/>
    </row>
    <row r="616" spans="2:11" x14ac:dyDescent="0.35">
      <c r="B616" s="272"/>
      <c r="C616" s="226"/>
      <c r="D616" s="226"/>
      <c r="E616" s="226"/>
      <c r="F616" s="226"/>
      <c r="G616" s="226"/>
      <c r="H616" s="226"/>
      <c r="I616" s="226"/>
      <c r="J616" s="226"/>
      <c r="K616" s="226"/>
    </row>
    <row r="617" spans="2:11" x14ac:dyDescent="0.35">
      <c r="B617" s="272"/>
      <c r="C617" s="226"/>
      <c r="D617" s="226"/>
      <c r="E617" s="226"/>
      <c r="F617" s="226"/>
      <c r="G617" s="226"/>
      <c r="H617" s="226"/>
      <c r="I617" s="226"/>
      <c r="J617" s="226"/>
      <c r="K617" s="226"/>
    </row>
    <row r="618" spans="2:11" x14ac:dyDescent="0.35">
      <c r="B618" s="272"/>
      <c r="C618" s="226"/>
      <c r="D618" s="226"/>
      <c r="E618" s="226"/>
      <c r="F618" s="226"/>
      <c r="G618" s="226"/>
      <c r="H618" s="226"/>
      <c r="I618" s="226"/>
      <c r="J618" s="226"/>
      <c r="K618" s="226"/>
    </row>
    <row r="619" spans="2:11" x14ac:dyDescent="0.35">
      <c r="B619" s="272"/>
      <c r="C619" s="226"/>
      <c r="D619" s="226"/>
      <c r="E619" s="226"/>
      <c r="F619" s="226"/>
      <c r="G619" s="226"/>
      <c r="H619" s="226"/>
      <c r="I619" s="226"/>
      <c r="J619" s="226"/>
      <c r="K619" s="226"/>
    </row>
    <row r="620" spans="2:11" x14ac:dyDescent="0.35">
      <c r="B620" s="272"/>
      <c r="C620" s="226"/>
      <c r="D620" s="226"/>
      <c r="E620" s="226"/>
      <c r="F620" s="226"/>
      <c r="G620" s="226"/>
      <c r="H620" s="226"/>
      <c r="I620" s="226"/>
      <c r="J620" s="226"/>
      <c r="K620" s="226"/>
    </row>
    <row r="621" spans="2:11" x14ac:dyDescent="0.35">
      <c r="B621" s="272"/>
      <c r="C621" s="226"/>
      <c r="D621" s="226"/>
      <c r="E621" s="226"/>
      <c r="F621" s="226"/>
      <c r="G621" s="226"/>
      <c r="H621" s="226"/>
      <c r="I621" s="226"/>
      <c r="J621" s="226"/>
      <c r="K621" s="226"/>
    </row>
    <row r="622" spans="2:11" x14ac:dyDescent="0.35">
      <c r="B622" s="272"/>
      <c r="C622" s="226"/>
      <c r="D622" s="226"/>
      <c r="E622" s="226"/>
      <c r="F622" s="226"/>
      <c r="G622" s="226"/>
      <c r="H622" s="226"/>
      <c r="I622" s="226"/>
      <c r="J622" s="226"/>
      <c r="K622" s="226"/>
    </row>
    <row r="623" spans="2:11" x14ac:dyDescent="0.35">
      <c r="B623" s="272"/>
      <c r="C623" s="226"/>
      <c r="D623" s="226"/>
      <c r="E623" s="226"/>
      <c r="F623" s="226"/>
      <c r="G623" s="226"/>
      <c r="H623" s="226"/>
      <c r="I623" s="226"/>
      <c r="J623" s="226"/>
      <c r="K623" s="226"/>
    </row>
    <row r="624" spans="2:11" x14ac:dyDescent="0.35">
      <c r="B624" s="272"/>
      <c r="C624" s="226"/>
      <c r="D624" s="226"/>
      <c r="E624" s="226"/>
      <c r="F624" s="226"/>
      <c r="G624" s="226"/>
      <c r="H624" s="226"/>
      <c r="I624" s="226"/>
      <c r="J624" s="226"/>
      <c r="K624" s="226"/>
    </row>
    <row r="625" spans="2:11" x14ac:dyDescent="0.35">
      <c r="B625" s="272"/>
      <c r="C625" s="226"/>
      <c r="D625" s="226"/>
      <c r="E625" s="226"/>
      <c r="F625" s="226"/>
      <c r="G625" s="226"/>
      <c r="H625" s="226"/>
      <c r="I625" s="226"/>
      <c r="J625" s="226"/>
      <c r="K625" s="226"/>
    </row>
    <row r="626" spans="2:11" x14ac:dyDescent="0.35">
      <c r="B626" s="272"/>
      <c r="C626" s="226"/>
      <c r="D626" s="226"/>
      <c r="E626" s="226"/>
      <c r="F626" s="226"/>
      <c r="G626" s="226"/>
      <c r="H626" s="226"/>
      <c r="I626" s="226"/>
      <c r="J626" s="226"/>
      <c r="K626" s="226"/>
    </row>
    <row r="627" spans="2:11" x14ac:dyDescent="0.35">
      <c r="B627" s="272"/>
      <c r="C627" s="226"/>
      <c r="D627" s="226"/>
      <c r="E627" s="226"/>
      <c r="F627" s="226"/>
      <c r="G627" s="226"/>
      <c r="H627" s="226"/>
      <c r="I627" s="226"/>
      <c r="J627" s="226"/>
      <c r="K627" s="226"/>
    </row>
    <row r="628" spans="2:11" x14ac:dyDescent="0.35">
      <c r="B628" s="272"/>
      <c r="C628" s="226"/>
      <c r="D628" s="226"/>
      <c r="E628" s="226"/>
      <c r="F628" s="226"/>
      <c r="G628" s="226"/>
      <c r="H628" s="226"/>
      <c r="I628" s="226"/>
      <c r="J628" s="226"/>
      <c r="K628" s="226"/>
    </row>
    <row r="629" spans="2:11" x14ac:dyDescent="0.35">
      <c r="B629" s="272"/>
      <c r="C629" s="226"/>
      <c r="D629" s="226"/>
      <c r="E629" s="226"/>
      <c r="F629" s="226"/>
      <c r="G629" s="226"/>
      <c r="H629" s="226"/>
      <c r="I629" s="226"/>
      <c r="J629" s="226"/>
      <c r="K629" s="226"/>
    </row>
    <row r="630" spans="2:11" x14ac:dyDescent="0.35">
      <c r="B630" s="272"/>
      <c r="C630" s="226"/>
      <c r="D630" s="226"/>
      <c r="E630" s="226"/>
      <c r="F630" s="226"/>
      <c r="G630" s="226"/>
      <c r="H630" s="226"/>
      <c r="I630" s="226"/>
      <c r="J630" s="226"/>
      <c r="K630" s="226"/>
    </row>
    <row r="631" spans="2:11" x14ac:dyDescent="0.35">
      <c r="B631" s="272"/>
      <c r="C631" s="226"/>
      <c r="D631" s="226"/>
      <c r="E631" s="226"/>
      <c r="F631" s="226"/>
      <c r="G631" s="226"/>
      <c r="H631" s="226"/>
      <c r="I631" s="226"/>
      <c r="J631" s="226"/>
      <c r="K631" s="226"/>
    </row>
    <row r="632" spans="2:11" x14ac:dyDescent="0.35">
      <c r="B632" s="272"/>
      <c r="C632" s="226"/>
      <c r="D632" s="226"/>
      <c r="E632" s="226"/>
      <c r="F632" s="226"/>
      <c r="G632" s="226"/>
      <c r="H632" s="226"/>
      <c r="I632" s="226"/>
      <c r="J632" s="226"/>
      <c r="K632" s="226"/>
    </row>
    <row r="633" spans="2:11" x14ac:dyDescent="0.35">
      <c r="B633" s="272"/>
      <c r="C633" s="226"/>
      <c r="D633" s="226"/>
      <c r="E633" s="226"/>
      <c r="F633" s="226"/>
      <c r="G633" s="226"/>
      <c r="H633" s="226"/>
      <c r="I633" s="226"/>
      <c r="J633" s="226"/>
      <c r="K633" s="226"/>
    </row>
    <row r="634" spans="2:11" x14ac:dyDescent="0.35">
      <c r="B634" s="272"/>
      <c r="C634" s="226"/>
      <c r="D634" s="226"/>
      <c r="E634" s="226"/>
      <c r="F634" s="226"/>
      <c r="G634" s="226"/>
      <c r="H634" s="226"/>
      <c r="I634" s="226"/>
      <c r="J634" s="226"/>
      <c r="K634" s="226"/>
    </row>
    <row r="635" spans="2:11" x14ac:dyDescent="0.35">
      <c r="B635" s="272"/>
      <c r="C635" s="226"/>
      <c r="D635" s="226"/>
      <c r="E635" s="226"/>
      <c r="F635" s="226"/>
      <c r="G635" s="226"/>
      <c r="H635" s="226"/>
      <c r="I635" s="226"/>
      <c r="J635" s="226"/>
      <c r="K635" s="226"/>
    </row>
    <row r="636" spans="2:11" x14ac:dyDescent="0.35">
      <c r="B636" s="272"/>
      <c r="C636" s="226"/>
      <c r="D636" s="226"/>
      <c r="E636" s="226"/>
      <c r="F636" s="226"/>
      <c r="G636" s="226"/>
      <c r="H636" s="226"/>
      <c r="I636" s="226"/>
      <c r="J636" s="226"/>
      <c r="K636" s="226"/>
    </row>
    <row r="637" spans="2:11" x14ac:dyDescent="0.35">
      <c r="B637" s="272"/>
      <c r="C637" s="226"/>
      <c r="D637" s="226"/>
      <c r="E637" s="226"/>
      <c r="F637" s="226"/>
      <c r="G637" s="226"/>
      <c r="H637" s="226"/>
      <c r="I637" s="226"/>
      <c r="J637" s="226"/>
      <c r="K637" s="226"/>
    </row>
    <row r="638" spans="2:11" x14ac:dyDescent="0.35">
      <c r="B638" s="272"/>
      <c r="C638" s="226"/>
      <c r="D638" s="226"/>
      <c r="E638" s="226"/>
      <c r="F638" s="226"/>
      <c r="G638" s="226"/>
      <c r="H638" s="226"/>
      <c r="I638" s="226"/>
      <c r="J638" s="226"/>
      <c r="K638" s="226"/>
    </row>
    <row r="639" spans="2:11" x14ac:dyDescent="0.35">
      <c r="B639" s="272"/>
      <c r="C639" s="226"/>
      <c r="D639" s="226"/>
      <c r="E639" s="226"/>
      <c r="F639" s="226"/>
      <c r="G639" s="226"/>
      <c r="H639" s="226"/>
      <c r="I639" s="226"/>
      <c r="J639" s="226"/>
      <c r="K639" s="226"/>
    </row>
    <row r="640" spans="2:11" x14ac:dyDescent="0.35">
      <c r="B640" s="272"/>
      <c r="C640" s="226"/>
      <c r="D640" s="226"/>
      <c r="E640" s="226"/>
      <c r="F640" s="226"/>
      <c r="G640" s="226"/>
      <c r="H640" s="226"/>
      <c r="I640" s="226"/>
      <c r="J640" s="226"/>
      <c r="K640" s="226"/>
    </row>
    <row r="641" spans="2:11" x14ac:dyDescent="0.35">
      <c r="B641" s="272"/>
      <c r="C641" s="226"/>
      <c r="D641" s="226"/>
      <c r="E641" s="226"/>
      <c r="F641" s="226"/>
      <c r="G641" s="226"/>
      <c r="H641" s="226"/>
      <c r="I641" s="226"/>
      <c r="J641" s="226"/>
      <c r="K641" s="226"/>
    </row>
    <row r="642" spans="2:11" x14ac:dyDescent="0.35">
      <c r="B642" s="272"/>
      <c r="C642" s="226"/>
      <c r="D642" s="226"/>
      <c r="E642" s="226"/>
      <c r="F642" s="226"/>
      <c r="G642" s="226"/>
      <c r="H642" s="226"/>
      <c r="I642" s="226"/>
      <c r="J642" s="226"/>
      <c r="K642" s="226"/>
    </row>
    <row r="643" spans="2:11" x14ac:dyDescent="0.35">
      <c r="B643" s="272"/>
      <c r="C643" s="226"/>
      <c r="D643" s="226"/>
      <c r="E643" s="226"/>
      <c r="F643" s="226"/>
      <c r="G643" s="226"/>
      <c r="H643" s="226"/>
      <c r="I643" s="226"/>
      <c r="J643" s="226"/>
      <c r="K643" s="226"/>
    </row>
    <row r="644" spans="2:11" x14ac:dyDescent="0.35">
      <c r="B644" s="272"/>
      <c r="C644" s="226"/>
      <c r="D644" s="226"/>
      <c r="E644" s="226"/>
      <c r="F644" s="226"/>
      <c r="G644" s="226"/>
      <c r="H644" s="226"/>
      <c r="I644" s="226"/>
      <c r="J644" s="226"/>
      <c r="K644" s="226"/>
    </row>
    <row r="645" spans="2:11" x14ac:dyDescent="0.35">
      <c r="B645" s="272"/>
      <c r="C645" s="226"/>
      <c r="D645" s="226"/>
      <c r="E645" s="226"/>
      <c r="F645" s="226"/>
      <c r="G645" s="226"/>
      <c r="H645" s="226"/>
      <c r="I645" s="226"/>
      <c r="J645" s="226"/>
      <c r="K645" s="226"/>
    </row>
    <row r="646" spans="2:11" x14ac:dyDescent="0.35">
      <c r="B646" s="272"/>
      <c r="C646" s="226"/>
      <c r="D646" s="226"/>
      <c r="E646" s="226"/>
      <c r="F646" s="226"/>
      <c r="G646" s="226"/>
      <c r="H646" s="226"/>
      <c r="I646" s="226"/>
      <c r="J646" s="226"/>
      <c r="K646" s="226"/>
    </row>
    <row r="647" spans="2:11" x14ac:dyDescent="0.35">
      <c r="B647" s="272"/>
      <c r="C647" s="226"/>
      <c r="D647" s="226"/>
      <c r="E647" s="226"/>
      <c r="F647" s="226"/>
      <c r="G647" s="226"/>
      <c r="H647" s="226"/>
      <c r="I647" s="226"/>
      <c r="J647" s="226"/>
      <c r="K647" s="226"/>
    </row>
    <row r="648" spans="2:11" x14ac:dyDescent="0.35">
      <c r="B648" s="272"/>
      <c r="C648" s="226"/>
      <c r="D648" s="226"/>
      <c r="E648" s="226"/>
      <c r="F648" s="226"/>
      <c r="G648" s="226"/>
      <c r="H648" s="226"/>
      <c r="I648" s="226"/>
      <c r="J648" s="226"/>
      <c r="K648" s="226"/>
    </row>
    <row r="649" spans="2:11" x14ac:dyDescent="0.35">
      <c r="B649" s="272"/>
      <c r="C649" s="226"/>
      <c r="D649" s="226"/>
      <c r="E649" s="226"/>
      <c r="F649" s="226"/>
      <c r="G649" s="226"/>
      <c r="H649" s="226"/>
      <c r="I649" s="226"/>
      <c r="J649" s="226"/>
      <c r="K649" s="226"/>
    </row>
    <row r="650" spans="2:11" x14ac:dyDescent="0.35">
      <c r="B650" s="272"/>
      <c r="C650" s="226"/>
      <c r="D650" s="226"/>
      <c r="E650" s="226"/>
      <c r="F650" s="226"/>
      <c r="G650" s="226"/>
      <c r="H650" s="226"/>
      <c r="I650" s="226"/>
      <c r="J650" s="226"/>
      <c r="K650" s="226"/>
    </row>
    <row r="651" spans="2:11" x14ac:dyDescent="0.35">
      <c r="B651" s="272"/>
      <c r="C651" s="226"/>
      <c r="D651" s="226"/>
      <c r="E651" s="226"/>
      <c r="F651" s="226"/>
      <c r="G651" s="226"/>
      <c r="H651" s="226"/>
      <c r="I651" s="226"/>
      <c r="J651" s="226"/>
      <c r="K651" s="226"/>
    </row>
    <row r="652" spans="2:11" x14ac:dyDescent="0.35">
      <c r="B652" s="272"/>
      <c r="C652" s="226"/>
      <c r="D652" s="226"/>
      <c r="E652" s="226"/>
      <c r="F652" s="226"/>
      <c r="G652" s="226"/>
      <c r="H652" s="226"/>
      <c r="I652" s="226"/>
      <c r="J652" s="226"/>
      <c r="K652" s="226"/>
    </row>
    <row r="653" spans="2:11" x14ac:dyDescent="0.35">
      <c r="B653" s="272"/>
      <c r="C653" s="226"/>
      <c r="D653" s="226"/>
      <c r="E653" s="226"/>
      <c r="F653" s="226"/>
      <c r="G653" s="226"/>
      <c r="H653" s="226"/>
      <c r="I653" s="226"/>
      <c r="J653" s="226"/>
      <c r="K653" s="226"/>
    </row>
    <row r="654" spans="2:11" x14ac:dyDescent="0.35">
      <c r="B654" s="272"/>
      <c r="C654" s="226"/>
      <c r="D654" s="226"/>
      <c r="E654" s="226"/>
      <c r="F654" s="226"/>
      <c r="G654" s="226"/>
      <c r="H654" s="226"/>
      <c r="I654" s="226"/>
      <c r="J654" s="226"/>
      <c r="K654" s="226"/>
    </row>
    <row r="655" spans="2:11" x14ac:dyDescent="0.35">
      <c r="B655" s="272"/>
      <c r="C655" s="226"/>
      <c r="D655" s="226"/>
      <c r="E655" s="226"/>
      <c r="F655" s="226"/>
      <c r="G655" s="226"/>
      <c r="H655" s="226"/>
      <c r="I655" s="226"/>
      <c r="J655" s="226"/>
      <c r="K655" s="226"/>
    </row>
    <row r="656" spans="2:11" x14ac:dyDescent="0.35">
      <c r="B656" s="272"/>
      <c r="C656" s="226"/>
      <c r="D656" s="226"/>
      <c r="E656" s="226"/>
      <c r="F656" s="226"/>
      <c r="G656" s="226"/>
      <c r="H656" s="226"/>
      <c r="I656" s="226"/>
      <c r="J656" s="226"/>
      <c r="K656" s="226"/>
    </row>
    <row r="657" spans="2:11" x14ac:dyDescent="0.35">
      <c r="B657" s="272"/>
      <c r="C657" s="226"/>
      <c r="D657" s="226"/>
      <c r="E657" s="226"/>
      <c r="F657" s="226"/>
      <c r="G657" s="226"/>
      <c r="H657" s="226"/>
      <c r="I657" s="226"/>
      <c r="J657" s="226"/>
      <c r="K657" s="226"/>
    </row>
    <row r="658" spans="2:11" x14ac:dyDescent="0.35">
      <c r="B658" s="272"/>
      <c r="C658" s="226"/>
      <c r="D658" s="226"/>
      <c r="E658" s="226"/>
      <c r="F658" s="226"/>
      <c r="G658" s="226"/>
      <c r="H658" s="226"/>
      <c r="I658" s="226"/>
      <c r="J658" s="226"/>
      <c r="K658" s="226"/>
    </row>
    <row r="659" spans="2:11" x14ac:dyDescent="0.35">
      <c r="B659" s="272"/>
      <c r="C659" s="226"/>
      <c r="D659" s="226"/>
      <c r="E659" s="226"/>
      <c r="F659" s="226"/>
      <c r="G659" s="226"/>
      <c r="H659" s="226"/>
      <c r="I659" s="226"/>
      <c r="J659" s="226"/>
      <c r="K659" s="226"/>
    </row>
    <row r="660" spans="2:11" x14ac:dyDescent="0.35">
      <c r="B660" s="272"/>
      <c r="C660" s="226"/>
      <c r="D660" s="226"/>
      <c r="E660" s="226"/>
      <c r="F660" s="226"/>
      <c r="G660" s="226"/>
      <c r="H660" s="226"/>
      <c r="I660" s="226"/>
      <c r="J660" s="226"/>
      <c r="K660" s="226"/>
    </row>
    <row r="661" spans="2:11" x14ac:dyDescent="0.35">
      <c r="B661" s="272"/>
      <c r="C661" s="226"/>
      <c r="D661" s="226"/>
      <c r="E661" s="226"/>
      <c r="F661" s="226"/>
      <c r="G661" s="226"/>
      <c r="H661" s="226"/>
      <c r="I661" s="226"/>
      <c r="J661" s="226"/>
      <c r="K661" s="226"/>
    </row>
    <row r="662" spans="2:11" x14ac:dyDescent="0.35">
      <c r="B662" s="272"/>
      <c r="C662" s="226"/>
      <c r="D662" s="226"/>
      <c r="E662" s="226"/>
      <c r="F662" s="226"/>
      <c r="G662" s="226"/>
      <c r="H662" s="226"/>
      <c r="I662" s="226"/>
      <c r="J662" s="226"/>
      <c r="K662" s="226"/>
    </row>
    <row r="663" spans="2:11" x14ac:dyDescent="0.35">
      <c r="B663" s="272"/>
      <c r="C663" s="226"/>
      <c r="D663" s="226"/>
      <c r="E663" s="226"/>
      <c r="F663" s="226"/>
      <c r="G663" s="226"/>
      <c r="H663" s="226"/>
      <c r="I663" s="226"/>
      <c r="J663" s="226"/>
      <c r="K663" s="226"/>
    </row>
    <row r="664" spans="2:11" x14ac:dyDescent="0.35">
      <c r="B664" s="272"/>
      <c r="C664" s="226"/>
      <c r="D664" s="226"/>
      <c r="E664" s="226"/>
      <c r="F664" s="226"/>
      <c r="G664" s="226"/>
      <c r="H664" s="226"/>
      <c r="I664" s="226"/>
      <c r="J664" s="226"/>
      <c r="K664" s="226"/>
    </row>
    <row r="665" spans="2:11" x14ac:dyDescent="0.35">
      <c r="B665" s="272"/>
      <c r="C665" s="226"/>
      <c r="D665" s="226"/>
      <c r="E665" s="226"/>
      <c r="F665" s="226"/>
      <c r="G665" s="226"/>
      <c r="H665" s="226"/>
      <c r="I665" s="226"/>
      <c r="J665" s="226"/>
      <c r="K665" s="226"/>
    </row>
    <row r="666" spans="2:11" x14ac:dyDescent="0.35">
      <c r="B666" s="272"/>
      <c r="C666" s="226"/>
      <c r="D666" s="226"/>
      <c r="E666" s="226"/>
      <c r="F666" s="226"/>
      <c r="G666" s="226"/>
      <c r="H666" s="226"/>
      <c r="I666" s="226"/>
      <c r="J666" s="226"/>
      <c r="K666" s="226"/>
    </row>
    <row r="667" spans="2:11" x14ac:dyDescent="0.35">
      <c r="B667" s="272"/>
      <c r="C667" s="226"/>
      <c r="D667" s="226"/>
      <c r="E667" s="226"/>
      <c r="F667" s="226"/>
      <c r="G667" s="226"/>
      <c r="H667" s="226"/>
      <c r="I667" s="226"/>
      <c r="J667" s="226"/>
      <c r="K667" s="226"/>
    </row>
    <row r="668" spans="2:11" x14ac:dyDescent="0.35">
      <c r="B668" s="272"/>
      <c r="C668" s="226"/>
      <c r="D668" s="226"/>
      <c r="E668" s="226"/>
      <c r="F668" s="226"/>
      <c r="G668" s="226"/>
      <c r="H668" s="226"/>
      <c r="I668" s="226"/>
      <c r="J668" s="226"/>
      <c r="K668" s="226"/>
    </row>
    <row r="669" spans="2:11" x14ac:dyDescent="0.35">
      <c r="B669" s="272"/>
      <c r="C669" s="226"/>
      <c r="D669" s="226"/>
      <c r="E669" s="226"/>
      <c r="F669" s="226"/>
      <c r="G669" s="226"/>
      <c r="H669" s="226"/>
      <c r="I669" s="226"/>
      <c r="J669" s="226"/>
      <c r="K669" s="226"/>
    </row>
    <row r="670" spans="2:11" x14ac:dyDescent="0.35">
      <c r="B670" s="272"/>
      <c r="C670" s="226"/>
      <c r="D670" s="226"/>
      <c r="E670" s="226"/>
      <c r="F670" s="226"/>
      <c r="G670" s="226"/>
      <c r="H670" s="226"/>
      <c r="I670" s="226"/>
      <c r="J670" s="226"/>
      <c r="K670" s="226"/>
    </row>
    <row r="671" spans="2:11" x14ac:dyDescent="0.35">
      <c r="B671" s="272"/>
      <c r="C671" s="226"/>
      <c r="D671" s="226"/>
      <c r="E671" s="226"/>
      <c r="F671" s="226"/>
      <c r="G671" s="226"/>
      <c r="H671" s="226"/>
      <c r="I671" s="226"/>
      <c r="J671" s="226"/>
      <c r="K671" s="226"/>
    </row>
    <row r="672" spans="2:11" x14ac:dyDescent="0.35">
      <c r="B672" s="272"/>
      <c r="C672" s="226"/>
      <c r="D672" s="226"/>
      <c r="E672" s="226"/>
      <c r="F672" s="226"/>
      <c r="G672" s="226"/>
      <c r="H672" s="226"/>
      <c r="I672" s="226"/>
      <c r="J672" s="226"/>
      <c r="K672" s="226"/>
    </row>
    <row r="673" spans="2:11" x14ac:dyDescent="0.35">
      <c r="B673" s="272"/>
      <c r="C673" s="226"/>
      <c r="D673" s="226"/>
      <c r="E673" s="226"/>
      <c r="F673" s="226"/>
      <c r="G673" s="226"/>
      <c r="H673" s="226"/>
      <c r="I673" s="226"/>
      <c r="J673" s="226"/>
      <c r="K673" s="226"/>
    </row>
    <row r="674" spans="2:11" x14ac:dyDescent="0.35">
      <c r="B674" s="272"/>
      <c r="C674" s="226"/>
      <c r="D674" s="226"/>
      <c r="E674" s="226"/>
      <c r="F674" s="226"/>
      <c r="G674" s="226"/>
      <c r="H674" s="226"/>
      <c r="I674" s="226"/>
      <c r="J674" s="226"/>
      <c r="K674" s="226"/>
    </row>
    <row r="675" spans="2:11" x14ac:dyDescent="0.35">
      <c r="B675" s="272"/>
      <c r="C675" s="226"/>
      <c r="D675" s="226"/>
      <c r="E675" s="226"/>
      <c r="F675" s="226"/>
      <c r="G675" s="226"/>
      <c r="H675" s="226"/>
      <c r="I675" s="226"/>
      <c r="J675" s="226"/>
      <c r="K675" s="226"/>
    </row>
    <row r="676" spans="2:11" x14ac:dyDescent="0.35">
      <c r="B676" s="272"/>
      <c r="C676" s="226"/>
      <c r="D676" s="226"/>
      <c r="E676" s="226"/>
      <c r="F676" s="226"/>
      <c r="G676" s="226"/>
      <c r="H676" s="226"/>
      <c r="I676" s="226"/>
      <c r="J676" s="226"/>
      <c r="K676" s="226"/>
    </row>
    <row r="677" spans="2:11" x14ac:dyDescent="0.35">
      <c r="B677" s="272"/>
      <c r="C677" s="226"/>
      <c r="D677" s="226"/>
      <c r="E677" s="226"/>
      <c r="F677" s="226"/>
      <c r="G677" s="226"/>
      <c r="H677" s="226"/>
      <c r="I677" s="226"/>
      <c r="J677" s="226"/>
      <c r="K677" s="226"/>
    </row>
    <row r="678" spans="2:11" x14ac:dyDescent="0.35">
      <c r="B678" s="272"/>
      <c r="C678" s="226"/>
      <c r="D678" s="226"/>
      <c r="E678" s="226"/>
      <c r="F678" s="226"/>
      <c r="G678" s="226"/>
      <c r="H678" s="226"/>
      <c r="I678" s="226"/>
      <c r="J678" s="226"/>
      <c r="K678" s="226"/>
    </row>
    <row r="679" spans="2:11" x14ac:dyDescent="0.35">
      <c r="B679" s="272"/>
      <c r="C679" s="226"/>
      <c r="D679" s="226"/>
      <c r="E679" s="226"/>
      <c r="F679" s="226"/>
      <c r="G679" s="226"/>
      <c r="H679" s="226"/>
      <c r="I679" s="226"/>
      <c r="J679" s="226"/>
      <c r="K679" s="226"/>
    </row>
    <row r="680" spans="2:11" x14ac:dyDescent="0.35">
      <c r="B680" s="272"/>
      <c r="C680" s="226"/>
      <c r="D680" s="226"/>
      <c r="E680" s="226"/>
      <c r="F680" s="226"/>
      <c r="G680" s="226"/>
      <c r="H680" s="226"/>
      <c r="I680" s="226"/>
      <c r="J680" s="226"/>
      <c r="K680" s="226"/>
    </row>
    <row r="681" spans="2:11" x14ac:dyDescent="0.35">
      <c r="B681" s="272"/>
      <c r="C681" s="226"/>
      <c r="D681" s="226"/>
      <c r="E681" s="226"/>
      <c r="F681" s="226"/>
      <c r="G681" s="226"/>
      <c r="H681" s="226"/>
      <c r="I681" s="226"/>
      <c r="J681" s="226"/>
      <c r="K681" s="226"/>
    </row>
    <row r="682" spans="2:11" x14ac:dyDescent="0.35">
      <c r="B682" s="272"/>
      <c r="C682" s="226"/>
      <c r="D682" s="226"/>
      <c r="E682" s="226"/>
      <c r="F682" s="226"/>
      <c r="G682" s="226"/>
      <c r="H682" s="226"/>
      <c r="I682" s="226"/>
      <c r="J682" s="226"/>
      <c r="K682" s="226"/>
    </row>
    <row r="683" spans="2:11" x14ac:dyDescent="0.35">
      <c r="B683" s="272"/>
      <c r="C683" s="226"/>
      <c r="D683" s="226"/>
      <c r="E683" s="226"/>
      <c r="F683" s="226"/>
      <c r="G683" s="226"/>
      <c r="H683" s="226"/>
      <c r="I683" s="226"/>
      <c r="J683" s="226"/>
      <c r="K683" s="226"/>
    </row>
    <row r="684" spans="2:11" x14ac:dyDescent="0.35">
      <c r="B684" s="272"/>
      <c r="C684" s="226"/>
      <c r="D684" s="226"/>
      <c r="E684" s="226"/>
      <c r="F684" s="226"/>
      <c r="G684" s="226"/>
      <c r="H684" s="226"/>
      <c r="I684" s="226"/>
      <c r="J684" s="226"/>
      <c r="K684" s="226"/>
    </row>
    <row r="685" spans="2:11" x14ac:dyDescent="0.35">
      <c r="B685" s="272"/>
      <c r="C685" s="226"/>
      <c r="D685" s="226"/>
      <c r="E685" s="226"/>
      <c r="F685" s="226"/>
      <c r="G685" s="226"/>
      <c r="H685" s="226"/>
      <c r="I685" s="226"/>
      <c r="J685" s="226"/>
      <c r="K685" s="226"/>
    </row>
    <row r="686" spans="2:11" x14ac:dyDescent="0.35">
      <c r="B686" s="272"/>
      <c r="C686" s="226"/>
      <c r="D686" s="226"/>
      <c r="E686" s="226"/>
      <c r="F686" s="226"/>
      <c r="G686" s="226"/>
      <c r="H686" s="226"/>
      <c r="I686" s="226"/>
      <c r="J686" s="226"/>
      <c r="K686" s="226"/>
    </row>
    <row r="687" spans="2:11" x14ac:dyDescent="0.35">
      <c r="B687" s="272"/>
      <c r="C687" s="226"/>
      <c r="D687" s="226"/>
      <c r="E687" s="226"/>
      <c r="F687" s="226"/>
      <c r="G687" s="226"/>
      <c r="H687" s="226"/>
      <c r="I687" s="226"/>
      <c r="J687" s="226"/>
      <c r="K687" s="226"/>
    </row>
    <row r="688" spans="2:11" x14ac:dyDescent="0.35">
      <c r="B688" s="272"/>
      <c r="C688" s="226"/>
      <c r="D688" s="226"/>
      <c r="E688" s="226"/>
      <c r="F688" s="226"/>
      <c r="G688" s="226"/>
      <c r="H688" s="226"/>
      <c r="I688" s="226"/>
      <c r="J688" s="226"/>
      <c r="K688" s="226"/>
    </row>
    <row r="689" spans="2:11" x14ac:dyDescent="0.35">
      <c r="B689" s="272"/>
      <c r="C689" s="226"/>
      <c r="D689" s="226"/>
      <c r="E689" s="226"/>
      <c r="F689" s="226"/>
      <c r="G689" s="226"/>
      <c r="H689" s="226"/>
      <c r="I689" s="226"/>
      <c r="J689" s="226"/>
      <c r="K689" s="226"/>
    </row>
    <row r="690" spans="2:11" x14ac:dyDescent="0.35">
      <c r="B690" s="272"/>
      <c r="C690" s="226"/>
      <c r="D690" s="226"/>
      <c r="E690" s="226"/>
      <c r="F690" s="226"/>
      <c r="G690" s="226"/>
      <c r="H690" s="226"/>
      <c r="I690" s="226"/>
      <c r="J690" s="226"/>
      <c r="K690" s="226"/>
    </row>
    <row r="691" spans="2:11" x14ac:dyDescent="0.35">
      <c r="B691" s="272"/>
      <c r="C691" s="226"/>
      <c r="D691" s="226"/>
      <c r="E691" s="226"/>
      <c r="F691" s="226"/>
      <c r="G691" s="226"/>
      <c r="H691" s="226"/>
      <c r="I691" s="226"/>
      <c r="J691" s="226"/>
      <c r="K691" s="226"/>
    </row>
    <row r="692" spans="2:11" x14ac:dyDescent="0.35">
      <c r="B692" s="272"/>
      <c r="C692" s="226"/>
      <c r="D692" s="226"/>
      <c r="E692" s="226"/>
      <c r="F692" s="226"/>
      <c r="G692" s="226"/>
      <c r="H692" s="226"/>
      <c r="I692" s="226"/>
      <c r="J692" s="226"/>
      <c r="K692" s="226"/>
    </row>
    <row r="693" spans="2:11" x14ac:dyDescent="0.35">
      <c r="B693" s="272"/>
      <c r="C693" s="226"/>
      <c r="D693" s="226"/>
      <c r="E693" s="226"/>
      <c r="F693" s="226"/>
      <c r="G693" s="226"/>
      <c r="H693" s="226"/>
      <c r="I693" s="226"/>
      <c r="J693" s="226"/>
      <c r="K693" s="226"/>
    </row>
    <row r="694" spans="2:11" x14ac:dyDescent="0.35">
      <c r="B694" s="272"/>
      <c r="C694" s="226"/>
      <c r="D694" s="226"/>
      <c r="E694" s="226"/>
      <c r="F694" s="226"/>
      <c r="G694" s="226"/>
      <c r="H694" s="226"/>
      <c r="I694" s="226"/>
      <c r="J694" s="226"/>
      <c r="K694" s="226"/>
    </row>
    <row r="695" spans="2:11" x14ac:dyDescent="0.35">
      <c r="B695" s="272"/>
      <c r="C695" s="226"/>
      <c r="D695" s="226"/>
      <c r="E695" s="226"/>
      <c r="F695" s="226"/>
      <c r="G695" s="226"/>
      <c r="H695" s="226"/>
      <c r="I695" s="226"/>
      <c r="J695" s="226"/>
      <c r="K695" s="226"/>
    </row>
    <row r="696" spans="2:11" x14ac:dyDescent="0.35">
      <c r="B696" s="272"/>
      <c r="C696" s="226"/>
      <c r="D696" s="226"/>
      <c r="E696" s="226"/>
      <c r="F696" s="226"/>
      <c r="G696" s="226"/>
      <c r="H696" s="226"/>
      <c r="I696" s="226"/>
      <c r="J696" s="226"/>
      <c r="K696" s="226"/>
    </row>
    <row r="697" spans="2:11" x14ac:dyDescent="0.35">
      <c r="B697" s="272"/>
      <c r="C697" s="226"/>
      <c r="D697" s="226"/>
      <c r="E697" s="226"/>
      <c r="F697" s="226"/>
      <c r="G697" s="226"/>
      <c r="H697" s="226"/>
      <c r="I697" s="226"/>
      <c r="J697" s="226"/>
      <c r="K697" s="226"/>
    </row>
    <row r="698" spans="2:11" x14ac:dyDescent="0.35">
      <c r="B698" s="272"/>
      <c r="C698" s="226"/>
      <c r="D698" s="226"/>
      <c r="E698" s="226"/>
      <c r="F698" s="226"/>
      <c r="G698" s="226"/>
      <c r="H698" s="226"/>
      <c r="I698" s="226"/>
      <c r="J698" s="226"/>
      <c r="K698" s="226"/>
    </row>
    <row r="699" spans="2:11" x14ac:dyDescent="0.35">
      <c r="B699" s="272"/>
      <c r="C699" s="226"/>
      <c r="D699" s="226"/>
      <c r="E699" s="226"/>
      <c r="F699" s="226"/>
      <c r="G699" s="226"/>
      <c r="H699" s="226"/>
      <c r="I699" s="226"/>
      <c r="J699" s="226"/>
      <c r="K699" s="226"/>
    </row>
    <row r="700" spans="2:11" x14ac:dyDescent="0.35">
      <c r="B700" s="272"/>
      <c r="C700" s="226"/>
      <c r="D700" s="226"/>
      <c r="E700" s="226"/>
      <c r="F700" s="226"/>
      <c r="G700" s="226"/>
      <c r="H700" s="226"/>
      <c r="I700" s="226"/>
      <c r="J700" s="226"/>
      <c r="K700" s="226"/>
    </row>
    <row r="701" spans="2:11" x14ac:dyDescent="0.35">
      <c r="B701" s="272"/>
      <c r="C701" s="226"/>
      <c r="D701" s="226"/>
      <c r="E701" s="226"/>
      <c r="F701" s="226"/>
      <c r="G701" s="226"/>
      <c r="H701" s="226"/>
      <c r="I701" s="226"/>
      <c r="J701" s="226"/>
      <c r="K701" s="226"/>
    </row>
    <row r="702" spans="2:11" x14ac:dyDescent="0.35">
      <c r="B702" s="272"/>
      <c r="C702" s="226"/>
      <c r="D702" s="226"/>
      <c r="E702" s="226"/>
      <c r="F702" s="226"/>
      <c r="G702" s="226"/>
      <c r="H702" s="226"/>
      <c r="I702" s="226"/>
      <c r="J702" s="226"/>
      <c r="K702" s="226"/>
    </row>
    <row r="703" spans="2:11" x14ac:dyDescent="0.35">
      <c r="B703" s="272"/>
      <c r="C703" s="226"/>
      <c r="D703" s="226"/>
      <c r="E703" s="226"/>
      <c r="F703" s="226"/>
      <c r="G703" s="226"/>
      <c r="H703" s="226"/>
      <c r="I703" s="226"/>
      <c r="J703" s="226"/>
      <c r="K703" s="226"/>
    </row>
    <row r="704" spans="2:11" x14ac:dyDescent="0.35">
      <c r="B704" s="272"/>
      <c r="C704" s="226"/>
      <c r="D704" s="226"/>
      <c r="E704" s="226"/>
      <c r="F704" s="226"/>
      <c r="G704" s="226"/>
      <c r="H704" s="226"/>
      <c r="I704" s="226"/>
      <c r="J704" s="226"/>
      <c r="K704" s="226"/>
    </row>
    <row r="705" spans="2:11" x14ac:dyDescent="0.35">
      <c r="B705" s="272"/>
      <c r="C705" s="226"/>
      <c r="D705" s="226"/>
      <c r="E705" s="226"/>
      <c r="F705" s="226"/>
      <c r="G705" s="226"/>
      <c r="H705" s="226"/>
      <c r="I705" s="226"/>
      <c r="J705" s="226"/>
      <c r="K705" s="226"/>
    </row>
    <row r="706" spans="2:11" x14ac:dyDescent="0.35">
      <c r="B706" s="272"/>
      <c r="C706" s="226"/>
      <c r="D706" s="226"/>
      <c r="E706" s="226"/>
      <c r="F706" s="226"/>
      <c r="G706" s="226"/>
      <c r="H706" s="226"/>
      <c r="I706" s="226"/>
      <c r="J706" s="226"/>
      <c r="K706" s="226"/>
    </row>
    <row r="707" spans="2:11" x14ac:dyDescent="0.35">
      <c r="B707" s="272"/>
      <c r="C707" s="226"/>
      <c r="D707" s="226"/>
      <c r="E707" s="226"/>
      <c r="F707" s="226"/>
      <c r="G707" s="226"/>
      <c r="H707" s="226"/>
      <c r="I707" s="226"/>
      <c r="J707" s="226"/>
      <c r="K707" s="226"/>
    </row>
    <row r="708" spans="2:11" x14ac:dyDescent="0.35">
      <c r="B708" s="272"/>
      <c r="C708" s="226"/>
      <c r="D708" s="226"/>
      <c r="E708" s="226"/>
      <c r="F708" s="226"/>
      <c r="G708" s="226"/>
      <c r="H708" s="226"/>
      <c r="I708" s="226"/>
      <c r="J708" s="226"/>
      <c r="K708" s="226"/>
    </row>
    <row r="709" spans="2:11" x14ac:dyDescent="0.35">
      <c r="B709" s="272"/>
      <c r="C709" s="226"/>
      <c r="D709" s="226"/>
      <c r="E709" s="226"/>
      <c r="F709" s="226"/>
      <c r="G709" s="226"/>
      <c r="H709" s="226"/>
      <c r="I709" s="226"/>
      <c r="J709" s="226"/>
      <c r="K709" s="226"/>
    </row>
    <row r="710" spans="2:11" x14ac:dyDescent="0.35">
      <c r="B710" s="272"/>
      <c r="C710" s="226"/>
      <c r="D710" s="226"/>
      <c r="E710" s="226"/>
      <c r="F710" s="226"/>
      <c r="G710" s="226"/>
      <c r="H710" s="226"/>
      <c r="I710" s="226"/>
      <c r="J710" s="226"/>
      <c r="K710" s="226"/>
    </row>
    <row r="711" spans="2:11" x14ac:dyDescent="0.35">
      <c r="B711" s="272"/>
      <c r="C711" s="226"/>
      <c r="D711" s="226"/>
      <c r="E711" s="226"/>
      <c r="F711" s="226"/>
      <c r="G711" s="226"/>
      <c r="H711" s="226"/>
      <c r="I711" s="226"/>
      <c r="J711" s="226"/>
      <c r="K711" s="226"/>
    </row>
    <row r="712" spans="2:11" x14ac:dyDescent="0.35">
      <c r="B712" s="272"/>
      <c r="C712" s="226"/>
      <c r="D712" s="226"/>
      <c r="E712" s="226"/>
      <c r="F712" s="226"/>
      <c r="G712" s="226"/>
      <c r="H712" s="226"/>
      <c r="I712" s="226"/>
      <c r="J712" s="226"/>
      <c r="K712" s="226"/>
    </row>
    <row r="713" spans="2:11" x14ac:dyDescent="0.35">
      <c r="B713" s="272"/>
      <c r="C713" s="226"/>
      <c r="D713" s="226"/>
      <c r="E713" s="226"/>
      <c r="F713" s="226"/>
      <c r="G713" s="226"/>
      <c r="H713" s="226"/>
      <c r="I713" s="226"/>
      <c r="J713" s="226"/>
      <c r="K713" s="226"/>
    </row>
    <row r="714" spans="2:11" x14ac:dyDescent="0.35">
      <c r="B714" s="272"/>
      <c r="C714" s="226"/>
      <c r="D714" s="226"/>
      <c r="E714" s="226"/>
      <c r="F714" s="226"/>
      <c r="G714" s="226"/>
      <c r="H714" s="226"/>
      <c r="I714" s="226"/>
      <c r="J714" s="226"/>
      <c r="K714" s="226"/>
    </row>
    <row r="715" spans="2:11" x14ac:dyDescent="0.35">
      <c r="B715" s="272"/>
      <c r="C715" s="226"/>
      <c r="D715" s="226"/>
      <c r="E715" s="226"/>
      <c r="F715" s="226"/>
      <c r="G715" s="226"/>
      <c r="H715" s="226"/>
      <c r="I715" s="226"/>
      <c r="J715" s="226"/>
      <c r="K715" s="226"/>
    </row>
    <row r="716" spans="2:11" x14ac:dyDescent="0.35">
      <c r="B716" s="272"/>
      <c r="C716" s="226"/>
      <c r="D716" s="226"/>
      <c r="E716" s="226"/>
      <c r="F716" s="226"/>
      <c r="G716" s="226"/>
      <c r="H716" s="226"/>
      <c r="I716" s="226"/>
      <c r="J716" s="226"/>
      <c r="K716" s="226"/>
    </row>
    <row r="717" spans="2:11" x14ac:dyDescent="0.35">
      <c r="B717" s="272"/>
      <c r="C717" s="226"/>
      <c r="D717" s="226"/>
      <c r="E717" s="226"/>
      <c r="F717" s="226"/>
      <c r="G717" s="226"/>
      <c r="H717" s="226"/>
      <c r="I717" s="226"/>
      <c r="J717" s="226"/>
      <c r="K717" s="226"/>
    </row>
    <row r="718" spans="2:11" x14ac:dyDescent="0.35">
      <c r="B718" s="272"/>
      <c r="C718" s="226"/>
      <c r="D718" s="226"/>
      <c r="E718" s="226"/>
      <c r="F718" s="226"/>
      <c r="G718" s="226"/>
      <c r="H718" s="226"/>
      <c r="I718" s="226"/>
      <c r="J718" s="226"/>
      <c r="K718" s="226"/>
    </row>
    <row r="719" spans="2:11" x14ac:dyDescent="0.35">
      <c r="B719" s="272"/>
      <c r="C719" s="226"/>
      <c r="D719" s="226"/>
      <c r="E719" s="226"/>
      <c r="F719" s="226"/>
      <c r="G719" s="226"/>
      <c r="H719" s="226"/>
      <c r="I719" s="226"/>
      <c r="J719" s="226"/>
      <c r="K719" s="226"/>
    </row>
    <row r="720" spans="2:11" x14ac:dyDescent="0.35">
      <c r="B720" s="272"/>
      <c r="C720" s="226"/>
      <c r="D720" s="226"/>
      <c r="E720" s="226"/>
      <c r="F720" s="226"/>
      <c r="G720" s="226"/>
      <c r="H720" s="226"/>
      <c r="I720" s="226"/>
      <c r="J720" s="226"/>
      <c r="K720" s="226"/>
    </row>
    <row r="721" spans="2:11" x14ac:dyDescent="0.35">
      <c r="B721" s="272"/>
      <c r="C721" s="226"/>
      <c r="D721" s="226"/>
      <c r="E721" s="226"/>
      <c r="F721" s="226"/>
      <c r="G721" s="226"/>
      <c r="H721" s="226"/>
      <c r="I721" s="226"/>
      <c r="J721" s="226"/>
      <c r="K721" s="226"/>
    </row>
    <row r="722" spans="2:11" x14ac:dyDescent="0.35">
      <c r="B722" s="272"/>
      <c r="C722" s="226"/>
      <c r="D722" s="226"/>
      <c r="E722" s="226"/>
      <c r="F722" s="226"/>
      <c r="G722" s="226"/>
      <c r="H722" s="226"/>
      <c r="I722" s="226"/>
      <c r="J722" s="226"/>
      <c r="K722" s="226"/>
    </row>
    <row r="723" spans="2:11" x14ac:dyDescent="0.35">
      <c r="B723" s="272"/>
      <c r="C723" s="226"/>
      <c r="D723" s="226"/>
      <c r="E723" s="226"/>
      <c r="F723" s="226"/>
      <c r="G723" s="226"/>
      <c r="H723" s="226"/>
      <c r="I723" s="226"/>
      <c r="J723" s="226"/>
      <c r="K723" s="226"/>
    </row>
    <row r="724" spans="2:11" x14ac:dyDescent="0.35">
      <c r="B724" s="272"/>
      <c r="C724" s="226"/>
      <c r="D724" s="226"/>
      <c r="E724" s="226"/>
      <c r="F724" s="226"/>
      <c r="G724" s="226"/>
      <c r="H724" s="226"/>
      <c r="I724" s="226"/>
      <c r="J724" s="226"/>
      <c r="K724" s="226"/>
    </row>
    <row r="725" spans="2:11" x14ac:dyDescent="0.35">
      <c r="B725" s="272"/>
      <c r="C725" s="226"/>
      <c r="D725" s="226"/>
      <c r="E725" s="226"/>
      <c r="F725" s="226"/>
      <c r="G725" s="226"/>
      <c r="H725" s="226"/>
      <c r="I725" s="226"/>
      <c r="J725" s="226"/>
      <c r="K725" s="226"/>
    </row>
    <row r="726" spans="2:11" x14ac:dyDescent="0.35">
      <c r="B726" s="272"/>
      <c r="C726" s="226"/>
      <c r="D726" s="226"/>
      <c r="E726" s="226"/>
      <c r="F726" s="226"/>
      <c r="G726" s="226"/>
      <c r="H726" s="226"/>
      <c r="I726" s="226"/>
      <c r="J726" s="226"/>
      <c r="K726" s="226"/>
    </row>
    <row r="727" spans="2:11" x14ac:dyDescent="0.35">
      <c r="B727" s="272"/>
      <c r="C727" s="226"/>
      <c r="D727" s="226"/>
      <c r="E727" s="226"/>
      <c r="F727" s="226"/>
      <c r="G727" s="226"/>
      <c r="H727" s="226"/>
      <c r="I727" s="226"/>
      <c r="J727" s="226"/>
      <c r="K727" s="226"/>
    </row>
    <row r="728" spans="2:11" x14ac:dyDescent="0.35">
      <c r="B728" s="272"/>
      <c r="C728" s="226"/>
      <c r="D728" s="226"/>
      <c r="E728" s="226"/>
      <c r="F728" s="226"/>
      <c r="G728" s="226"/>
      <c r="H728" s="226"/>
      <c r="I728" s="226"/>
      <c r="J728" s="226"/>
      <c r="K728" s="226"/>
    </row>
    <row r="729" spans="2:11" x14ac:dyDescent="0.35">
      <c r="B729" s="272"/>
      <c r="C729" s="226"/>
      <c r="D729" s="226"/>
      <c r="E729" s="226"/>
      <c r="F729" s="226"/>
      <c r="G729" s="226"/>
      <c r="H729" s="226"/>
      <c r="I729" s="226"/>
      <c r="J729" s="226"/>
      <c r="K729" s="226"/>
    </row>
    <row r="730" spans="2:11" x14ac:dyDescent="0.35">
      <c r="B730" s="272"/>
      <c r="C730" s="226"/>
      <c r="D730" s="226"/>
      <c r="E730" s="226"/>
      <c r="F730" s="226"/>
      <c r="G730" s="226"/>
      <c r="H730" s="226"/>
      <c r="I730" s="226"/>
      <c r="J730" s="226"/>
      <c r="K730" s="226"/>
    </row>
    <row r="731" spans="2:11" x14ac:dyDescent="0.35">
      <c r="B731" s="272"/>
      <c r="C731" s="226"/>
      <c r="D731" s="226"/>
      <c r="E731" s="226"/>
      <c r="F731" s="226"/>
      <c r="G731" s="226"/>
      <c r="H731" s="226"/>
      <c r="I731" s="226"/>
      <c r="J731" s="226"/>
      <c r="K731" s="226"/>
    </row>
    <row r="732" spans="2:11" x14ac:dyDescent="0.35">
      <c r="B732" s="272"/>
      <c r="C732" s="226"/>
      <c r="D732" s="226"/>
      <c r="E732" s="226"/>
      <c r="F732" s="226"/>
      <c r="G732" s="226"/>
      <c r="H732" s="226"/>
      <c r="I732" s="226"/>
      <c r="J732" s="226"/>
      <c r="K732" s="226"/>
    </row>
    <row r="733" spans="2:11" x14ac:dyDescent="0.35">
      <c r="B733" s="272"/>
      <c r="C733" s="226"/>
      <c r="D733" s="226"/>
      <c r="E733" s="226"/>
      <c r="F733" s="226"/>
      <c r="G733" s="226"/>
      <c r="H733" s="226"/>
      <c r="I733" s="226"/>
      <c r="J733" s="226"/>
      <c r="K733" s="226"/>
    </row>
    <row r="734" spans="2:11" x14ac:dyDescent="0.35">
      <c r="B734" s="272"/>
      <c r="C734" s="226"/>
      <c r="D734" s="226"/>
      <c r="E734" s="226"/>
      <c r="F734" s="226"/>
      <c r="G734" s="226"/>
      <c r="H734" s="226"/>
      <c r="I734" s="226"/>
      <c r="J734" s="226"/>
      <c r="K734" s="226"/>
    </row>
    <row r="735" spans="2:11" x14ac:dyDescent="0.35">
      <c r="B735" s="272"/>
      <c r="C735" s="226"/>
      <c r="D735" s="226"/>
      <c r="E735" s="226"/>
      <c r="F735" s="226"/>
      <c r="G735" s="226"/>
      <c r="H735" s="226"/>
      <c r="I735" s="226"/>
      <c r="J735" s="226"/>
      <c r="K735" s="226"/>
    </row>
    <row r="736" spans="2:11" x14ac:dyDescent="0.35">
      <c r="B736" s="272"/>
      <c r="C736" s="226"/>
      <c r="D736" s="226"/>
      <c r="E736" s="226"/>
      <c r="F736" s="226"/>
      <c r="G736" s="226"/>
      <c r="H736" s="226"/>
      <c r="I736" s="226"/>
      <c r="J736" s="226"/>
      <c r="K736" s="226"/>
    </row>
    <row r="737" spans="2:11" x14ac:dyDescent="0.35">
      <c r="B737" s="272"/>
      <c r="C737" s="226"/>
      <c r="D737" s="226"/>
      <c r="E737" s="226"/>
      <c r="F737" s="226"/>
      <c r="G737" s="226"/>
      <c r="H737" s="226"/>
      <c r="I737" s="226"/>
      <c r="J737" s="226"/>
      <c r="K737" s="226"/>
    </row>
    <row r="738" spans="2:11" x14ac:dyDescent="0.35">
      <c r="B738" s="272"/>
      <c r="C738" s="226"/>
      <c r="D738" s="226"/>
      <c r="E738" s="226"/>
      <c r="F738" s="226"/>
      <c r="G738" s="226"/>
      <c r="H738" s="226"/>
      <c r="I738" s="226"/>
      <c r="J738" s="226"/>
      <c r="K738" s="226"/>
    </row>
    <row r="739" spans="2:11" x14ac:dyDescent="0.35">
      <c r="B739" s="272"/>
      <c r="C739" s="226"/>
      <c r="D739" s="226"/>
      <c r="E739" s="226"/>
      <c r="F739" s="226"/>
      <c r="G739" s="226"/>
      <c r="H739" s="226"/>
      <c r="I739" s="226"/>
      <c r="J739" s="226"/>
      <c r="K739" s="226"/>
    </row>
    <row r="740" spans="2:11" x14ac:dyDescent="0.35">
      <c r="B740" s="272"/>
      <c r="C740" s="226"/>
      <c r="D740" s="226"/>
      <c r="E740" s="226"/>
      <c r="F740" s="226"/>
      <c r="G740" s="226"/>
      <c r="H740" s="226"/>
      <c r="I740" s="226"/>
      <c r="J740" s="226"/>
      <c r="K740" s="226"/>
    </row>
    <row r="741" spans="2:11" x14ac:dyDescent="0.35">
      <c r="B741" s="272"/>
      <c r="C741" s="226"/>
      <c r="D741" s="226"/>
      <c r="E741" s="226"/>
      <c r="F741" s="226"/>
      <c r="G741" s="226"/>
      <c r="H741" s="226"/>
      <c r="I741" s="226"/>
      <c r="J741" s="226"/>
      <c r="K741" s="226"/>
    </row>
    <row r="742" spans="2:11" x14ac:dyDescent="0.35">
      <c r="B742" s="272"/>
      <c r="C742" s="226"/>
      <c r="D742" s="226"/>
      <c r="E742" s="226"/>
      <c r="F742" s="226"/>
      <c r="G742" s="226"/>
      <c r="H742" s="226"/>
      <c r="I742" s="226"/>
      <c r="J742" s="226"/>
      <c r="K742" s="226"/>
    </row>
    <row r="743" spans="2:11" x14ac:dyDescent="0.35">
      <c r="B743" s="272"/>
      <c r="C743" s="226"/>
      <c r="D743" s="226"/>
      <c r="E743" s="226"/>
      <c r="F743" s="226"/>
      <c r="G743" s="226"/>
      <c r="H743" s="226"/>
      <c r="I743" s="226"/>
      <c r="J743" s="226"/>
      <c r="K743" s="226"/>
    </row>
    <row r="744" spans="2:11" x14ac:dyDescent="0.35">
      <c r="B744" s="272"/>
      <c r="C744" s="226"/>
      <c r="D744" s="226"/>
      <c r="E744" s="226"/>
      <c r="F744" s="226"/>
      <c r="G744" s="226"/>
      <c r="H744" s="226"/>
      <c r="I744" s="226"/>
      <c r="J744" s="226"/>
      <c r="K744" s="226"/>
    </row>
    <row r="745" spans="2:11" x14ac:dyDescent="0.35">
      <c r="B745" s="272"/>
      <c r="C745" s="226"/>
      <c r="D745" s="226"/>
      <c r="E745" s="226"/>
      <c r="F745" s="226"/>
      <c r="G745" s="226"/>
      <c r="H745" s="226"/>
      <c r="I745" s="226"/>
      <c r="J745" s="226"/>
      <c r="K745" s="226"/>
    </row>
    <row r="746" spans="2:11" x14ac:dyDescent="0.35">
      <c r="B746" s="272"/>
      <c r="C746" s="226"/>
      <c r="D746" s="226"/>
      <c r="E746" s="226"/>
      <c r="F746" s="226"/>
      <c r="G746" s="226"/>
      <c r="H746" s="226"/>
      <c r="I746" s="226"/>
      <c r="J746" s="226"/>
      <c r="K746" s="226"/>
    </row>
    <row r="747" spans="2:11" x14ac:dyDescent="0.35">
      <c r="B747" s="272"/>
      <c r="C747" s="226"/>
      <c r="D747" s="226"/>
      <c r="E747" s="226"/>
      <c r="F747" s="226"/>
      <c r="G747" s="226"/>
      <c r="H747" s="226"/>
      <c r="I747" s="226"/>
      <c r="J747" s="226"/>
      <c r="K747" s="226"/>
    </row>
    <row r="748" spans="2:11" x14ac:dyDescent="0.35">
      <c r="B748" s="272"/>
      <c r="C748" s="226"/>
      <c r="D748" s="226"/>
      <c r="E748" s="226"/>
      <c r="F748" s="226"/>
      <c r="G748" s="226"/>
      <c r="H748" s="226"/>
      <c r="I748" s="226"/>
      <c r="J748" s="226"/>
      <c r="K748" s="226"/>
    </row>
    <row r="749" spans="2:11" x14ac:dyDescent="0.35">
      <c r="B749" s="272"/>
      <c r="C749" s="226"/>
      <c r="D749" s="226"/>
      <c r="E749" s="226"/>
      <c r="F749" s="226"/>
      <c r="G749" s="226"/>
      <c r="H749" s="226"/>
      <c r="I749" s="226"/>
      <c r="J749" s="226"/>
      <c r="K749" s="226"/>
    </row>
    <row r="750" spans="2:11" x14ac:dyDescent="0.35">
      <c r="B750" s="272"/>
      <c r="C750" s="226"/>
      <c r="D750" s="226"/>
      <c r="E750" s="226"/>
      <c r="F750" s="226"/>
      <c r="G750" s="226"/>
      <c r="H750" s="226"/>
      <c r="I750" s="226"/>
      <c r="J750" s="226"/>
      <c r="K750" s="226"/>
    </row>
    <row r="751" spans="2:11" x14ac:dyDescent="0.35">
      <c r="B751" s="272"/>
      <c r="C751" s="226"/>
      <c r="D751" s="226"/>
      <c r="E751" s="226"/>
      <c r="F751" s="226"/>
      <c r="G751" s="226"/>
      <c r="H751" s="226"/>
      <c r="I751" s="226"/>
      <c r="J751" s="226"/>
      <c r="K751" s="226"/>
    </row>
    <row r="752" spans="2:11" x14ac:dyDescent="0.35">
      <c r="B752" s="272"/>
      <c r="C752" s="226"/>
      <c r="D752" s="226"/>
      <c r="E752" s="226"/>
      <c r="F752" s="226"/>
      <c r="G752" s="226"/>
      <c r="H752" s="226"/>
      <c r="I752" s="226"/>
      <c r="J752" s="226"/>
      <c r="K752" s="226"/>
    </row>
    <row r="753" spans="2:11" x14ac:dyDescent="0.35">
      <c r="B753" s="272"/>
      <c r="C753" s="226"/>
      <c r="D753" s="226"/>
      <c r="E753" s="226"/>
      <c r="F753" s="226"/>
      <c r="G753" s="226"/>
      <c r="H753" s="226"/>
      <c r="I753" s="226"/>
      <c r="J753" s="226"/>
      <c r="K753" s="226"/>
    </row>
    <row r="754" spans="2:11" x14ac:dyDescent="0.35">
      <c r="B754" s="272"/>
      <c r="C754" s="226"/>
      <c r="D754" s="226"/>
      <c r="E754" s="226"/>
      <c r="F754" s="226"/>
      <c r="G754" s="226"/>
      <c r="H754" s="226"/>
      <c r="I754" s="226"/>
      <c r="J754" s="226"/>
      <c r="K754" s="226"/>
    </row>
    <row r="755" spans="2:11" x14ac:dyDescent="0.35">
      <c r="B755" s="272"/>
      <c r="C755" s="226"/>
      <c r="D755" s="226"/>
      <c r="E755" s="226"/>
      <c r="F755" s="226"/>
      <c r="G755" s="226"/>
      <c r="H755" s="226"/>
      <c r="I755" s="226"/>
      <c r="J755" s="226"/>
      <c r="K755" s="226"/>
    </row>
    <row r="756" spans="2:11" x14ac:dyDescent="0.35">
      <c r="B756" s="272"/>
      <c r="C756" s="226"/>
      <c r="D756" s="226"/>
      <c r="E756" s="226"/>
      <c r="F756" s="226"/>
      <c r="G756" s="226"/>
      <c r="H756" s="226"/>
      <c r="I756" s="226"/>
      <c r="J756" s="226"/>
      <c r="K756" s="226"/>
    </row>
    <row r="757" spans="2:11" x14ac:dyDescent="0.35">
      <c r="B757" s="272"/>
      <c r="C757" s="226"/>
      <c r="D757" s="226"/>
      <c r="E757" s="226"/>
      <c r="F757" s="226"/>
      <c r="G757" s="226"/>
      <c r="H757" s="226"/>
      <c r="I757" s="226"/>
      <c r="J757" s="226"/>
      <c r="K757" s="226"/>
    </row>
    <row r="758" spans="2:11" x14ac:dyDescent="0.35">
      <c r="B758" s="272"/>
      <c r="C758" s="226"/>
      <c r="D758" s="226"/>
      <c r="E758" s="226"/>
      <c r="F758" s="226"/>
      <c r="G758" s="226"/>
      <c r="H758" s="226"/>
      <c r="I758" s="226"/>
      <c r="J758" s="226"/>
      <c r="K758" s="226"/>
    </row>
    <row r="759" spans="2:11" x14ac:dyDescent="0.35">
      <c r="B759" s="272"/>
      <c r="C759" s="226"/>
      <c r="D759" s="226"/>
      <c r="E759" s="226"/>
      <c r="F759" s="226"/>
      <c r="G759" s="226"/>
      <c r="H759" s="226"/>
      <c r="I759" s="226"/>
      <c r="J759" s="226"/>
      <c r="K759" s="226"/>
    </row>
    <row r="760" spans="2:11" x14ac:dyDescent="0.35">
      <c r="B760" s="272"/>
      <c r="C760" s="226"/>
      <c r="D760" s="226"/>
      <c r="E760" s="226"/>
      <c r="F760" s="226"/>
      <c r="G760" s="226"/>
      <c r="H760" s="226"/>
      <c r="I760" s="226"/>
      <c r="J760" s="226"/>
      <c r="K760" s="226"/>
    </row>
    <row r="761" spans="2:11" x14ac:dyDescent="0.35">
      <c r="B761" s="272"/>
      <c r="C761" s="226"/>
      <c r="D761" s="226"/>
      <c r="E761" s="226"/>
      <c r="F761" s="226"/>
      <c r="G761" s="226"/>
      <c r="H761" s="226"/>
      <c r="I761" s="226"/>
      <c r="J761" s="226"/>
      <c r="K761" s="226"/>
    </row>
    <row r="762" spans="2:11" x14ac:dyDescent="0.35">
      <c r="B762" s="272"/>
      <c r="C762" s="226"/>
      <c r="D762" s="226"/>
      <c r="E762" s="226"/>
      <c r="F762" s="226"/>
      <c r="G762" s="226"/>
      <c r="H762" s="226"/>
      <c r="I762" s="226"/>
      <c r="J762" s="226"/>
      <c r="K762" s="226"/>
    </row>
    <row r="763" spans="2:11" x14ac:dyDescent="0.35">
      <c r="B763" s="272"/>
      <c r="C763" s="226"/>
      <c r="D763" s="226"/>
      <c r="E763" s="226"/>
      <c r="F763" s="226"/>
      <c r="G763" s="226"/>
      <c r="H763" s="226"/>
      <c r="I763" s="226"/>
      <c r="J763" s="226"/>
      <c r="K763" s="226"/>
    </row>
    <row r="764" spans="2:11" x14ac:dyDescent="0.35">
      <c r="B764" s="272"/>
      <c r="C764" s="226"/>
      <c r="D764" s="226"/>
      <c r="E764" s="226"/>
      <c r="F764" s="226"/>
      <c r="G764" s="226"/>
      <c r="H764" s="226"/>
      <c r="I764" s="226"/>
      <c r="J764" s="226"/>
      <c r="K764" s="226"/>
    </row>
    <row r="765" spans="2:11" x14ac:dyDescent="0.35">
      <c r="B765" s="272"/>
      <c r="C765" s="226"/>
      <c r="D765" s="226"/>
      <c r="E765" s="226"/>
      <c r="F765" s="226"/>
      <c r="G765" s="226"/>
      <c r="H765" s="226"/>
      <c r="I765" s="226"/>
      <c r="J765" s="226"/>
      <c r="K765" s="226"/>
    </row>
    <row r="766" spans="2:11" x14ac:dyDescent="0.35">
      <c r="B766" s="272"/>
      <c r="C766" s="226"/>
      <c r="D766" s="226"/>
      <c r="E766" s="226"/>
      <c r="F766" s="226"/>
      <c r="G766" s="226"/>
      <c r="H766" s="226"/>
      <c r="I766" s="226"/>
      <c r="J766" s="226"/>
      <c r="K766" s="226"/>
    </row>
    <row r="767" spans="2:11" x14ac:dyDescent="0.35">
      <c r="B767" s="272"/>
      <c r="C767" s="226"/>
      <c r="D767" s="226"/>
      <c r="E767" s="226"/>
      <c r="F767" s="226"/>
      <c r="G767" s="226"/>
      <c r="H767" s="226"/>
      <c r="I767" s="226"/>
      <c r="J767" s="226"/>
      <c r="K767" s="226"/>
    </row>
    <row r="768" spans="2:11" x14ac:dyDescent="0.35">
      <c r="B768" s="272"/>
      <c r="C768" s="226"/>
      <c r="D768" s="226"/>
      <c r="E768" s="226"/>
      <c r="F768" s="226"/>
      <c r="G768" s="226"/>
      <c r="H768" s="226"/>
      <c r="I768" s="226"/>
      <c r="J768" s="226"/>
      <c r="K768" s="226"/>
    </row>
    <row r="769" spans="2:11" x14ac:dyDescent="0.35">
      <c r="B769" s="272"/>
      <c r="C769" s="226"/>
      <c r="D769" s="226"/>
      <c r="E769" s="226"/>
      <c r="F769" s="226"/>
      <c r="G769" s="226"/>
      <c r="H769" s="226"/>
      <c r="I769" s="226"/>
      <c r="J769" s="226"/>
      <c r="K769" s="226"/>
    </row>
    <row r="770" spans="2:11" x14ac:dyDescent="0.35">
      <c r="B770" s="272"/>
      <c r="C770" s="226"/>
      <c r="D770" s="226"/>
      <c r="E770" s="226"/>
      <c r="F770" s="226"/>
      <c r="G770" s="226"/>
      <c r="H770" s="226"/>
      <c r="I770" s="226"/>
      <c r="J770" s="226"/>
      <c r="K770" s="226"/>
    </row>
    <row r="771" spans="2:11" x14ac:dyDescent="0.35">
      <c r="B771" s="272"/>
      <c r="C771" s="226"/>
      <c r="D771" s="226"/>
      <c r="E771" s="226"/>
      <c r="F771" s="226"/>
      <c r="G771" s="226"/>
      <c r="H771" s="226"/>
      <c r="I771" s="226"/>
      <c r="J771" s="226"/>
      <c r="K771" s="226"/>
    </row>
    <row r="772" spans="2:11" x14ac:dyDescent="0.35">
      <c r="B772" s="272"/>
      <c r="C772" s="226"/>
      <c r="D772" s="226"/>
      <c r="E772" s="226"/>
      <c r="F772" s="226"/>
      <c r="G772" s="226"/>
      <c r="H772" s="226"/>
      <c r="I772" s="226"/>
      <c r="J772" s="226"/>
      <c r="K772" s="226"/>
    </row>
    <row r="773" spans="2:11" x14ac:dyDescent="0.35">
      <c r="B773" s="272"/>
      <c r="C773" s="226"/>
      <c r="D773" s="226"/>
      <c r="E773" s="226"/>
      <c r="F773" s="226"/>
      <c r="G773" s="226"/>
      <c r="H773" s="226"/>
      <c r="I773" s="226"/>
      <c r="J773" s="226"/>
      <c r="K773" s="226"/>
    </row>
    <row r="774" spans="2:11" x14ac:dyDescent="0.35">
      <c r="B774" s="272"/>
      <c r="C774" s="226"/>
      <c r="D774" s="226"/>
      <c r="E774" s="226"/>
      <c r="F774" s="226"/>
      <c r="G774" s="226"/>
      <c r="H774" s="226"/>
      <c r="I774" s="226"/>
      <c r="J774" s="226"/>
      <c r="K774" s="226"/>
    </row>
    <row r="775" spans="2:11" x14ac:dyDescent="0.35">
      <c r="B775" s="272"/>
      <c r="C775" s="226"/>
      <c r="D775" s="226"/>
      <c r="E775" s="226"/>
      <c r="F775" s="226"/>
      <c r="G775" s="226"/>
      <c r="H775" s="226"/>
      <c r="I775" s="226"/>
      <c r="J775" s="226"/>
      <c r="K775" s="226"/>
    </row>
    <row r="776" spans="2:11" x14ac:dyDescent="0.35">
      <c r="B776" s="272"/>
      <c r="C776" s="226"/>
      <c r="D776" s="226"/>
      <c r="E776" s="226"/>
      <c r="F776" s="226"/>
      <c r="G776" s="226"/>
      <c r="H776" s="226"/>
      <c r="I776" s="226"/>
      <c r="J776" s="226"/>
      <c r="K776" s="226"/>
    </row>
    <row r="777" spans="2:11" x14ac:dyDescent="0.35">
      <c r="B777" s="272"/>
      <c r="C777" s="226"/>
      <c r="D777" s="226"/>
      <c r="E777" s="226"/>
      <c r="F777" s="226"/>
      <c r="G777" s="226"/>
      <c r="H777" s="226"/>
      <c r="I777" s="226"/>
      <c r="J777" s="226"/>
      <c r="K777" s="226"/>
    </row>
    <row r="778" spans="2:11" x14ac:dyDescent="0.35">
      <c r="B778" s="272"/>
      <c r="C778" s="226"/>
      <c r="D778" s="226"/>
      <c r="E778" s="226"/>
      <c r="F778" s="226"/>
      <c r="G778" s="226"/>
      <c r="H778" s="226"/>
      <c r="I778" s="226"/>
      <c r="J778" s="226"/>
      <c r="K778" s="226"/>
    </row>
    <row r="779" spans="2:11" x14ac:dyDescent="0.35">
      <c r="B779" s="272"/>
      <c r="C779" s="226"/>
      <c r="D779" s="226"/>
      <c r="E779" s="226"/>
      <c r="F779" s="226"/>
      <c r="G779" s="226"/>
      <c r="H779" s="226"/>
      <c r="I779" s="226"/>
      <c r="J779" s="226"/>
      <c r="K779" s="226"/>
    </row>
    <row r="780" spans="2:11" x14ac:dyDescent="0.35">
      <c r="B780" s="272"/>
      <c r="C780" s="226"/>
      <c r="D780" s="226"/>
      <c r="E780" s="226"/>
      <c r="F780" s="226"/>
      <c r="G780" s="226"/>
      <c r="H780" s="226"/>
      <c r="I780" s="226"/>
      <c r="J780" s="226"/>
      <c r="K780" s="226"/>
    </row>
    <row r="781" spans="2:11" x14ac:dyDescent="0.35">
      <c r="B781" s="272"/>
      <c r="C781" s="226"/>
      <c r="D781" s="226"/>
      <c r="E781" s="226"/>
      <c r="F781" s="226"/>
      <c r="G781" s="226"/>
      <c r="H781" s="226"/>
      <c r="I781" s="226"/>
      <c r="J781" s="226"/>
      <c r="K781" s="226"/>
    </row>
    <row r="782" spans="2:11" x14ac:dyDescent="0.35">
      <c r="B782" s="272"/>
      <c r="C782" s="226"/>
      <c r="D782" s="226"/>
      <c r="E782" s="226"/>
      <c r="F782" s="226"/>
      <c r="G782" s="226"/>
      <c r="H782" s="226"/>
      <c r="I782" s="226"/>
      <c r="J782" s="226"/>
      <c r="K782" s="226"/>
    </row>
    <row r="783" spans="2:11" x14ac:dyDescent="0.35">
      <c r="B783" s="272"/>
      <c r="C783" s="226"/>
      <c r="D783" s="226"/>
      <c r="E783" s="226"/>
      <c r="F783" s="226"/>
      <c r="G783" s="226"/>
      <c r="H783" s="226"/>
      <c r="I783" s="226"/>
      <c r="J783" s="226"/>
      <c r="K783" s="226"/>
    </row>
    <row r="784" spans="2:11" x14ac:dyDescent="0.35">
      <c r="B784" s="272"/>
      <c r="C784" s="226"/>
      <c r="D784" s="226"/>
      <c r="E784" s="226"/>
      <c r="F784" s="226"/>
      <c r="G784" s="226"/>
      <c r="H784" s="226"/>
      <c r="I784" s="226"/>
      <c r="J784" s="226"/>
      <c r="K784" s="226"/>
    </row>
    <row r="785" spans="2:11" x14ac:dyDescent="0.35">
      <c r="B785" s="272"/>
      <c r="C785" s="226"/>
      <c r="D785" s="226"/>
      <c r="E785" s="226"/>
      <c r="F785" s="226"/>
      <c r="G785" s="226"/>
      <c r="H785" s="226"/>
      <c r="I785" s="226"/>
      <c r="J785" s="226"/>
      <c r="K785" s="226"/>
    </row>
    <row r="786" spans="2:11" x14ac:dyDescent="0.35">
      <c r="B786" s="272"/>
      <c r="C786" s="226"/>
      <c r="D786" s="226"/>
      <c r="E786" s="226"/>
      <c r="F786" s="226"/>
      <c r="G786" s="226"/>
      <c r="H786" s="226"/>
      <c r="I786" s="226"/>
      <c r="J786" s="226"/>
      <c r="K786" s="226"/>
    </row>
    <row r="787" spans="2:11" x14ac:dyDescent="0.35">
      <c r="B787" s="272"/>
      <c r="C787" s="226"/>
      <c r="D787" s="226"/>
      <c r="E787" s="226"/>
      <c r="F787" s="226"/>
      <c r="G787" s="226"/>
      <c r="H787" s="226"/>
      <c r="I787" s="226"/>
      <c r="J787" s="226"/>
      <c r="K787" s="226"/>
    </row>
    <row r="788" spans="2:11" x14ac:dyDescent="0.35">
      <c r="B788" s="272"/>
      <c r="C788" s="226"/>
      <c r="D788" s="226"/>
      <c r="E788" s="226"/>
      <c r="F788" s="226"/>
      <c r="G788" s="226"/>
      <c r="H788" s="226"/>
      <c r="I788" s="226"/>
      <c r="J788" s="226"/>
      <c r="K788" s="226"/>
    </row>
    <row r="789" spans="2:11" x14ac:dyDescent="0.35">
      <c r="B789" s="272"/>
      <c r="C789" s="226"/>
      <c r="D789" s="226"/>
      <c r="E789" s="226"/>
      <c r="F789" s="226"/>
      <c r="G789" s="226"/>
      <c r="H789" s="226"/>
      <c r="I789" s="226"/>
      <c r="J789" s="226"/>
      <c r="K789" s="226"/>
    </row>
    <row r="790" spans="2:11" x14ac:dyDescent="0.35">
      <c r="B790" s="272"/>
      <c r="C790" s="226"/>
      <c r="D790" s="226"/>
      <c r="E790" s="226"/>
      <c r="F790" s="226"/>
      <c r="G790" s="226"/>
      <c r="H790" s="226"/>
      <c r="I790" s="226"/>
      <c r="J790" s="226"/>
      <c r="K790" s="226"/>
    </row>
    <row r="791" spans="2:11" x14ac:dyDescent="0.35">
      <c r="B791" s="272"/>
      <c r="C791" s="226"/>
      <c r="D791" s="226"/>
      <c r="E791" s="226"/>
      <c r="F791" s="226"/>
      <c r="G791" s="226"/>
      <c r="H791" s="226"/>
      <c r="I791" s="226"/>
      <c r="J791" s="226"/>
      <c r="K791" s="226"/>
    </row>
    <row r="792" spans="2:11" x14ac:dyDescent="0.35">
      <c r="B792" s="272"/>
      <c r="C792" s="226"/>
      <c r="D792" s="226"/>
      <c r="E792" s="226"/>
      <c r="F792" s="226"/>
      <c r="G792" s="226"/>
      <c r="H792" s="226"/>
      <c r="I792" s="226"/>
      <c r="J792" s="226"/>
      <c r="K792" s="226"/>
    </row>
    <row r="793" spans="2:11" x14ac:dyDescent="0.35">
      <c r="B793" s="272"/>
      <c r="C793" s="226"/>
      <c r="D793" s="226"/>
      <c r="E793" s="226"/>
      <c r="F793" s="226"/>
      <c r="G793" s="226"/>
      <c r="H793" s="226"/>
      <c r="I793" s="226"/>
      <c r="J793" s="226"/>
      <c r="K793" s="226"/>
    </row>
    <row r="794" spans="2:11" x14ac:dyDescent="0.35">
      <c r="B794" s="272"/>
      <c r="C794" s="226"/>
      <c r="D794" s="226"/>
      <c r="E794" s="226"/>
      <c r="F794" s="226"/>
      <c r="G794" s="226"/>
      <c r="H794" s="226"/>
      <c r="I794" s="226"/>
      <c r="J794" s="226"/>
      <c r="K794" s="226"/>
    </row>
    <row r="795" spans="2:11" x14ac:dyDescent="0.35">
      <c r="B795" s="272"/>
      <c r="C795" s="226"/>
      <c r="D795" s="226"/>
      <c r="E795" s="226"/>
      <c r="F795" s="226"/>
      <c r="G795" s="226"/>
      <c r="H795" s="226"/>
      <c r="I795" s="226"/>
      <c r="J795" s="226"/>
      <c r="K795" s="226"/>
    </row>
    <row r="796" spans="2:11" x14ac:dyDescent="0.35">
      <c r="B796" s="272"/>
      <c r="C796" s="226"/>
      <c r="D796" s="226"/>
      <c r="E796" s="226"/>
      <c r="F796" s="226"/>
      <c r="G796" s="226"/>
      <c r="H796" s="226"/>
      <c r="I796" s="226"/>
      <c r="J796" s="226"/>
      <c r="K796" s="226"/>
    </row>
    <row r="797" spans="2:11" x14ac:dyDescent="0.35">
      <c r="B797" s="272"/>
      <c r="C797" s="226"/>
      <c r="D797" s="226"/>
      <c r="E797" s="226"/>
      <c r="F797" s="226"/>
      <c r="G797" s="226"/>
      <c r="H797" s="226"/>
      <c r="I797" s="226"/>
      <c r="J797" s="226"/>
      <c r="K797" s="226"/>
    </row>
    <row r="798" spans="2:11" x14ac:dyDescent="0.35">
      <c r="B798" s="272"/>
      <c r="C798" s="226"/>
      <c r="D798" s="226"/>
      <c r="E798" s="226"/>
      <c r="F798" s="226"/>
      <c r="G798" s="226"/>
      <c r="H798" s="226"/>
      <c r="I798" s="226"/>
      <c r="J798" s="226"/>
      <c r="K798" s="226"/>
    </row>
    <row r="799" spans="2:11" x14ac:dyDescent="0.35">
      <c r="B799" s="272"/>
      <c r="C799" s="226"/>
      <c r="D799" s="226"/>
      <c r="E799" s="226"/>
      <c r="F799" s="226"/>
      <c r="G799" s="226"/>
      <c r="H799" s="226"/>
      <c r="I799" s="226"/>
      <c r="J799" s="226"/>
      <c r="K799" s="226"/>
    </row>
    <row r="800" spans="2:11" x14ac:dyDescent="0.35">
      <c r="B800" s="272"/>
      <c r="C800" s="226"/>
      <c r="D800" s="226"/>
      <c r="E800" s="226"/>
      <c r="F800" s="226"/>
      <c r="G800" s="226"/>
      <c r="H800" s="226"/>
      <c r="I800" s="226"/>
      <c r="J800" s="226"/>
      <c r="K800" s="226"/>
    </row>
    <row r="801" spans="2:11" x14ac:dyDescent="0.35">
      <c r="B801" s="272"/>
      <c r="C801" s="226"/>
      <c r="D801" s="226"/>
      <c r="E801" s="226"/>
      <c r="F801" s="226"/>
      <c r="G801" s="226"/>
      <c r="H801" s="226"/>
      <c r="I801" s="226"/>
      <c r="J801" s="226"/>
      <c r="K801" s="226"/>
    </row>
    <row r="802" spans="2:11" x14ac:dyDescent="0.35">
      <c r="B802" s="272"/>
      <c r="C802" s="226"/>
      <c r="D802" s="226"/>
      <c r="E802" s="226"/>
      <c r="F802" s="226"/>
      <c r="G802" s="226"/>
      <c r="H802" s="226"/>
      <c r="I802" s="226"/>
      <c r="J802" s="226"/>
      <c r="K802" s="226"/>
    </row>
    <row r="803" spans="2:11" x14ac:dyDescent="0.35">
      <c r="B803" s="272"/>
      <c r="C803" s="226"/>
      <c r="D803" s="226"/>
      <c r="E803" s="226"/>
      <c r="F803" s="226"/>
      <c r="G803" s="226"/>
      <c r="H803" s="226"/>
      <c r="I803" s="226"/>
      <c r="J803" s="226"/>
      <c r="K803" s="226"/>
    </row>
    <row r="804" spans="2:11" x14ac:dyDescent="0.35">
      <c r="B804" s="272"/>
      <c r="C804" s="226"/>
      <c r="D804" s="226"/>
      <c r="E804" s="226"/>
      <c r="F804" s="226"/>
      <c r="G804" s="226"/>
      <c r="H804" s="226"/>
      <c r="I804" s="226"/>
      <c r="J804" s="226"/>
      <c r="K804" s="226"/>
    </row>
    <row r="805" spans="2:11" x14ac:dyDescent="0.35">
      <c r="B805" s="272"/>
      <c r="C805" s="226"/>
      <c r="D805" s="226"/>
      <c r="E805" s="226"/>
      <c r="F805" s="226"/>
      <c r="G805" s="226"/>
      <c r="H805" s="226"/>
      <c r="I805" s="226"/>
      <c r="J805" s="226"/>
      <c r="K805" s="226"/>
    </row>
    <row r="806" spans="2:11" x14ac:dyDescent="0.35">
      <c r="B806" s="272"/>
      <c r="C806" s="226"/>
      <c r="D806" s="226"/>
      <c r="E806" s="226"/>
      <c r="F806" s="226"/>
      <c r="G806" s="226"/>
      <c r="H806" s="226"/>
      <c r="I806" s="226"/>
      <c r="J806" s="226"/>
      <c r="K806" s="226"/>
    </row>
    <row r="807" spans="2:11" x14ac:dyDescent="0.35">
      <c r="B807" s="272"/>
      <c r="C807" s="226"/>
      <c r="D807" s="226"/>
      <c r="E807" s="226"/>
      <c r="F807" s="226"/>
      <c r="G807" s="226"/>
      <c r="H807" s="226"/>
      <c r="I807" s="226"/>
      <c r="J807" s="226"/>
      <c r="K807" s="226"/>
    </row>
    <row r="808" spans="2:11" x14ac:dyDescent="0.35">
      <c r="B808" s="272"/>
      <c r="C808" s="226"/>
      <c r="D808" s="226"/>
      <c r="E808" s="226"/>
      <c r="F808" s="226"/>
      <c r="G808" s="226"/>
      <c r="H808" s="226"/>
      <c r="I808" s="226"/>
      <c r="J808" s="226"/>
      <c r="K808" s="226"/>
    </row>
    <row r="809" spans="2:11" x14ac:dyDescent="0.35">
      <c r="B809" s="272"/>
      <c r="C809" s="226"/>
      <c r="D809" s="226"/>
      <c r="E809" s="226"/>
      <c r="F809" s="226"/>
      <c r="G809" s="226"/>
      <c r="H809" s="226"/>
      <c r="I809" s="226"/>
      <c r="J809" s="226"/>
      <c r="K809" s="226"/>
    </row>
    <row r="810" spans="2:11" x14ac:dyDescent="0.35">
      <c r="B810" s="272"/>
      <c r="C810" s="226"/>
      <c r="D810" s="226"/>
      <c r="E810" s="226"/>
      <c r="F810" s="226"/>
      <c r="G810" s="226"/>
      <c r="H810" s="226"/>
      <c r="I810" s="226"/>
      <c r="J810" s="226"/>
      <c r="K810" s="226"/>
    </row>
    <row r="811" spans="2:11" x14ac:dyDescent="0.35">
      <c r="B811" s="272"/>
      <c r="C811" s="226"/>
      <c r="D811" s="226"/>
      <c r="E811" s="226"/>
      <c r="F811" s="226"/>
      <c r="G811" s="226"/>
      <c r="H811" s="226"/>
      <c r="I811" s="226"/>
      <c r="J811" s="226"/>
      <c r="K811" s="226"/>
    </row>
    <row r="812" spans="2:11" x14ac:dyDescent="0.35">
      <c r="B812" s="272"/>
      <c r="C812" s="226"/>
      <c r="D812" s="226"/>
      <c r="E812" s="226"/>
      <c r="F812" s="226"/>
      <c r="G812" s="226"/>
      <c r="H812" s="226"/>
      <c r="I812" s="226"/>
      <c r="J812" s="226"/>
      <c r="K812" s="226"/>
    </row>
    <row r="813" spans="2:11" x14ac:dyDescent="0.35">
      <c r="B813" s="272"/>
      <c r="C813" s="226"/>
      <c r="D813" s="226"/>
      <c r="E813" s="226"/>
      <c r="F813" s="226"/>
      <c r="G813" s="226"/>
      <c r="H813" s="226"/>
      <c r="I813" s="226"/>
      <c r="J813" s="226"/>
      <c r="K813" s="226"/>
    </row>
    <row r="814" spans="2:11" x14ac:dyDescent="0.35">
      <c r="B814" s="272"/>
      <c r="C814" s="226"/>
      <c r="D814" s="226"/>
      <c r="E814" s="226"/>
      <c r="F814" s="226"/>
      <c r="G814" s="226"/>
      <c r="H814" s="226"/>
      <c r="I814" s="226"/>
      <c r="J814" s="226"/>
      <c r="K814" s="226"/>
    </row>
    <row r="815" spans="2:11" x14ac:dyDescent="0.35">
      <c r="B815" s="272"/>
      <c r="C815" s="226"/>
      <c r="D815" s="226"/>
      <c r="E815" s="226"/>
      <c r="F815" s="226"/>
      <c r="G815" s="226"/>
      <c r="H815" s="226"/>
      <c r="I815" s="226"/>
      <c r="J815" s="226"/>
      <c r="K815" s="226"/>
    </row>
    <row r="816" spans="2:11" x14ac:dyDescent="0.35">
      <c r="B816" s="272"/>
      <c r="C816" s="226"/>
      <c r="D816" s="226"/>
      <c r="E816" s="226"/>
      <c r="F816" s="226"/>
      <c r="G816" s="226"/>
      <c r="H816" s="226"/>
      <c r="I816" s="226"/>
      <c r="J816" s="226"/>
      <c r="K816" s="226"/>
    </row>
    <row r="817" spans="2:11" x14ac:dyDescent="0.35">
      <c r="B817" s="272"/>
      <c r="C817" s="226"/>
      <c r="D817" s="226"/>
      <c r="E817" s="226"/>
      <c r="F817" s="226"/>
      <c r="G817" s="226"/>
      <c r="H817" s="226"/>
      <c r="I817" s="226"/>
      <c r="J817" s="226"/>
      <c r="K817" s="226"/>
    </row>
    <row r="818" spans="2:11" x14ac:dyDescent="0.35">
      <c r="B818" s="272"/>
      <c r="C818" s="226"/>
      <c r="D818" s="226"/>
      <c r="E818" s="226"/>
      <c r="F818" s="226"/>
      <c r="G818" s="226"/>
      <c r="H818" s="226"/>
      <c r="I818" s="226"/>
      <c r="J818" s="226"/>
      <c r="K818" s="226"/>
    </row>
    <row r="819" spans="2:11" x14ac:dyDescent="0.35">
      <c r="B819" s="272"/>
      <c r="C819" s="226"/>
      <c r="D819" s="226"/>
      <c r="E819" s="226"/>
      <c r="F819" s="226"/>
      <c r="G819" s="226"/>
      <c r="H819" s="226"/>
      <c r="I819" s="226"/>
      <c r="J819" s="226"/>
      <c r="K819" s="226"/>
    </row>
    <row r="820" spans="2:11" x14ac:dyDescent="0.35">
      <c r="B820" s="272"/>
      <c r="C820" s="226"/>
      <c r="D820" s="226"/>
      <c r="E820" s="226"/>
      <c r="F820" s="226"/>
      <c r="G820" s="226"/>
      <c r="H820" s="226"/>
      <c r="I820" s="226"/>
      <c r="J820" s="226"/>
      <c r="K820" s="226"/>
    </row>
    <row r="821" spans="2:11" x14ac:dyDescent="0.35">
      <c r="B821" s="272"/>
      <c r="C821" s="226"/>
      <c r="D821" s="226"/>
      <c r="E821" s="226"/>
      <c r="F821" s="226"/>
      <c r="G821" s="226"/>
      <c r="H821" s="226"/>
      <c r="I821" s="226"/>
      <c r="J821" s="226"/>
      <c r="K821" s="226"/>
    </row>
    <row r="822" spans="2:11" x14ac:dyDescent="0.35">
      <c r="B822" s="272"/>
      <c r="C822" s="226"/>
      <c r="D822" s="226"/>
      <c r="E822" s="226"/>
      <c r="F822" s="226"/>
      <c r="G822" s="226"/>
      <c r="H822" s="226"/>
      <c r="I822" s="226"/>
      <c r="J822" s="226"/>
      <c r="K822" s="226"/>
    </row>
    <row r="823" spans="2:11" x14ac:dyDescent="0.35">
      <c r="B823" s="272"/>
      <c r="C823" s="226"/>
      <c r="D823" s="226"/>
      <c r="E823" s="226"/>
      <c r="F823" s="226"/>
      <c r="G823" s="226"/>
      <c r="H823" s="226"/>
      <c r="I823" s="226"/>
      <c r="J823" s="226"/>
      <c r="K823" s="226"/>
    </row>
    <row r="824" spans="2:11" x14ac:dyDescent="0.35">
      <c r="B824" s="272"/>
      <c r="C824" s="226"/>
      <c r="D824" s="226"/>
      <c r="E824" s="226"/>
      <c r="F824" s="226"/>
      <c r="G824" s="226"/>
      <c r="H824" s="226"/>
      <c r="I824" s="226"/>
      <c r="J824" s="226"/>
      <c r="K824" s="226"/>
    </row>
    <row r="825" spans="2:11" x14ac:dyDescent="0.35">
      <c r="B825" s="272"/>
      <c r="C825" s="226"/>
      <c r="D825" s="226"/>
      <c r="E825" s="226"/>
      <c r="F825" s="226"/>
      <c r="G825" s="226"/>
      <c r="H825" s="226"/>
      <c r="I825" s="226"/>
      <c r="J825" s="226"/>
      <c r="K825" s="226"/>
    </row>
    <row r="826" spans="2:11" x14ac:dyDescent="0.35">
      <c r="B826" s="272"/>
      <c r="C826" s="226"/>
      <c r="D826" s="226"/>
      <c r="E826" s="226"/>
      <c r="F826" s="226"/>
      <c r="G826" s="226"/>
      <c r="H826" s="226"/>
      <c r="I826" s="226"/>
      <c r="J826" s="226"/>
      <c r="K826" s="226"/>
    </row>
    <row r="827" spans="2:11" x14ac:dyDescent="0.35">
      <c r="B827" s="272"/>
      <c r="C827" s="226"/>
      <c r="D827" s="226"/>
      <c r="E827" s="226"/>
      <c r="F827" s="226"/>
      <c r="G827" s="226"/>
      <c r="H827" s="226"/>
      <c r="I827" s="226"/>
      <c r="J827" s="226"/>
      <c r="K827" s="226"/>
    </row>
    <row r="828" spans="2:11" x14ac:dyDescent="0.35">
      <c r="B828" s="272"/>
      <c r="C828" s="226"/>
      <c r="D828" s="226"/>
      <c r="E828" s="226"/>
      <c r="F828" s="226"/>
      <c r="G828" s="226"/>
      <c r="H828" s="226"/>
      <c r="I828" s="226"/>
      <c r="J828" s="226"/>
      <c r="K828" s="226"/>
    </row>
    <row r="829" spans="2:11" x14ac:dyDescent="0.35">
      <c r="B829" s="272"/>
      <c r="C829" s="226"/>
      <c r="D829" s="226"/>
      <c r="E829" s="226"/>
      <c r="F829" s="226"/>
      <c r="G829" s="226"/>
      <c r="H829" s="226"/>
      <c r="I829" s="226"/>
      <c r="J829" s="226"/>
      <c r="K829" s="226"/>
    </row>
    <row r="830" spans="2:11" x14ac:dyDescent="0.35">
      <c r="B830" s="272"/>
      <c r="C830" s="226"/>
      <c r="D830" s="226"/>
      <c r="E830" s="226"/>
      <c r="F830" s="226"/>
      <c r="G830" s="226"/>
      <c r="H830" s="226"/>
      <c r="I830" s="226"/>
      <c r="J830" s="226"/>
      <c r="K830" s="226"/>
    </row>
    <row r="831" spans="2:11" x14ac:dyDescent="0.35">
      <c r="B831" s="272"/>
      <c r="C831" s="226"/>
      <c r="D831" s="226"/>
      <c r="E831" s="226"/>
      <c r="F831" s="226"/>
      <c r="G831" s="226"/>
      <c r="H831" s="226"/>
      <c r="I831" s="226"/>
      <c r="J831" s="226"/>
      <c r="K831" s="226"/>
    </row>
    <row r="832" spans="2:11" x14ac:dyDescent="0.35">
      <c r="B832" s="272"/>
      <c r="C832" s="226"/>
      <c r="D832" s="226"/>
      <c r="E832" s="226"/>
      <c r="F832" s="226"/>
      <c r="G832" s="226"/>
      <c r="H832" s="226"/>
      <c r="I832" s="226"/>
      <c r="J832" s="226"/>
      <c r="K832" s="226"/>
    </row>
    <row r="833" spans="2:11" x14ac:dyDescent="0.35">
      <c r="B833" s="272"/>
      <c r="C833" s="226"/>
      <c r="D833" s="226"/>
      <c r="E833" s="226"/>
      <c r="F833" s="226"/>
      <c r="G833" s="226"/>
      <c r="H833" s="226"/>
      <c r="I833" s="226"/>
      <c r="J833" s="226"/>
      <c r="K833" s="226"/>
    </row>
    <row r="834" spans="2:11" x14ac:dyDescent="0.35">
      <c r="B834" s="272"/>
      <c r="C834" s="226"/>
      <c r="D834" s="226"/>
      <c r="E834" s="226"/>
      <c r="F834" s="226"/>
      <c r="G834" s="226"/>
      <c r="H834" s="226"/>
      <c r="I834" s="226"/>
      <c r="J834" s="226"/>
      <c r="K834" s="226"/>
    </row>
    <row r="835" spans="2:11" x14ac:dyDescent="0.35">
      <c r="B835" s="272"/>
      <c r="C835" s="226"/>
      <c r="D835" s="226"/>
      <c r="E835" s="226"/>
      <c r="F835" s="226"/>
      <c r="G835" s="226"/>
      <c r="H835" s="226"/>
      <c r="I835" s="226"/>
      <c r="J835" s="226"/>
      <c r="K835" s="226"/>
    </row>
    <row r="836" spans="2:11" x14ac:dyDescent="0.35">
      <c r="B836" s="272"/>
      <c r="C836" s="226"/>
      <c r="D836" s="226"/>
      <c r="E836" s="226"/>
      <c r="F836" s="226"/>
      <c r="G836" s="226"/>
      <c r="H836" s="226"/>
      <c r="I836" s="226"/>
      <c r="J836" s="226"/>
      <c r="K836" s="226"/>
    </row>
    <row r="837" spans="2:11" x14ac:dyDescent="0.35">
      <c r="B837" s="272"/>
      <c r="C837" s="226"/>
      <c r="D837" s="226"/>
      <c r="E837" s="226"/>
      <c r="F837" s="226"/>
      <c r="G837" s="226"/>
      <c r="H837" s="226"/>
      <c r="I837" s="226"/>
      <c r="J837" s="226"/>
      <c r="K837" s="226"/>
    </row>
    <row r="838" spans="2:11" x14ac:dyDescent="0.35">
      <c r="B838" s="272"/>
      <c r="C838" s="226"/>
      <c r="D838" s="226"/>
      <c r="E838" s="226"/>
      <c r="F838" s="226"/>
      <c r="G838" s="226"/>
      <c r="H838" s="226"/>
      <c r="I838" s="226"/>
      <c r="J838" s="226"/>
      <c r="K838" s="226"/>
    </row>
    <row r="839" spans="2:11" x14ac:dyDescent="0.35">
      <c r="B839" s="272"/>
      <c r="C839" s="226"/>
      <c r="D839" s="226"/>
      <c r="E839" s="226"/>
      <c r="F839" s="226"/>
      <c r="G839" s="226"/>
      <c r="H839" s="226"/>
      <c r="I839" s="226"/>
      <c r="J839" s="226"/>
      <c r="K839" s="226"/>
    </row>
    <row r="840" spans="2:11" x14ac:dyDescent="0.35">
      <c r="B840" s="272"/>
      <c r="C840" s="226"/>
      <c r="D840" s="226"/>
      <c r="E840" s="226"/>
      <c r="F840" s="226"/>
      <c r="G840" s="226"/>
      <c r="H840" s="226"/>
      <c r="I840" s="226"/>
      <c r="J840" s="226"/>
      <c r="K840" s="226"/>
    </row>
    <row r="841" spans="2:11" x14ac:dyDescent="0.35">
      <c r="B841" s="272"/>
      <c r="C841" s="226"/>
      <c r="D841" s="226"/>
      <c r="E841" s="226"/>
      <c r="F841" s="226"/>
      <c r="G841" s="226"/>
      <c r="H841" s="226"/>
      <c r="I841" s="226"/>
      <c r="J841" s="226"/>
      <c r="K841" s="226"/>
    </row>
    <row r="842" spans="2:11" x14ac:dyDescent="0.35">
      <c r="B842" s="272"/>
      <c r="C842" s="226"/>
      <c r="D842" s="226"/>
      <c r="E842" s="226"/>
      <c r="F842" s="226"/>
      <c r="G842" s="226"/>
      <c r="H842" s="226"/>
      <c r="I842" s="226"/>
      <c r="J842" s="226"/>
      <c r="K842" s="226"/>
    </row>
    <row r="843" spans="2:11" x14ac:dyDescent="0.35">
      <c r="B843" s="272"/>
      <c r="C843" s="226"/>
      <c r="D843" s="226"/>
      <c r="E843" s="226"/>
      <c r="F843" s="226"/>
      <c r="G843" s="226"/>
      <c r="H843" s="226"/>
      <c r="I843" s="226"/>
      <c r="J843" s="226"/>
      <c r="K843" s="226"/>
    </row>
    <row r="844" spans="2:11" x14ac:dyDescent="0.35">
      <c r="B844" s="272"/>
      <c r="C844" s="226"/>
      <c r="D844" s="226"/>
      <c r="E844" s="226"/>
      <c r="F844" s="226"/>
      <c r="G844" s="226"/>
      <c r="H844" s="226"/>
      <c r="I844" s="226"/>
      <c r="J844" s="226"/>
      <c r="K844" s="226"/>
    </row>
    <row r="845" spans="2:11" x14ac:dyDescent="0.35">
      <c r="B845" s="272"/>
      <c r="C845" s="226"/>
      <c r="D845" s="226"/>
      <c r="E845" s="226"/>
      <c r="F845" s="226"/>
      <c r="G845" s="226"/>
      <c r="H845" s="226"/>
      <c r="I845" s="226"/>
      <c r="J845" s="226"/>
      <c r="K845" s="226"/>
    </row>
    <row r="846" spans="2:11" x14ac:dyDescent="0.35">
      <c r="B846" s="272"/>
      <c r="C846" s="226"/>
      <c r="D846" s="226"/>
      <c r="E846" s="226"/>
      <c r="F846" s="226"/>
      <c r="G846" s="226"/>
      <c r="H846" s="226"/>
      <c r="I846" s="226"/>
      <c r="J846" s="226"/>
      <c r="K846" s="226"/>
    </row>
    <row r="847" spans="2:11" x14ac:dyDescent="0.35">
      <c r="B847" s="272"/>
      <c r="C847" s="226"/>
      <c r="D847" s="226"/>
      <c r="E847" s="226"/>
      <c r="F847" s="226"/>
      <c r="G847" s="226"/>
      <c r="H847" s="226"/>
      <c r="I847" s="226"/>
      <c r="J847" s="226"/>
      <c r="K847" s="226"/>
    </row>
    <row r="848" spans="2:11" x14ac:dyDescent="0.35">
      <c r="B848" s="272"/>
      <c r="C848" s="226"/>
      <c r="D848" s="226"/>
      <c r="E848" s="226"/>
      <c r="F848" s="226"/>
      <c r="G848" s="226"/>
      <c r="H848" s="226"/>
      <c r="I848" s="226"/>
      <c r="J848" s="226"/>
      <c r="K848" s="226"/>
    </row>
    <row r="849" spans="2:11" x14ac:dyDescent="0.35">
      <c r="B849" s="272"/>
      <c r="C849" s="226"/>
      <c r="D849" s="226"/>
      <c r="E849" s="226"/>
      <c r="F849" s="226"/>
      <c r="G849" s="226"/>
      <c r="H849" s="226"/>
      <c r="I849" s="226"/>
      <c r="J849" s="226"/>
      <c r="K849" s="226"/>
    </row>
    <row r="850" spans="2:11" x14ac:dyDescent="0.35">
      <c r="B850" s="272"/>
      <c r="C850" s="226"/>
      <c r="D850" s="226"/>
      <c r="E850" s="226"/>
      <c r="F850" s="226"/>
      <c r="G850" s="226"/>
      <c r="H850" s="226"/>
      <c r="I850" s="226"/>
      <c r="J850" s="226"/>
      <c r="K850" s="226"/>
    </row>
    <row r="851" spans="2:11" x14ac:dyDescent="0.35">
      <c r="B851" s="272"/>
      <c r="C851" s="226"/>
      <c r="D851" s="226"/>
      <c r="E851" s="226"/>
      <c r="F851" s="226"/>
      <c r="G851" s="226"/>
      <c r="H851" s="226"/>
      <c r="I851" s="226"/>
      <c r="J851" s="226"/>
      <c r="K851" s="226"/>
    </row>
    <row r="852" spans="2:11" x14ac:dyDescent="0.35">
      <c r="B852" s="272"/>
      <c r="C852" s="226"/>
      <c r="D852" s="226"/>
      <c r="E852" s="226"/>
      <c r="F852" s="226"/>
      <c r="G852" s="226"/>
      <c r="H852" s="226"/>
      <c r="I852" s="226"/>
      <c r="J852" s="226"/>
      <c r="K852" s="226"/>
    </row>
    <row r="853" spans="2:11" x14ac:dyDescent="0.35">
      <c r="B853" s="272"/>
      <c r="C853" s="226"/>
      <c r="D853" s="226"/>
      <c r="E853" s="226"/>
      <c r="F853" s="226"/>
      <c r="G853" s="226"/>
      <c r="H853" s="226"/>
      <c r="I853" s="226"/>
      <c r="J853" s="226"/>
      <c r="K853" s="226"/>
    </row>
    <row r="854" spans="2:11" x14ac:dyDescent="0.35">
      <c r="B854" s="272"/>
      <c r="C854" s="226"/>
      <c r="D854" s="226"/>
      <c r="E854" s="226"/>
      <c r="F854" s="226"/>
      <c r="G854" s="226"/>
      <c r="H854" s="226"/>
      <c r="I854" s="226"/>
      <c r="J854" s="226"/>
      <c r="K854" s="226"/>
    </row>
    <row r="855" spans="2:11" x14ac:dyDescent="0.35">
      <c r="B855" s="272"/>
      <c r="C855" s="226"/>
      <c r="D855" s="226"/>
      <c r="E855" s="226"/>
      <c r="F855" s="226"/>
      <c r="G855" s="226"/>
      <c r="H855" s="226"/>
      <c r="I855" s="226"/>
      <c r="J855" s="226"/>
      <c r="K855" s="226"/>
    </row>
    <row r="856" spans="2:11" x14ac:dyDescent="0.35">
      <c r="B856" s="272"/>
      <c r="C856" s="226"/>
      <c r="D856" s="226"/>
      <c r="E856" s="226"/>
      <c r="F856" s="226"/>
      <c r="G856" s="226"/>
      <c r="H856" s="226"/>
      <c r="I856" s="226"/>
      <c r="J856" s="226"/>
      <c r="K856" s="226"/>
    </row>
    <row r="857" spans="2:11" x14ac:dyDescent="0.35">
      <c r="B857" s="272"/>
      <c r="C857" s="226"/>
      <c r="D857" s="226"/>
      <c r="E857" s="226"/>
      <c r="F857" s="226"/>
      <c r="G857" s="226"/>
      <c r="H857" s="226"/>
      <c r="I857" s="226"/>
      <c r="J857" s="226"/>
      <c r="K857" s="226"/>
    </row>
    <row r="858" spans="2:11" x14ac:dyDescent="0.35">
      <c r="B858" s="272"/>
      <c r="C858" s="226"/>
      <c r="D858" s="226"/>
      <c r="E858" s="226"/>
      <c r="F858" s="226"/>
      <c r="G858" s="226"/>
      <c r="H858" s="226"/>
      <c r="I858" s="226"/>
      <c r="J858" s="226"/>
      <c r="K858" s="226"/>
    </row>
    <row r="859" spans="2:11" x14ac:dyDescent="0.35">
      <c r="B859" s="272"/>
      <c r="C859" s="226"/>
      <c r="D859" s="226"/>
      <c r="E859" s="226"/>
      <c r="F859" s="226"/>
      <c r="G859" s="226"/>
      <c r="H859" s="226"/>
      <c r="I859" s="226"/>
      <c r="J859" s="226"/>
      <c r="K859" s="226"/>
    </row>
    <row r="860" spans="2:11" x14ac:dyDescent="0.35">
      <c r="B860" s="272"/>
      <c r="C860" s="226"/>
      <c r="D860" s="226"/>
      <c r="E860" s="226"/>
      <c r="F860" s="226"/>
      <c r="G860" s="226"/>
      <c r="H860" s="226"/>
      <c r="I860" s="226"/>
      <c r="J860" s="226"/>
      <c r="K860" s="226"/>
    </row>
    <row r="861" spans="2:11" x14ac:dyDescent="0.35">
      <c r="B861" s="272"/>
      <c r="C861" s="226"/>
      <c r="D861" s="226"/>
      <c r="E861" s="226"/>
      <c r="F861" s="226"/>
      <c r="G861" s="226"/>
      <c r="H861" s="226"/>
      <c r="I861" s="226"/>
      <c r="J861" s="226"/>
      <c r="K861" s="226"/>
    </row>
    <row r="862" spans="2:11" x14ac:dyDescent="0.35">
      <c r="B862" s="272"/>
      <c r="C862" s="226"/>
      <c r="D862" s="226"/>
      <c r="E862" s="226"/>
      <c r="F862" s="226"/>
      <c r="G862" s="226"/>
      <c r="H862" s="226"/>
      <c r="I862" s="226"/>
      <c r="J862" s="226"/>
      <c r="K862" s="226"/>
    </row>
    <row r="863" spans="2:11" x14ac:dyDescent="0.35">
      <c r="B863" s="272"/>
      <c r="C863" s="226"/>
      <c r="D863" s="226"/>
      <c r="E863" s="226"/>
      <c r="F863" s="226"/>
      <c r="G863" s="226"/>
      <c r="H863" s="226"/>
      <c r="I863" s="226"/>
      <c r="J863" s="226"/>
      <c r="K863" s="226"/>
    </row>
    <row r="864" spans="2:11" x14ac:dyDescent="0.35">
      <c r="B864" s="272"/>
      <c r="C864" s="226"/>
      <c r="D864" s="226"/>
      <c r="E864" s="226"/>
      <c r="F864" s="226"/>
      <c r="G864" s="226"/>
      <c r="H864" s="226"/>
      <c r="I864" s="226"/>
      <c r="J864" s="226"/>
      <c r="K864" s="226"/>
    </row>
    <row r="865" spans="2:11" x14ac:dyDescent="0.35">
      <c r="B865" s="272"/>
      <c r="C865" s="226"/>
      <c r="D865" s="226"/>
      <c r="E865" s="226"/>
      <c r="F865" s="226"/>
      <c r="G865" s="226"/>
      <c r="H865" s="226"/>
      <c r="I865" s="226"/>
      <c r="J865" s="226"/>
      <c r="K865" s="226"/>
    </row>
    <row r="866" spans="2:11" x14ac:dyDescent="0.35">
      <c r="B866" s="272"/>
      <c r="C866" s="226"/>
      <c r="D866" s="226"/>
      <c r="E866" s="226"/>
      <c r="F866" s="226"/>
      <c r="G866" s="226"/>
      <c r="H866" s="226"/>
      <c r="I866" s="226"/>
      <c r="J866" s="226"/>
      <c r="K866" s="226"/>
    </row>
    <row r="867" spans="2:11" x14ac:dyDescent="0.35">
      <c r="B867" s="272"/>
      <c r="C867" s="226"/>
      <c r="D867" s="226"/>
      <c r="E867" s="226"/>
      <c r="F867" s="226"/>
      <c r="G867" s="226"/>
      <c r="H867" s="226"/>
      <c r="I867" s="226"/>
      <c r="J867" s="226"/>
      <c r="K867" s="226"/>
    </row>
    <row r="868" spans="2:11" x14ac:dyDescent="0.35">
      <c r="B868" s="272"/>
      <c r="C868" s="226"/>
      <c r="D868" s="226"/>
      <c r="E868" s="226"/>
      <c r="F868" s="226"/>
      <c r="G868" s="226"/>
      <c r="H868" s="226"/>
      <c r="I868" s="226"/>
      <c r="J868" s="226"/>
      <c r="K868" s="226"/>
    </row>
    <row r="869" spans="2:11" x14ac:dyDescent="0.35">
      <c r="B869" s="272"/>
      <c r="C869" s="226"/>
      <c r="D869" s="226"/>
      <c r="E869" s="226"/>
      <c r="F869" s="226"/>
      <c r="G869" s="226"/>
      <c r="H869" s="226"/>
      <c r="I869" s="226"/>
      <c r="J869" s="226"/>
      <c r="K869" s="226"/>
    </row>
    <row r="870" spans="2:11" x14ac:dyDescent="0.35">
      <c r="B870" s="272"/>
      <c r="C870" s="226"/>
      <c r="D870" s="226"/>
      <c r="E870" s="226"/>
      <c r="F870" s="226"/>
      <c r="G870" s="226"/>
      <c r="H870" s="226"/>
      <c r="I870" s="226"/>
      <c r="J870" s="226"/>
      <c r="K870" s="226"/>
    </row>
    <row r="871" spans="2:11" x14ac:dyDescent="0.35">
      <c r="B871" s="272"/>
      <c r="C871" s="226"/>
      <c r="D871" s="226"/>
      <c r="E871" s="226"/>
      <c r="F871" s="226"/>
      <c r="G871" s="226"/>
      <c r="H871" s="226"/>
      <c r="I871" s="226"/>
      <c r="J871" s="226"/>
      <c r="K871" s="226"/>
    </row>
    <row r="872" spans="2:11" x14ac:dyDescent="0.35">
      <c r="B872" s="272"/>
      <c r="C872" s="226"/>
      <c r="D872" s="226"/>
      <c r="E872" s="226"/>
      <c r="F872" s="226"/>
      <c r="G872" s="226"/>
      <c r="H872" s="226"/>
      <c r="I872" s="226"/>
      <c r="J872" s="226"/>
      <c r="K872" s="226"/>
    </row>
    <row r="873" spans="2:11" x14ac:dyDescent="0.35">
      <c r="B873" s="272"/>
      <c r="C873" s="226"/>
      <c r="D873" s="226"/>
      <c r="E873" s="226"/>
      <c r="F873" s="226"/>
      <c r="G873" s="226"/>
      <c r="H873" s="226"/>
      <c r="I873" s="226"/>
      <c r="J873" s="226"/>
      <c r="K873" s="226"/>
    </row>
    <row r="874" spans="2:11" x14ac:dyDescent="0.35">
      <c r="B874" s="272"/>
      <c r="C874" s="226"/>
      <c r="D874" s="226"/>
      <c r="E874" s="226"/>
      <c r="F874" s="226"/>
      <c r="G874" s="226"/>
      <c r="H874" s="226"/>
      <c r="I874" s="226"/>
      <c r="J874" s="226"/>
      <c r="K874" s="226"/>
    </row>
    <row r="875" spans="2:11" x14ac:dyDescent="0.35">
      <c r="B875" s="272"/>
      <c r="C875" s="226"/>
      <c r="D875" s="226"/>
      <c r="E875" s="226"/>
      <c r="F875" s="226"/>
      <c r="G875" s="226"/>
      <c r="H875" s="226"/>
      <c r="I875" s="226"/>
      <c r="J875" s="226"/>
      <c r="K875" s="226"/>
    </row>
    <row r="876" spans="2:11" x14ac:dyDescent="0.35">
      <c r="B876" s="272"/>
      <c r="C876" s="226"/>
      <c r="D876" s="226"/>
      <c r="E876" s="226"/>
      <c r="F876" s="226"/>
      <c r="G876" s="226"/>
      <c r="H876" s="226"/>
      <c r="I876" s="226"/>
      <c r="J876" s="226"/>
      <c r="K876" s="226"/>
    </row>
    <row r="877" spans="2:11" x14ac:dyDescent="0.35">
      <c r="B877" s="272"/>
      <c r="C877" s="226"/>
      <c r="D877" s="226"/>
      <c r="E877" s="226"/>
      <c r="F877" s="226"/>
      <c r="G877" s="226"/>
      <c r="H877" s="226"/>
      <c r="I877" s="226"/>
      <c r="J877" s="226"/>
      <c r="K877" s="226"/>
    </row>
    <row r="878" spans="2:11" x14ac:dyDescent="0.35">
      <c r="B878" s="272"/>
      <c r="C878" s="226"/>
      <c r="D878" s="226"/>
      <c r="E878" s="226"/>
      <c r="F878" s="226"/>
      <c r="G878" s="226"/>
      <c r="H878" s="226"/>
      <c r="I878" s="226"/>
      <c r="J878" s="226"/>
      <c r="K878" s="226"/>
    </row>
    <row r="879" spans="2:11" x14ac:dyDescent="0.35">
      <c r="B879" s="272"/>
      <c r="C879" s="226"/>
      <c r="D879" s="226"/>
      <c r="E879" s="226"/>
      <c r="F879" s="226"/>
      <c r="G879" s="226"/>
      <c r="H879" s="226"/>
      <c r="I879" s="226"/>
      <c r="J879" s="226"/>
      <c r="K879" s="226"/>
    </row>
    <row r="880" spans="2:11" x14ac:dyDescent="0.35">
      <c r="B880" s="272"/>
      <c r="C880" s="226"/>
      <c r="D880" s="226"/>
      <c r="E880" s="226"/>
      <c r="F880" s="226"/>
      <c r="G880" s="226"/>
      <c r="H880" s="226"/>
      <c r="I880" s="226"/>
      <c r="J880" s="226"/>
      <c r="K880" s="226"/>
    </row>
    <row r="881" spans="2:11" x14ac:dyDescent="0.35">
      <c r="B881" s="272"/>
      <c r="C881" s="226"/>
      <c r="D881" s="226"/>
      <c r="E881" s="226"/>
      <c r="F881" s="226"/>
      <c r="G881" s="226"/>
      <c r="H881" s="226"/>
      <c r="I881" s="226"/>
      <c r="J881" s="226"/>
      <c r="K881" s="226"/>
    </row>
    <row r="882" spans="2:11" x14ac:dyDescent="0.35">
      <c r="B882" s="272"/>
      <c r="C882" s="226"/>
      <c r="D882" s="226"/>
      <c r="E882" s="226"/>
      <c r="F882" s="226"/>
      <c r="G882" s="226"/>
      <c r="H882" s="226"/>
      <c r="I882" s="226"/>
      <c r="J882" s="226"/>
      <c r="K882" s="226"/>
    </row>
    <row r="883" spans="2:11" x14ac:dyDescent="0.35">
      <c r="B883" s="272"/>
      <c r="C883" s="226"/>
      <c r="D883" s="226"/>
      <c r="E883" s="226"/>
      <c r="F883" s="226"/>
      <c r="G883" s="226"/>
      <c r="H883" s="226"/>
      <c r="I883" s="226"/>
      <c r="J883" s="226"/>
      <c r="K883" s="226"/>
    </row>
    <row r="884" spans="2:11" x14ac:dyDescent="0.35">
      <c r="B884" s="272"/>
      <c r="C884" s="226"/>
      <c r="D884" s="226"/>
      <c r="E884" s="226"/>
      <c r="F884" s="226"/>
      <c r="G884" s="226"/>
      <c r="H884" s="226"/>
      <c r="I884" s="226"/>
      <c r="J884" s="226"/>
      <c r="K884" s="226"/>
    </row>
    <row r="885" spans="2:11" x14ac:dyDescent="0.35">
      <c r="B885" s="272"/>
      <c r="C885" s="226"/>
      <c r="D885" s="226"/>
      <c r="E885" s="226"/>
      <c r="F885" s="226"/>
      <c r="G885" s="226"/>
      <c r="H885" s="226"/>
      <c r="I885" s="226"/>
      <c r="J885" s="226"/>
      <c r="K885" s="226"/>
    </row>
    <row r="886" spans="2:11" x14ac:dyDescent="0.35">
      <c r="B886" s="272"/>
      <c r="C886" s="226"/>
      <c r="D886" s="226"/>
      <c r="E886" s="226"/>
      <c r="F886" s="226"/>
      <c r="G886" s="226"/>
      <c r="H886" s="226"/>
      <c r="I886" s="226"/>
      <c r="J886" s="226"/>
      <c r="K886" s="226"/>
    </row>
    <row r="887" spans="2:11" x14ac:dyDescent="0.35">
      <c r="B887" s="272"/>
      <c r="C887" s="226"/>
      <c r="D887" s="226"/>
      <c r="E887" s="226"/>
      <c r="F887" s="226"/>
      <c r="G887" s="226"/>
      <c r="H887" s="226"/>
      <c r="I887" s="226"/>
      <c r="J887" s="226"/>
      <c r="K887" s="226"/>
    </row>
    <row r="888" spans="2:11" x14ac:dyDescent="0.35">
      <c r="B888" s="272"/>
      <c r="C888" s="226"/>
      <c r="D888" s="226"/>
      <c r="E888" s="226"/>
      <c r="F888" s="226"/>
      <c r="G888" s="226"/>
      <c r="H888" s="226"/>
      <c r="I888" s="226"/>
      <c r="J888" s="226"/>
      <c r="K888" s="226"/>
    </row>
    <row r="889" spans="2:11" x14ac:dyDescent="0.35">
      <c r="B889" s="272"/>
      <c r="C889" s="226"/>
      <c r="D889" s="226"/>
      <c r="E889" s="226"/>
      <c r="F889" s="226"/>
      <c r="G889" s="226"/>
      <c r="H889" s="226"/>
      <c r="I889" s="226"/>
      <c r="J889" s="226"/>
      <c r="K889" s="226"/>
    </row>
    <row r="890" spans="2:11" x14ac:dyDescent="0.35">
      <c r="B890" s="272"/>
      <c r="C890" s="226"/>
      <c r="D890" s="226"/>
      <c r="E890" s="226"/>
      <c r="F890" s="226"/>
      <c r="G890" s="226"/>
      <c r="H890" s="226"/>
      <c r="I890" s="226"/>
      <c r="J890" s="226"/>
      <c r="K890" s="226"/>
    </row>
    <row r="891" spans="2:11" x14ac:dyDescent="0.35">
      <c r="B891" s="272"/>
      <c r="C891" s="226"/>
      <c r="D891" s="226"/>
      <c r="E891" s="226"/>
      <c r="F891" s="226"/>
      <c r="G891" s="226"/>
      <c r="H891" s="226"/>
      <c r="I891" s="226"/>
      <c r="J891" s="226"/>
      <c r="K891" s="226"/>
    </row>
    <row r="892" spans="2:11" x14ac:dyDescent="0.35">
      <c r="B892" s="272"/>
      <c r="C892" s="226"/>
      <c r="D892" s="226"/>
      <c r="E892" s="226"/>
      <c r="F892" s="226"/>
      <c r="G892" s="226"/>
      <c r="H892" s="226"/>
      <c r="I892" s="226"/>
      <c r="J892" s="226"/>
      <c r="K892" s="226"/>
    </row>
    <row r="893" spans="2:11" x14ac:dyDescent="0.35">
      <c r="B893" s="272"/>
      <c r="C893" s="226"/>
      <c r="D893" s="226"/>
      <c r="E893" s="226"/>
      <c r="F893" s="226"/>
      <c r="G893" s="226"/>
      <c r="H893" s="226"/>
      <c r="I893" s="226"/>
      <c r="J893" s="226"/>
      <c r="K893" s="226"/>
    </row>
    <row r="894" spans="2:11" x14ac:dyDescent="0.35">
      <c r="B894" s="272"/>
      <c r="C894" s="226"/>
      <c r="D894" s="226"/>
      <c r="E894" s="226"/>
      <c r="F894" s="226"/>
      <c r="G894" s="226"/>
      <c r="H894" s="226"/>
      <c r="I894" s="226"/>
      <c r="J894" s="226"/>
      <c r="K894" s="226"/>
    </row>
    <row r="895" spans="2:11" x14ac:dyDescent="0.35">
      <c r="B895" s="272"/>
      <c r="C895" s="226"/>
      <c r="D895" s="226"/>
      <c r="E895" s="226"/>
      <c r="F895" s="226"/>
      <c r="G895" s="226"/>
      <c r="H895" s="226"/>
      <c r="I895" s="226"/>
      <c r="J895" s="226"/>
      <c r="K895" s="226"/>
    </row>
    <row r="896" spans="2:11" x14ac:dyDescent="0.35">
      <c r="B896" s="272"/>
      <c r="C896" s="226"/>
      <c r="D896" s="226"/>
      <c r="E896" s="226"/>
      <c r="F896" s="226"/>
      <c r="G896" s="226"/>
      <c r="H896" s="226"/>
      <c r="I896" s="226"/>
      <c r="J896" s="226"/>
      <c r="K896" s="226"/>
    </row>
    <row r="897" spans="2:11" x14ac:dyDescent="0.35">
      <c r="B897" s="272"/>
      <c r="C897" s="226"/>
      <c r="D897" s="226"/>
      <c r="E897" s="226"/>
      <c r="F897" s="226"/>
      <c r="G897" s="226"/>
      <c r="H897" s="226"/>
      <c r="I897" s="226"/>
      <c r="J897" s="226"/>
      <c r="K897" s="226"/>
    </row>
    <row r="898" spans="2:11" x14ac:dyDescent="0.35">
      <c r="B898" s="272"/>
      <c r="C898" s="226"/>
      <c r="D898" s="226"/>
      <c r="E898" s="226"/>
      <c r="F898" s="226"/>
      <c r="G898" s="226"/>
      <c r="H898" s="226"/>
      <c r="I898" s="226"/>
      <c r="J898" s="226"/>
      <c r="K898" s="226"/>
    </row>
    <row r="899" spans="2:11" x14ac:dyDescent="0.35">
      <c r="B899" s="272"/>
      <c r="C899" s="226"/>
      <c r="D899" s="226"/>
      <c r="E899" s="226"/>
      <c r="F899" s="226"/>
      <c r="G899" s="226"/>
      <c r="H899" s="226"/>
      <c r="I899" s="226"/>
      <c r="J899" s="226"/>
      <c r="K899" s="226"/>
    </row>
    <row r="900" spans="2:11" x14ac:dyDescent="0.35">
      <c r="B900" s="272"/>
      <c r="C900" s="226"/>
      <c r="D900" s="226"/>
      <c r="E900" s="226"/>
      <c r="F900" s="226"/>
      <c r="G900" s="226"/>
      <c r="H900" s="226"/>
      <c r="I900" s="226"/>
      <c r="J900" s="226"/>
      <c r="K900" s="226"/>
    </row>
    <row r="901" spans="2:11" x14ac:dyDescent="0.35">
      <c r="B901" s="272"/>
      <c r="C901" s="226"/>
      <c r="D901" s="226"/>
      <c r="E901" s="226"/>
      <c r="F901" s="226"/>
      <c r="G901" s="226"/>
      <c r="H901" s="226"/>
      <c r="I901" s="226"/>
      <c r="J901" s="226"/>
      <c r="K901" s="226"/>
    </row>
    <row r="902" spans="2:11" x14ac:dyDescent="0.35">
      <c r="B902" s="272"/>
      <c r="C902" s="226"/>
      <c r="D902" s="226"/>
      <c r="E902" s="226"/>
      <c r="F902" s="226"/>
      <c r="G902" s="226"/>
      <c r="H902" s="226"/>
      <c r="I902" s="226"/>
      <c r="J902" s="226"/>
      <c r="K902" s="226"/>
    </row>
    <row r="903" spans="2:11" x14ac:dyDescent="0.35">
      <c r="B903" s="272"/>
      <c r="C903" s="226"/>
      <c r="D903" s="226"/>
      <c r="E903" s="226"/>
      <c r="F903" s="226"/>
      <c r="G903" s="226"/>
      <c r="H903" s="226"/>
      <c r="I903" s="226"/>
      <c r="J903" s="226"/>
      <c r="K903" s="226"/>
    </row>
    <row r="904" spans="2:11" x14ac:dyDescent="0.35">
      <c r="B904" s="272"/>
      <c r="C904" s="226"/>
      <c r="D904" s="226"/>
      <c r="E904" s="226"/>
      <c r="F904" s="226"/>
      <c r="G904" s="226"/>
      <c r="H904" s="226"/>
      <c r="I904" s="226"/>
      <c r="J904" s="226"/>
      <c r="K904" s="226"/>
    </row>
    <row r="905" spans="2:11" x14ac:dyDescent="0.35">
      <c r="B905" s="272"/>
      <c r="C905" s="226"/>
      <c r="D905" s="226"/>
      <c r="E905" s="226"/>
      <c r="F905" s="226"/>
      <c r="G905" s="226"/>
      <c r="H905" s="226"/>
      <c r="I905" s="226"/>
      <c r="J905" s="226"/>
      <c r="K905" s="226"/>
    </row>
    <row r="906" spans="2:11" x14ac:dyDescent="0.35">
      <c r="B906" s="272"/>
      <c r="C906" s="226"/>
      <c r="D906" s="226"/>
      <c r="E906" s="226"/>
      <c r="F906" s="226"/>
      <c r="G906" s="226"/>
      <c r="H906" s="226"/>
      <c r="I906" s="226"/>
      <c r="J906" s="226"/>
      <c r="K906" s="226"/>
    </row>
    <row r="907" spans="2:11" x14ac:dyDescent="0.35">
      <c r="B907" s="272"/>
      <c r="C907" s="226"/>
      <c r="D907" s="226"/>
      <c r="E907" s="226"/>
      <c r="F907" s="226"/>
      <c r="G907" s="226"/>
      <c r="H907" s="226"/>
      <c r="I907" s="226"/>
      <c r="J907" s="226"/>
      <c r="K907" s="226"/>
    </row>
    <row r="908" spans="2:11" x14ac:dyDescent="0.35">
      <c r="B908" s="272"/>
      <c r="C908" s="226"/>
      <c r="D908" s="226"/>
      <c r="E908" s="226"/>
      <c r="F908" s="226"/>
      <c r="G908" s="226"/>
      <c r="H908" s="226"/>
      <c r="I908" s="226"/>
      <c r="J908" s="226"/>
      <c r="K908" s="226"/>
    </row>
    <row r="909" spans="2:11" x14ac:dyDescent="0.35">
      <c r="B909" s="272"/>
      <c r="C909" s="226"/>
      <c r="D909" s="226"/>
      <c r="E909" s="226"/>
      <c r="F909" s="226"/>
      <c r="G909" s="226"/>
      <c r="H909" s="226"/>
      <c r="I909" s="226"/>
      <c r="J909" s="226"/>
      <c r="K909" s="226"/>
    </row>
    <row r="910" spans="2:11" x14ac:dyDescent="0.35">
      <c r="B910" s="272"/>
      <c r="C910" s="226"/>
      <c r="D910" s="226"/>
      <c r="E910" s="226"/>
      <c r="F910" s="226"/>
      <c r="G910" s="226"/>
      <c r="H910" s="226"/>
      <c r="I910" s="226"/>
      <c r="J910" s="226"/>
      <c r="K910" s="226"/>
    </row>
    <row r="911" spans="2:11" x14ac:dyDescent="0.35">
      <c r="B911" s="272"/>
      <c r="C911" s="226"/>
      <c r="D911" s="226"/>
      <c r="E911" s="226"/>
      <c r="F911" s="226"/>
      <c r="G911" s="226"/>
      <c r="H911" s="226"/>
      <c r="I911" s="226"/>
      <c r="J911" s="226"/>
      <c r="K911" s="226"/>
    </row>
    <row r="912" spans="2:11" x14ac:dyDescent="0.35">
      <c r="B912" s="272"/>
      <c r="C912" s="226"/>
      <c r="D912" s="226"/>
      <c r="E912" s="226"/>
      <c r="F912" s="226"/>
      <c r="G912" s="226"/>
      <c r="H912" s="226"/>
      <c r="I912" s="226"/>
      <c r="J912" s="226"/>
      <c r="K912" s="226"/>
    </row>
    <row r="913" spans="2:11" x14ac:dyDescent="0.35">
      <c r="B913" s="272"/>
      <c r="C913" s="226"/>
      <c r="D913" s="226"/>
      <c r="E913" s="226"/>
      <c r="F913" s="226"/>
      <c r="G913" s="226"/>
      <c r="H913" s="226"/>
      <c r="I913" s="226"/>
      <c r="J913" s="226"/>
      <c r="K913" s="226"/>
    </row>
    <row r="914" spans="2:11" x14ac:dyDescent="0.35">
      <c r="B914" s="272"/>
      <c r="C914" s="226"/>
      <c r="D914" s="226"/>
      <c r="E914" s="226"/>
      <c r="F914" s="226"/>
      <c r="G914" s="226"/>
      <c r="H914" s="226"/>
      <c r="I914" s="226"/>
      <c r="J914" s="226"/>
      <c r="K914" s="226"/>
    </row>
    <row r="915" spans="2:11" x14ac:dyDescent="0.35">
      <c r="B915" s="272"/>
      <c r="C915" s="226"/>
      <c r="D915" s="226"/>
      <c r="E915" s="226"/>
      <c r="F915" s="226"/>
      <c r="G915" s="226"/>
      <c r="H915" s="226"/>
      <c r="I915" s="226"/>
      <c r="J915" s="226"/>
      <c r="K915" s="226"/>
    </row>
    <row r="916" spans="2:11" x14ac:dyDescent="0.35">
      <c r="B916" s="272"/>
      <c r="C916" s="226"/>
      <c r="D916" s="226"/>
      <c r="E916" s="226"/>
      <c r="F916" s="226"/>
      <c r="G916" s="226"/>
      <c r="H916" s="226"/>
      <c r="I916" s="226"/>
      <c r="J916" s="226"/>
      <c r="K916" s="226"/>
    </row>
    <row r="917" spans="2:11" x14ac:dyDescent="0.35">
      <c r="B917" s="272"/>
      <c r="C917" s="226"/>
      <c r="D917" s="226"/>
      <c r="E917" s="226"/>
      <c r="F917" s="226"/>
      <c r="G917" s="226"/>
      <c r="H917" s="226"/>
      <c r="I917" s="226"/>
      <c r="J917" s="226"/>
      <c r="K917" s="226"/>
    </row>
    <row r="918" spans="2:11" x14ac:dyDescent="0.35">
      <c r="B918" s="272"/>
      <c r="C918" s="226"/>
      <c r="D918" s="226"/>
      <c r="E918" s="226"/>
      <c r="F918" s="226"/>
      <c r="G918" s="226"/>
      <c r="H918" s="226"/>
      <c r="I918" s="226"/>
      <c r="J918" s="226"/>
      <c r="K918" s="226"/>
    </row>
    <row r="919" spans="2:11" x14ac:dyDescent="0.35">
      <c r="B919" s="272"/>
      <c r="C919" s="226"/>
      <c r="D919" s="226"/>
      <c r="E919" s="226"/>
      <c r="F919" s="226"/>
      <c r="G919" s="226"/>
      <c r="H919" s="226"/>
      <c r="I919" s="226"/>
      <c r="J919" s="226"/>
      <c r="K919" s="226"/>
    </row>
    <row r="920" spans="2:11" x14ac:dyDescent="0.35">
      <c r="B920" s="272"/>
      <c r="C920" s="226"/>
      <c r="D920" s="226"/>
      <c r="E920" s="226"/>
      <c r="F920" s="226"/>
      <c r="G920" s="226"/>
      <c r="H920" s="226"/>
      <c r="I920" s="226"/>
      <c r="J920" s="226"/>
      <c r="K920" s="226"/>
    </row>
    <row r="921" spans="2:11" x14ac:dyDescent="0.35">
      <c r="B921" s="272"/>
      <c r="C921" s="226"/>
      <c r="D921" s="226"/>
      <c r="E921" s="226"/>
      <c r="F921" s="226"/>
      <c r="G921" s="226"/>
      <c r="H921" s="226"/>
      <c r="I921" s="226"/>
      <c r="J921" s="226"/>
      <c r="K921" s="226"/>
    </row>
    <row r="922" spans="2:11" x14ac:dyDescent="0.35">
      <c r="B922" s="272"/>
      <c r="C922" s="226"/>
      <c r="D922" s="226"/>
      <c r="E922" s="226"/>
      <c r="F922" s="226"/>
      <c r="G922" s="226"/>
      <c r="H922" s="226"/>
      <c r="I922" s="226"/>
      <c r="J922" s="226"/>
      <c r="K922" s="226"/>
    </row>
    <row r="923" spans="2:11" x14ac:dyDescent="0.35">
      <c r="B923" s="272"/>
      <c r="C923" s="226"/>
      <c r="D923" s="226"/>
      <c r="E923" s="226"/>
      <c r="F923" s="226"/>
      <c r="G923" s="226"/>
      <c r="H923" s="226"/>
      <c r="I923" s="226"/>
      <c r="J923" s="226"/>
      <c r="K923" s="226"/>
    </row>
    <row r="924" spans="2:11" x14ac:dyDescent="0.35">
      <c r="B924" s="272"/>
      <c r="C924" s="226"/>
      <c r="D924" s="226"/>
      <c r="E924" s="226"/>
      <c r="F924" s="226"/>
      <c r="G924" s="226"/>
      <c r="H924" s="226"/>
      <c r="I924" s="226"/>
      <c r="J924" s="226"/>
      <c r="K924" s="226"/>
    </row>
    <row r="925" spans="2:11" x14ac:dyDescent="0.35">
      <c r="B925" s="272"/>
      <c r="C925" s="226"/>
      <c r="D925" s="226"/>
      <c r="E925" s="226"/>
      <c r="F925" s="226"/>
      <c r="G925" s="226"/>
      <c r="H925" s="226"/>
      <c r="I925" s="226"/>
      <c r="J925" s="226"/>
      <c r="K925" s="226"/>
    </row>
    <row r="926" spans="2:11" x14ac:dyDescent="0.35">
      <c r="B926" s="272"/>
      <c r="C926" s="226"/>
      <c r="D926" s="226"/>
      <c r="E926" s="226"/>
      <c r="F926" s="226"/>
      <c r="G926" s="226"/>
      <c r="H926" s="226"/>
      <c r="I926" s="226"/>
      <c r="J926" s="226"/>
      <c r="K926" s="226"/>
    </row>
    <row r="927" spans="2:11" x14ac:dyDescent="0.35">
      <c r="B927" s="272"/>
      <c r="C927" s="226"/>
      <c r="D927" s="226"/>
      <c r="E927" s="226"/>
      <c r="F927" s="226"/>
      <c r="G927" s="226"/>
      <c r="H927" s="226"/>
      <c r="I927" s="226"/>
      <c r="J927" s="226"/>
      <c r="K927" s="226"/>
    </row>
    <row r="928" spans="2:11" x14ac:dyDescent="0.35">
      <c r="B928" s="272"/>
      <c r="C928" s="226"/>
      <c r="D928" s="226"/>
      <c r="E928" s="226"/>
      <c r="F928" s="226"/>
      <c r="G928" s="226"/>
      <c r="H928" s="226"/>
      <c r="I928" s="226"/>
      <c r="J928" s="226"/>
      <c r="K928" s="226"/>
    </row>
    <row r="929" spans="2:11" x14ac:dyDescent="0.35">
      <c r="B929" s="272"/>
      <c r="C929" s="226"/>
      <c r="D929" s="226"/>
      <c r="E929" s="226"/>
      <c r="F929" s="226"/>
      <c r="G929" s="226"/>
      <c r="H929" s="226"/>
      <c r="I929" s="226"/>
      <c r="J929" s="226"/>
      <c r="K929" s="226"/>
    </row>
    <row r="930" spans="2:11" x14ac:dyDescent="0.35">
      <c r="B930" s="272"/>
      <c r="C930" s="226"/>
      <c r="D930" s="226"/>
      <c r="E930" s="226"/>
      <c r="F930" s="226"/>
      <c r="G930" s="226"/>
      <c r="H930" s="226"/>
      <c r="I930" s="226"/>
      <c r="J930" s="226"/>
      <c r="K930" s="226"/>
    </row>
    <row r="931" spans="2:11" x14ac:dyDescent="0.35">
      <c r="B931" s="272"/>
      <c r="C931" s="226"/>
      <c r="D931" s="226"/>
      <c r="E931" s="226"/>
      <c r="F931" s="226"/>
      <c r="G931" s="226"/>
      <c r="H931" s="226"/>
      <c r="I931" s="226"/>
      <c r="J931" s="226"/>
      <c r="K931" s="226"/>
    </row>
    <row r="932" spans="2:11" x14ac:dyDescent="0.35">
      <c r="B932" s="272"/>
      <c r="C932" s="226"/>
      <c r="D932" s="226"/>
      <c r="E932" s="226"/>
      <c r="F932" s="226"/>
      <c r="G932" s="226"/>
      <c r="H932" s="226"/>
      <c r="I932" s="226"/>
      <c r="J932" s="226"/>
      <c r="K932" s="226"/>
    </row>
    <row r="933" spans="2:11" x14ac:dyDescent="0.35">
      <c r="B933" s="272"/>
      <c r="C933" s="226"/>
      <c r="D933" s="226"/>
      <c r="E933" s="226"/>
      <c r="F933" s="226"/>
      <c r="G933" s="226"/>
      <c r="H933" s="226"/>
      <c r="I933" s="226"/>
      <c r="J933" s="226"/>
      <c r="K933" s="226"/>
    </row>
    <row r="934" spans="2:11" x14ac:dyDescent="0.35">
      <c r="B934" s="272"/>
      <c r="C934" s="226"/>
      <c r="D934" s="226"/>
      <c r="E934" s="226"/>
      <c r="F934" s="226"/>
      <c r="G934" s="226"/>
      <c r="H934" s="226"/>
      <c r="I934" s="226"/>
      <c r="J934" s="226"/>
      <c r="K934" s="226"/>
    </row>
    <row r="935" spans="2:11" x14ac:dyDescent="0.35">
      <c r="B935" s="272"/>
      <c r="C935" s="226"/>
      <c r="D935" s="226"/>
      <c r="E935" s="226"/>
      <c r="F935" s="226"/>
      <c r="G935" s="226"/>
      <c r="H935" s="226"/>
      <c r="I935" s="226"/>
      <c r="J935" s="226"/>
      <c r="K935" s="226"/>
    </row>
    <row r="936" spans="2:11" x14ac:dyDescent="0.35">
      <c r="B936" s="272"/>
      <c r="C936" s="226"/>
      <c r="D936" s="226"/>
      <c r="E936" s="226"/>
      <c r="F936" s="226"/>
      <c r="G936" s="226"/>
      <c r="H936" s="226"/>
      <c r="I936" s="226"/>
      <c r="J936" s="226"/>
      <c r="K936" s="226"/>
    </row>
    <row r="937" spans="2:11" x14ac:dyDescent="0.35">
      <c r="B937" s="272"/>
      <c r="C937" s="226"/>
      <c r="D937" s="226"/>
      <c r="E937" s="226"/>
      <c r="F937" s="226"/>
      <c r="G937" s="226"/>
      <c r="H937" s="226"/>
      <c r="I937" s="226"/>
      <c r="J937" s="226"/>
      <c r="K937" s="226"/>
    </row>
    <row r="938" spans="2:11" x14ac:dyDescent="0.35">
      <c r="B938" s="272"/>
      <c r="C938" s="226"/>
      <c r="D938" s="226"/>
      <c r="E938" s="226"/>
      <c r="F938" s="226"/>
      <c r="G938" s="226"/>
      <c r="H938" s="226"/>
      <c r="I938" s="226"/>
      <c r="J938" s="226"/>
      <c r="K938" s="226"/>
    </row>
    <row r="939" spans="2:11" x14ac:dyDescent="0.35">
      <c r="B939" s="272"/>
      <c r="C939" s="226"/>
      <c r="D939" s="226"/>
      <c r="E939" s="226"/>
      <c r="F939" s="226"/>
      <c r="G939" s="226"/>
      <c r="H939" s="226"/>
      <c r="I939" s="226"/>
      <c r="J939" s="226"/>
      <c r="K939" s="226"/>
    </row>
    <row r="940" spans="2:11" x14ac:dyDescent="0.35">
      <c r="B940" s="272"/>
      <c r="C940" s="226"/>
      <c r="D940" s="226"/>
      <c r="E940" s="226"/>
      <c r="F940" s="226"/>
      <c r="G940" s="226"/>
      <c r="H940" s="226"/>
      <c r="I940" s="226"/>
      <c r="J940" s="226"/>
      <c r="K940" s="226"/>
    </row>
    <row r="941" spans="2:11" x14ac:dyDescent="0.35">
      <c r="B941" s="272"/>
      <c r="C941" s="226"/>
      <c r="D941" s="226"/>
      <c r="E941" s="226"/>
      <c r="F941" s="226"/>
      <c r="G941" s="226"/>
      <c r="H941" s="226"/>
      <c r="I941" s="226"/>
      <c r="J941" s="226"/>
      <c r="K941" s="226"/>
    </row>
    <row r="942" spans="2:11" x14ac:dyDescent="0.35">
      <c r="B942" s="272"/>
      <c r="C942" s="226"/>
      <c r="D942" s="226"/>
      <c r="E942" s="226"/>
      <c r="F942" s="226"/>
      <c r="G942" s="226"/>
      <c r="H942" s="226"/>
      <c r="I942" s="226"/>
      <c r="J942" s="226"/>
      <c r="K942" s="226"/>
    </row>
    <row r="943" spans="2:11" x14ac:dyDescent="0.35">
      <c r="B943" s="272"/>
      <c r="C943" s="226"/>
      <c r="D943" s="226"/>
      <c r="E943" s="226"/>
      <c r="F943" s="226"/>
      <c r="G943" s="226"/>
      <c r="H943" s="226"/>
      <c r="I943" s="226"/>
      <c r="J943" s="226"/>
      <c r="K943" s="226"/>
    </row>
    <row r="944" spans="2:11" x14ac:dyDescent="0.35">
      <c r="B944" s="272"/>
      <c r="C944" s="226"/>
      <c r="D944" s="226"/>
      <c r="E944" s="226"/>
      <c r="F944" s="226"/>
      <c r="G944" s="226"/>
      <c r="H944" s="226"/>
      <c r="I944" s="226"/>
      <c r="J944" s="226"/>
      <c r="K944" s="226"/>
    </row>
    <row r="945" spans="2:11" x14ac:dyDescent="0.35">
      <c r="B945" s="272"/>
      <c r="C945" s="226"/>
      <c r="D945" s="226"/>
      <c r="E945" s="226"/>
      <c r="F945" s="226"/>
      <c r="G945" s="226"/>
      <c r="H945" s="226"/>
      <c r="I945" s="226"/>
      <c r="J945" s="226"/>
      <c r="K945" s="226"/>
    </row>
    <row r="946" spans="2:11" x14ac:dyDescent="0.35">
      <c r="B946" s="272"/>
      <c r="C946" s="226"/>
      <c r="D946" s="226"/>
      <c r="E946" s="226"/>
      <c r="F946" s="226"/>
      <c r="G946" s="226"/>
      <c r="H946" s="226"/>
      <c r="I946" s="226"/>
      <c r="J946" s="226"/>
      <c r="K946" s="226"/>
    </row>
    <row r="947" spans="2:11" x14ac:dyDescent="0.35">
      <c r="B947" s="272"/>
      <c r="C947" s="226"/>
      <c r="D947" s="226"/>
      <c r="E947" s="226"/>
      <c r="F947" s="226"/>
      <c r="G947" s="226"/>
      <c r="H947" s="226"/>
      <c r="I947" s="226"/>
      <c r="J947" s="226"/>
      <c r="K947" s="226"/>
    </row>
    <row r="948" spans="2:11" x14ac:dyDescent="0.35">
      <c r="B948" s="272"/>
      <c r="C948" s="226"/>
      <c r="D948" s="226"/>
      <c r="E948" s="226"/>
      <c r="F948" s="226"/>
      <c r="G948" s="226"/>
      <c r="H948" s="226"/>
      <c r="I948" s="226"/>
      <c r="J948" s="226"/>
      <c r="K948" s="226"/>
    </row>
    <row r="949" spans="2:11" x14ac:dyDescent="0.35">
      <c r="B949" s="272"/>
      <c r="C949" s="226"/>
      <c r="D949" s="226"/>
      <c r="E949" s="226"/>
      <c r="F949" s="226"/>
      <c r="G949" s="226"/>
      <c r="H949" s="226"/>
      <c r="I949" s="226"/>
      <c r="J949" s="226"/>
      <c r="K949" s="226"/>
    </row>
    <row r="950" spans="2:11" x14ac:dyDescent="0.35">
      <c r="B950" s="272"/>
      <c r="C950" s="226"/>
      <c r="D950" s="226"/>
      <c r="E950" s="226"/>
      <c r="F950" s="226"/>
      <c r="G950" s="226"/>
      <c r="H950" s="226"/>
      <c r="I950" s="226"/>
      <c r="J950" s="226"/>
      <c r="K950" s="226"/>
    </row>
    <row r="951" spans="2:11" x14ac:dyDescent="0.35">
      <c r="B951" s="272"/>
      <c r="C951" s="226"/>
      <c r="D951" s="226"/>
      <c r="E951" s="226"/>
      <c r="F951" s="226"/>
      <c r="G951" s="226"/>
      <c r="H951" s="226"/>
      <c r="I951" s="226"/>
      <c r="J951" s="226"/>
      <c r="K951" s="226"/>
    </row>
    <row r="952" spans="2:11" x14ac:dyDescent="0.35">
      <c r="B952" s="272"/>
      <c r="C952" s="226"/>
      <c r="D952" s="226"/>
      <c r="E952" s="226"/>
      <c r="F952" s="226"/>
      <c r="G952" s="226"/>
      <c r="H952" s="226"/>
      <c r="I952" s="226"/>
      <c r="J952" s="226"/>
      <c r="K952" s="226"/>
    </row>
    <row r="953" spans="2:11" x14ac:dyDescent="0.35">
      <c r="B953" s="272"/>
      <c r="C953" s="226"/>
      <c r="D953" s="226"/>
      <c r="E953" s="226"/>
      <c r="F953" s="226"/>
      <c r="G953" s="226"/>
      <c r="H953" s="226"/>
      <c r="I953" s="226"/>
      <c r="J953" s="226"/>
      <c r="K953" s="226"/>
    </row>
    <row r="954" spans="2:11" x14ac:dyDescent="0.35">
      <c r="B954" s="272"/>
      <c r="C954" s="226"/>
      <c r="D954" s="226"/>
      <c r="E954" s="226"/>
      <c r="F954" s="226"/>
      <c r="G954" s="226"/>
      <c r="H954" s="226"/>
      <c r="I954" s="226"/>
      <c r="J954" s="226"/>
      <c r="K954" s="226"/>
    </row>
    <row r="955" spans="2:11" x14ac:dyDescent="0.35">
      <c r="B955" s="272"/>
      <c r="C955" s="226"/>
      <c r="D955" s="226"/>
      <c r="E955" s="226"/>
      <c r="F955" s="226"/>
      <c r="G955" s="226"/>
      <c r="H955" s="226"/>
      <c r="I955" s="226"/>
      <c r="J955" s="226"/>
      <c r="K955" s="226"/>
    </row>
    <row r="956" spans="2:11" x14ac:dyDescent="0.35">
      <c r="B956" s="272"/>
      <c r="C956" s="226"/>
      <c r="D956" s="226"/>
      <c r="E956" s="226"/>
      <c r="F956" s="226"/>
      <c r="G956" s="226"/>
      <c r="H956" s="226"/>
      <c r="I956" s="226"/>
      <c r="J956" s="226"/>
      <c r="K956" s="226"/>
    </row>
    <row r="957" spans="2:11" x14ac:dyDescent="0.35">
      <c r="B957" s="272"/>
      <c r="C957" s="226"/>
      <c r="D957" s="226"/>
      <c r="E957" s="226"/>
      <c r="F957" s="226"/>
      <c r="G957" s="226"/>
      <c r="H957" s="226"/>
      <c r="I957" s="226"/>
      <c r="J957" s="226"/>
      <c r="K957" s="226"/>
    </row>
    <row r="958" spans="2:11" x14ac:dyDescent="0.35">
      <c r="B958" s="272"/>
      <c r="C958" s="226"/>
      <c r="D958" s="226"/>
      <c r="E958" s="226"/>
      <c r="F958" s="226"/>
      <c r="G958" s="226"/>
      <c r="H958" s="226"/>
      <c r="I958" s="226"/>
      <c r="J958" s="226"/>
      <c r="K958" s="226"/>
    </row>
    <row r="959" spans="2:11" x14ac:dyDescent="0.35">
      <c r="B959" s="272"/>
      <c r="C959" s="226"/>
      <c r="D959" s="226"/>
      <c r="E959" s="226"/>
      <c r="F959" s="226"/>
      <c r="G959" s="226"/>
      <c r="H959" s="226"/>
      <c r="I959" s="226"/>
      <c r="J959" s="226"/>
      <c r="K959" s="226"/>
    </row>
    <row r="960" spans="2:11" x14ac:dyDescent="0.35">
      <c r="B960" s="272"/>
      <c r="C960" s="226"/>
      <c r="D960" s="226"/>
      <c r="E960" s="226"/>
      <c r="F960" s="226"/>
      <c r="G960" s="226"/>
      <c r="H960" s="226"/>
      <c r="I960" s="226"/>
      <c r="J960" s="226"/>
      <c r="K960" s="226"/>
    </row>
    <row r="961" spans="2:11" x14ac:dyDescent="0.35">
      <c r="B961" s="272"/>
      <c r="C961" s="226"/>
      <c r="D961" s="226"/>
      <c r="E961" s="226"/>
      <c r="F961" s="226"/>
      <c r="G961" s="226"/>
      <c r="H961" s="226"/>
      <c r="I961" s="226"/>
      <c r="J961" s="226"/>
      <c r="K961" s="226"/>
    </row>
    <row r="962" spans="2:11" x14ac:dyDescent="0.35">
      <c r="B962" s="272"/>
      <c r="C962" s="226"/>
      <c r="D962" s="226"/>
      <c r="E962" s="226"/>
      <c r="F962" s="226"/>
      <c r="G962" s="226"/>
      <c r="H962" s="226"/>
      <c r="I962" s="226"/>
      <c r="J962" s="226"/>
      <c r="K962" s="226"/>
    </row>
    <row r="963" spans="2:11" x14ac:dyDescent="0.35">
      <c r="B963" s="272"/>
      <c r="C963" s="226"/>
      <c r="D963" s="226"/>
      <c r="E963" s="226"/>
      <c r="F963" s="226"/>
      <c r="G963" s="226"/>
      <c r="H963" s="226"/>
      <c r="I963" s="226"/>
      <c r="J963" s="226"/>
      <c r="K963" s="226"/>
    </row>
    <row r="964" spans="2:11" x14ac:dyDescent="0.35">
      <c r="B964" s="272"/>
      <c r="C964" s="226"/>
      <c r="D964" s="226"/>
      <c r="E964" s="226"/>
      <c r="F964" s="226"/>
      <c r="G964" s="226"/>
      <c r="H964" s="226"/>
      <c r="I964" s="226"/>
      <c r="J964" s="226"/>
      <c r="K964" s="226"/>
    </row>
    <row r="965" spans="2:11" x14ac:dyDescent="0.35">
      <c r="B965" s="272"/>
      <c r="C965" s="226"/>
      <c r="D965" s="226"/>
      <c r="E965" s="226"/>
      <c r="F965" s="226"/>
      <c r="G965" s="226"/>
      <c r="H965" s="226"/>
      <c r="I965" s="226"/>
      <c r="J965" s="226"/>
      <c r="K965" s="226"/>
    </row>
    <row r="966" spans="2:11" x14ac:dyDescent="0.35">
      <c r="B966" s="272"/>
      <c r="C966" s="226"/>
      <c r="D966" s="226"/>
      <c r="E966" s="226"/>
      <c r="F966" s="226"/>
      <c r="G966" s="226"/>
      <c r="H966" s="226"/>
      <c r="I966" s="226"/>
      <c r="J966" s="226"/>
      <c r="K966" s="226"/>
    </row>
    <row r="967" spans="2:11" x14ac:dyDescent="0.35">
      <c r="B967" s="272"/>
      <c r="C967" s="226"/>
      <c r="D967" s="226"/>
      <c r="E967" s="226"/>
      <c r="F967" s="226"/>
      <c r="G967" s="226"/>
      <c r="H967" s="226"/>
      <c r="I967" s="226"/>
      <c r="J967" s="226"/>
      <c r="K967" s="226"/>
    </row>
    <row r="968" spans="2:11" x14ac:dyDescent="0.35">
      <c r="B968" s="272"/>
      <c r="C968" s="226"/>
      <c r="D968" s="226"/>
      <c r="E968" s="226"/>
      <c r="F968" s="226"/>
      <c r="G968" s="226"/>
      <c r="H968" s="226"/>
      <c r="I968" s="226"/>
      <c r="J968" s="226"/>
      <c r="K968" s="226"/>
    </row>
    <row r="969" spans="2:11" x14ac:dyDescent="0.35">
      <c r="B969" s="272"/>
      <c r="C969" s="226"/>
      <c r="D969" s="226"/>
      <c r="E969" s="226"/>
      <c r="F969" s="226"/>
      <c r="G969" s="226"/>
      <c r="H969" s="226"/>
      <c r="I969" s="226"/>
      <c r="J969" s="226"/>
      <c r="K969" s="226"/>
    </row>
    <row r="970" spans="2:11" x14ac:dyDescent="0.35">
      <c r="B970" s="272"/>
      <c r="C970" s="226"/>
      <c r="D970" s="226"/>
      <c r="E970" s="226"/>
      <c r="F970" s="226"/>
      <c r="G970" s="226"/>
      <c r="H970" s="226"/>
      <c r="I970" s="226"/>
      <c r="J970" s="226"/>
      <c r="K970" s="226"/>
    </row>
    <row r="971" spans="2:11" x14ac:dyDescent="0.35">
      <c r="B971" s="272"/>
      <c r="C971" s="226"/>
      <c r="D971" s="226"/>
      <c r="E971" s="226"/>
      <c r="F971" s="226"/>
      <c r="G971" s="226"/>
      <c r="H971" s="226"/>
      <c r="I971" s="226"/>
      <c r="J971" s="226"/>
      <c r="K971" s="226"/>
    </row>
    <row r="972" spans="2:11" x14ac:dyDescent="0.35">
      <c r="B972" s="272"/>
      <c r="C972" s="226"/>
      <c r="D972" s="226"/>
      <c r="E972" s="226"/>
      <c r="F972" s="226"/>
      <c r="G972" s="226"/>
      <c r="H972" s="226"/>
      <c r="I972" s="226"/>
      <c r="J972" s="226"/>
      <c r="K972" s="226"/>
    </row>
    <row r="973" spans="2:11" x14ac:dyDescent="0.35">
      <c r="B973" s="272"/>
      <c r="C973" s="226"/>
      <c r="D973" s="226"/>
      <c r="E973" s="226"/>
      <c r="F973" s="226"/>
      <c r="G973" s="226"/>
      <c r="H973" s="226"/>
      <c r="I973" s="226"/>
      <c r="J973" s="226"/>
      <c r="K973" s="226"/>
    </row>
    <row r="974" spans="2:11" x14ac:dyDescent="0.35">
      <c r="B974" s="272"/>
      <c r="C974" s="226"/>
      <c r="D974" s="226"/>
      <c r="E974" s="226"/>
      <c r="F974" s="226"/>
      <c r="G974" s="226"/>
      <c r="H974" s="226"/>
      <c r="I974" s="226"/>
      <c r="J974" s="226"/>
      <c r="K974" s="226"/>
    </row>
    <row r="975" spans="2:11" x14ac:dyDescent="0.35">
      <c r="B975" s="272"/>
      <c r="C975" s="226"/>
      <c r="D975" s="226"/>
      <c r="E975" s="226"/>
      <c r="F975" s="226"/>
      <c r="G975" s="226"/>
      <c r="H975" s="226"/>
      <c r="I975" s="226"/>
      <c r="J975" s="226"/>
      <c r="K975" s="226"/>
    </row>
    <row r="976" spans="2:11" x14ac:dyDescent="0.35">
      <c r="B976" s="272"/>
      <c r="C976" s="226"/>
      <c r="D976" s="226"/>
      <c r="E976" s="226"/>
      <c r="F976" s="226"/>
      <c r="G976" s="226"/>
      <c r="H976" s="226"/>
      <c r="I976" s="226"/>
      <c r="J976" s="226"/>
      <c r="K976" s="226"/>
    </row>
    <row r="977" spans="2:11" x14ac:dyDescent="0.35">
      <c r="B977" s="272"/>
      <c r="C977" s="226"/>
      <c r="D977" s="226"/>
      <c r="E977" s="226"/>
      <c r="F977" s="226"/>
      <c r="G977" s="226"/>
      <c r="H977" s="226"/>
      <c r="I977" s="226"/>
      <c r="J977" s="226"/>
      <c r="K977" s="226"/>
    </row>
    <row r="978" spans="2:11" x14ac:dyDescent="0.35">
      <c r="B978" s="272"/>
      <c r="C978" s="226"/>
      <c r="D978" s="226"/>
      <c r="E978" s="226"/>
      <c r="F978" s="226"/>
      <c r="G978" s="226"/>
      <c r="H978" s="226"/>
      <c r="I978" s="226"/>
      <c r="J978" s="226"/>
      <c r="K978" s="226"/>
    </row>
    <row r="979" spans="2:11" x14ac:dyDescent="0.35">
      <c r="B979" s="272"/>
      <c r="C979" s="226"/>
      <c r="D979" s="226"/>
      <c r="E979" s="226"/>
      <c r="F979" s="226"/>
      <c r="G979" s="226"/>
      <c r="H979" s="226"/>
      <c r="I979" s="226"/>
      <c r="J979" s="226"/>
      <c r="K979" s="226"/>
    </row>
    <row r="980" spans="2:11" x14ac:dyDescent="0.35">
      <c r="B980" s="272"/>
      <c r="C980" s="226"/>
      <c r="D980" s="226"/>
      <c r="E980" s="226"/>
      <c r="F980" s="226"/>
      <c r="G980" s="226"/>
      <c r="H980" s="226"/>
      <c r="I980" s="226"/>
      <c r="J980" s="226"/>
      <c r="K980" s="226"/>
    </row>
    <row r="981" spans="2:11" x14ac:dyDescent="0.35">
      <c r="B981" s="272"/>
      <c r="C981" s="226"/>
      <c r="D981" s="226"/>
      <c r="E981" s="226"/>
      <c r="F981" s="226"/>
      <c r="G981" s="226"/>
      <c r="H981" s="226"/>
      <c r="I981" s="226"/>
      <c r="J981" s="226"/>
      <c r="K981" s="226"/>
    </row>
    <row r="982" spans="2:11" x14ac:dyDescent="0.35">
      <c r="B982" s="272"/>
      <c r="C982" s="226"/>
      <c r="D982" s="226"/>
      <c r="E982" s="226"/>
      <c r="F982" s="226"/>
      <c r="G982" s="226"/>
      <c r="H982" s="226"/>
      <c r="I982" s="226"/>
      <c r="J982" s="226"/>
      <c r="K982" s="226"/>
    </row>
    <row r="983" spans="2:11" x14ac:dyDescent="0.35">
      <c r="B983" s="272"/>
      <c r="C983" s="226"/>
      <c r="D983" s="226"/>
      <c r="E983" s="226"/>
      <c r="F983" s="226"/>
      <c r="G983" s="226"/>
      <c r="H983" s="226"/>
      <c r="I983" s="226"/>
      <c r="J983" s="226"/>
      <c r="K983" s="226"/>
    </row>
    <row r="984" spans="2:11" x14ac:dyDescent="0.35">
      <c r="B984" s="272"/>
      <c r="C984" s="226"/>
      <c r="D984" s="226"/>
      <c r="E984" s="226"/>
      <c r="F984" s="226"/>
      <c r="G984" s="226"/>
      <c r="H984" s="226"/>
      <c r="I984" s="226"/>
      <c r="J984" s="226"/>
      <c r="K984" s="226"/>
    </row>
    <row r="985" spans="2:11" x14ac:dyDescent="0.35">
      <c r="B985" s="272"/>
      <c r="C985" s="226"/>
      <c r="D985" s="226"/>
      <c r="E985" s="226"/>
      <c r="F985" s="226"/>
      <c r="G985" s="226"/>
      <c r="H985" s="226"/>
      <c r="I985" s="226"/>
      <c r="J985" s="226"/>
      <c r="K985" s="226"/>
    </row>
    <row r="986" spans="2:11" x14ac:dyDescent="0.35">
      <c r="B986" s="272"/>
      <c r="C986" s="226"/>
      <c r="D986" s="226"/>
      <c r="E986" s="226"/>
      <c r="F986" s="226"/>
      <c r="G986" s="226"/>
      <c r="H986" s="226"/>
      <c r="I986" s="226"/>
      <c r="J986" s="226"/>
      <c r="K986" s="226"/>
    </row>
    <row r="987" spans="2:11" x14ac:dyDescent="0.35">
      <c r="B987" s="272"/>
      <c r="C987" s="226"/>
      <c r="D987" s="226"/>
      <c r="E987" s="226"/>
      <c r="F987" s="226"/>
      <c r="G987" s="226"/>
      <c r="H987" s="226"/>
      <c r="I987" s="226"/>
      <c r="J987" s="226"/>
      <c r="K987" s="226"/>
    </row>
    <row r="988" spans="2:11" x14ac:dyDescent="0.35">
      <c r="B988" s="272"/>
      <c r="C988" s="226"/>
      <c r="D988" s="226"/>
      <c r="E988" s="226"/>
      <c r="F988" s="226"/>
      <c r="G988" s="226"/>
      <c r="H988" s="226"/>
      <c r="I988" s="226"/>
      <c r="J988" s="226"/>
      <c r="K988" s="226"/>
    </row>
    <row r="989" spans="2:11" x14ac:dyDescent="0.35">
      <c r="B989" s="272"/>
      <c r="C989" s="226"/>
      <c r="D989" s="226"/>
      <c r="E989" s="226"/>
      <c r="F989" s="226"/>
      <c r="G989" s="226"/>
      <c r="H989" s="226"/>
      <c r="I989" s="226"/>
      <c r="J989" s="226"/>
      <c r="K989" s="226"/>
    </row>
    <row r="990" spans="2:11" x14ac:dyDescent="0.35">
      <c r="B990" s="272"/>
      <c r="C990" s="226"/>
      <c r="D990" s="226"/>
      <c r="E990" s="226"/>
      <c r="F990" s="226"/>
      <c r="G990" s="226"/>
      <c r="H990" s="226"/>
      <c r="I990" s="226"/>
      <c r="J990" s="226"/>
      <c r="K990" s="226"/>
    </row>
    <row r="991" spans="2:11" x14ac:dyDescent="0.35">
      <c r="B991" s="272"/>
      <c r="C991" s="226"/>
      <c r="D991" s="226"/>
      <c r="E991" s="226"/>
      <c r="F991" s="226"/>
      <c r="G991" s="226"/>
      <c r="H991" s="226"/>
      <c r="I991" s="226"/>
      <c r="J991" s="226"/>
      <c r="K991" s="226"/>
    </row>
    <row r="992" spans="2:11" x14ac:dyDescent="0.35">
      <c r="B992" s="272"/>
      <c r="C992" s="226"/>
      <c r="D992" s="226"/>
      <c r="E992" s="226"/>
      <c r="F992" s="226"/>
      <c r="G992" s="226"/>
      <c r="H992" s="226"/>
      <c r="I992" s="226"/>
      <c r="J992" s="226"/>
      <c r="K992" s="226"/>
    </row>
    <row r="993" spans="2:11" x14ac:dyDescent="0.35">
      <c r="B993" s="272"/>
      <c r="C993" s="226"/>
      <c r="D993" s="226"/>
      <c r="E993" s="226"/>
      <c r="F993" s="226"/>
      <c r="G993" s="226"/>
      <c r="H993" s="226"/>
      <c r="I993" s="226"/>
      <c r="J993" s="226"/>
      <c r="K993" s="226"/>
    </row>
    <row r="994" spans="2:11" x14ac:dyDescent="0.35">
      <c r="B994" s="272"/>
      <c r="C994" s="226"/>
      <c r="D994" s="226"/>
      <c r="E994" s="226"/>
      <c r="F994" s="226"/>
      <c r="G994" s="226"/>
      <c r="H994" s="226"/>
      <c r="I994" s="226"/>
      <c r="J994" s="226"/>
      <c r="K994" s="226"/>
    </row>
    <row r="995" spans="2:11" x14ac:dyDescent="0.35">
      <c r="B995" s="272"/>
      <c r="C995" s="226"/>
      <c r="D995" s="226"/>
      <c r="E995" s="226"/>
      <c r="F995" s="226"/>
      <c r="G995" s="226"/>
      <c r="H995" s="226"/>
      <c r="I995" s="226"/>
      <c r="J995" s="226"/>
      <c r="K995" s="226"/>
    </row>
    <row r="996" spans="2:11" x14ac:dyDescent="0.35">
      <c r="B996" s="272"/>
      <c r="C996" s="226"/>
      <c r="D996" s="226"/>
      <c r="E996" s="226"/>
      <c r="F996" s="226"/>
      <c r="G996" s="226"/>
      <c r="H996" s="226"/>
      <c r="I996" s="226"/>
      <c r="J996" s="226"/>
      <c r="K996" s="226"/>
    </row>
    <row r="997" spans="2:11" x14ac:dyDescent="0.35">
      <c r="B997" s="272"/>
      <c r="C997" s="226"/>
      <c r="D997" s="226"/>
      <c r="E997" s="226"/>
      <c r="F997" s="226"/>
      <c r="G997" s="226"/>
      <c r="H997" s="226"/>
      <c r="I997" s="226"/>
      <c r="J997" s="226"/>
      <c r="K997" s="226"/>
    </row>
    <row r="998" spans="2:11" x14ac:dyDescent="0.35">
      <c r="B998" s="272"/>
      <c r="C998" s="226"/>
      <c r="D998" s="226"/>
      <c r="E998" s="226"/>
      <c r="F998" s="226"/>
      <c r="G998" s="226"/>
      <c r="H998" s="226"/>
      <c r="I998" s="226"/>
      <c r="J998" s="226"/>
      <c r="K998" s="226"/>
    </row>
    <row r="999" spans="2:11" x14ac:dyDescent="0.35">
      <c r="B999" s="272"/>
      <c r="C999" s="226"/>
      <c r="D999" s="226"/>
      <c r="E999" s="226"/>
      <c r="F999" s="226"/>
      <c r="G999" s="226"/>
      <c r="H999" s="226"/>
      <c r="I999" s="226"/>
      <c r="J999" s="226"/>
      <c r="K999" s="226"/>
    </row>
    <row r="1000" spans="2:11" x14ac:dyDescent="0.35">
      <c r="B1000" s="272"/>
      <c r="C1000" s="226"/>
      <c r="D1000" s="226"/>
      <c r="E1000" s="226"/>
      <c r="F1000" s="226"/>
      <c r="G1000" s="226"/>
      <c r="H1000" s="226"/>
      <c r="I1000" s="226"/>
      <c r="J1000" s="226"/>
      <c r="K1000" s="226"/>
    </row>
    <row r="1001" spans="2:11" x14ac:dyDescent="0.35">
      <c r="B1001" s="272"/>
      <c r="C1001" s="226"/>
      <c r="D1001" s="226"/>
      <c r="E1001" s="226"/>
      <c r="F1001" s="226"/>
      <c r="G1001" s="226"/>
      <c r="H1001" s="226"/>
      <c r="I1001" s="226"/>
      <c r="J1001" s="226"/>
      <c r="K1001" s="226"/>
    </row>
    <row r="1002" spans="2:11" x14ac:dyDescent="0.35">
      <c r="B1002" s="272"/>
      <c r="C1002" s="226"/>
      <c r="D1002" s="226"/>
      <c r="E1002" s="226"/>
      <c r="F1002" s="226"/>
      <c r="G1002" s="226"/>
      <c r="H1002" s="226"/>
      <c r="I1002" s="226"/>
      <c r="J1002" s="226"/>
      <c r="K1002" s="226"/>
    </row>
    <row r="1003" spans="2:11" x14ac:dyDescent="0.35">
      <c r="B1003" s="272"/>
      <c r="C1003" s="226"/>
      <c r="D1003" s="226"/>
      <c r="E1003" s="226"/>
      <c r="F1003" s="226"/>
      <c r="G1003" s="226"/>
      <c r="H1003" s="226"/>
      <c r="I1003" s="226"/>
      <c r="J1003" s="226"/>
      <c r="K1003" s="226"/>
    </row>
    <row r="1004" spans="2:11" x14ac:dyDescent="0.35">
      <c r="B1004" s="272"/>
      <c r="C1004" s="226"/>
      <c r="D1004" s="226"/>
      <c r="E1004" s="226"/>
      <c r="F1004" s="226"/>
      <c r="G1004" s="226"/>
      <c r="H1004" s="226"/>
      <c r="I1004" s="226"/>
      <c r="J1004" s="226"/>
      <c r="K1004" s="226"/>
    </row>
    <row r="1005" spans="2:11" x14ac:dyDescent="0.35">
      <c r="B1005" s="272"/>
      <c r="C1005" s="226"/>
      <c r="D1005" s="226"/>
      <c r="E1005" s="226"/>
      <c r="F1005" s="226"/>
      <c r="G1005" s="226"/>
      <c r="H1005" s="226"/>
      <c r="I1005" s="226"/>
      <c r="J1005" s="226"/>
      <c r="K1005" s="226"/>
    </row>
    <row r="1006" spans="2:11" x14ac:dyDescent="0.35">
      <c r="B1006" s="272"/>
      <c r="C1006" s="226"/>
      <c r="D1006" s="226"/>
      <c r="E1006" s="226"/>
      <c r="F1006" s="226"/>
      <c r="G1006" s="226"/>
      <c r="H1006" s="226"/>
      <c r="I1006" s="226"/>
      <c r="J1006" s="226"/>
      <c r="K1006" s="226"/>
    </row>
    <row r="1007" spans="2:11" x14ac:dyDescent="0.35">
      <c r="B1007" s="272"/>
      <c r="C1007" s="226"/>
      <c r="D1007" s="226"/>
      <c r="E1007" s="226"/>
      <c r="F1007" s="226"/>
      <c r="G1007" s="226"/>
      <c r="H1007" s="226"/>
      <c r="I1007" s="226"/>
      <c r="J1007" s="226"/>
      <c r="K1007" s="226"/>
    </row>
    <row r="1008" spans="2:11" x14ac:dyDescent="0.35">
      <c r="B1008" s="272"/>
      <c r="C1008" s="226"/>
      <c r="D1008" s="226"/>
      <c r="E1008" s="226"/>
      <c r="F1008" s="226"/>
      <c r="G1008" s="226"/>
      <c r="H1008" s="226"/>
      <c r="I1008" s="226"/>
      <c r="J1008" s="226"/>
      <c r="K1008" s="226"/>
    </row>
    <row r="1009" spans="2:11" x14ac:dyDescent="0.35">
      <c r="B1009" s="272"/>
      <c r="C1009" s="226"/>
      <c r="D1009" s="226"/>
      <c r="E1009" s="226"/>
      <c r="F1009" s="226"/>
      <c r="G1009" s="226"/>
      <c r="H1009" s="226"/>
      <c r="I1009" s="226"/>
      <c r="J1009" s="226"/>
      <c r="K1009" s="226"/>
    </row>
    <row r="1010" spans="2:11" x14ac:dyDescent="0.35">
      <c r="B1010" s="272"/>
      <c r="C1010" s="226"/>
      <c r="D1010" s="226"/>
      <c r="E1010" s="226"/>
      <c r="F1010" s="226"/>
      <c r="G1010" s="226"/>
      <c r="H1010" s="226"/>
      <c r="I1010" s="226"/>
      <c r="J1010" s="226"/>
      <c r="K1010" s="226"/>
    </row>
    <row r="1011" spans="2:11" x14ac:dyDescent="0.35">
      <c r="B1011" s="272"/>
      <c r="C1011" s="226"/>
      <c r="D1011" s="226"/>
      <c r="E1011" s="226"/>
      <c r="F1011" s="226"/>
      <c r="G1011" s="226"/>
      <c r="H1011" s="226"/>
      <c r="I1011" s="226"/>
      <c r="J1011" s="226"/>
      <c r="K1011" s="226"/>
    </row>
    <row r="1012" spans="2:11" x14ac:dyDescent="0.35">
      <c r="B1012" s="272"/>
      <c r="C1012" s="226"/>
      <c r="D1012" s="226"/>
      <c r="E1012" s="226"/>
      <c r="F1012" s="226"/>
      <c r="G1012" s="226"/>
      <c r="H1012" s="226"/>
      <c r="I1012" s="226"/>
      <c r="J1012" s="226"/>
      <c r="K1012" s="226"/>
    </row>
    <row r="1013" spans="2:11" x14ac:dyDescent="0.35">
      <c r="B1013" s="272"/>
      <c r="C1013" s="226"/>
      <c r="D1013" s="226"/>
      <c r="E1013" s="226"/>
      <c r="F1013" s="226"/>
      <c r="G1013" s="226"/>
      <c r="H1013" s="226"/>
      <c r="I1013" s="226"/>
      <c r="J1013" s="226"/>
      <c r="K1013" s="226"/>
    </row>
    <row r="1014" spans="2:11" x14ac:dyDescent="0.35">
      <c r="B1014" s="272"/>
      <c r="C1014" s="226"/>
      <c r="D1014" s="226"/>
      <c r="E1014" s="226"/>
      <c r="F1014" s="226"/>
      <c r="G1014" s="226"/>
      <c r="H1014" s="226"/>
      <c r="I1014" s="226"/>
      <c r="J1014" s="226"/>
      <c r="K1014" s="226"/>
    </row>
    <row r="1015" spans="2:11" x14ac:dyDescent="0.35">
      <c r="B1015" s="272"/>
      <c r="C1015" s="226"/>
      <c r="D1015" s="226"/>
      <c r="E1015" s="226"/>
      <c r="F1015" s="226"/>
      <c r="G1015" s="226"/>
      <c r="H1015" s="226"/>
      <c r="I1015" s="226"/>
      <c r="J1015" s="226"/>
      <c r="K1015" s="226"/>
    </row>
    <row r="1016" spans="2:11" x14ac:dyDescent="0.35">
      <c r="B1016" s="272"/>
      <c r="C1016" s="226"/>
      <c r="D1016" s="226"/>
      <c r="E1016" s="226"/>
      <c r="F1016" s="226"/>
      <c r="G1016" s="226"/>
      <c r="H1016" s="226"/>
      <c r="I1016" s="226"/>
      <c r="J1016" s="226"/>
      <c r="K1016" s="226"/>
    </row>
    <row r="1017" spans="2:11" x14ac:dyDescent="0.35">
      <c r="B1017" s="272"/>
      <c r="C1017" s="226"/>
      <c r="D1017" s="226"/>
      <c r="E1017" s="226"/>
      <c r="F1017" s="226"/>
      <c r="G1017" s="226"/>
      <c r="H1017" s="226"/>
      <c r="I1017" s="226"/>
      <c r="J1017" s="226"/>
      <c r="K1017" s="226"/>
    </row>
    <row r="1018" spans="2:11" x14ac:dyDescent="0.35">
      <c r="B1018" s="272"/>
      <c r="C1018" s="226"/>
      <c r="D1018" s="226"/>
      <c r="E1018" s="226"/>
      <c r="F1018" s="226"/>
      <c r="G1018" s="226"/>
      <c r="H1018" s="226"/>
      <c r="I1018" s="226"/>
      <c r="J1018" s="226"/>
      <c r="K1018" s="226"/>
    </row>
    <row r="1019" spans="2:11" x14ac:dyDescent="0.35">
      <c r="B1019" s="272"/>
      <c r="C1019" s="226"/>
      <c r="D1019" s="226"/>
      <c r="E1019" s="226"/>
      <c r="F1019" s="226"/>
      <c r="G1019" s="226"/>
      <c r="H1019" s="226"/>
      <c r="I1019" s="226"/>
      <c r="J1019" s="226"/>
      <c r="K1019" s="226"/>
    </row>
    <row r="1020" spans="2:11" x14ac:dyDescent="0.35">
      <c r="B1020" s="272"/>
      <c r="C1020" s="226"/>
      <c r="D1020" s="226"/>
      <c r="E1020" s="226"/>
      <c r="F1020" s="226"/>
      <c r="G1020" s="226"/>
      <c r="H1020" s="226"/>
      <c r="I1020" s="226"/>
      <c r="J1020" s="226"/>
      <c r="K1020" s="226"/>
    </row>
    <row r="1021" spans="2:11" x14ac:dyDescent="0.35">
      <c r="B1021" s="272"/>
      <c r="C1021" s="226"/>
      <c r="D1021" s="226"/>
      <c r="E1021" s="226"/>
      <c r="F1021" s="226"/>
      <c r="G1021" s="226"/>
      <c r="H1021" s="226"/>
      <c r="I1021" s="226"/>
      <c r="J1021" s="226"/>
      <c r="K1021" s="226"/>
    </row>
    <row r="1022" spans="2:11" x14ac:dyDescent="0.35">
      <c r="B1022" s="272"/>
      <c r="C1022" s="226"/>
      <c r="D1022" s="226"/>
      <c r="E1022" s="226"/>
      <c r="F1022" s="226"/>
      <c r="G1022" s="226"/>
      <c r="H1022" s="226"/>
      <c r="I1022" s="226"/>
      <c r="J1022" s="226"/>
      <c r="K1022" s="226"/>
    </row>
    <row r="1023" spans="2:11" x14ac:dyDescent="0.35">
      <c r="B1023" s="272"/>
      <c r="C1023" s="226"/>
      <c r="D1023" s="226"/>
      <c r="E1023" s="226"/>
      <c r="F1023" s="226"/>
      <c r="G1023" s="226"/>
      <c r="H1023" s="226"/>
      <c r="I1023" s="226"/>
      <c r="J1023" s="226"/>
      <c r="K1023" s="226"/>
    </row>
    <row r="1024" spans="2:11" x14ac:dyDescent="0.35">
      <c r="B1024" s="272"/>
      <c r="C1024" s="226"/>
      <c r="D1024" s="226"/>
      <c r="E1024" s="226"/>
      <c r="F1024" s="226"/>
      <c r="G1024" s="226"/>
      <c r="H1024" s="226"/>
      <c r="I1024" s="226"/>
      <c r="J1024" s="226"/>
      <c r="K1024" s="226"/>
    </row>
    <row r="1025" spans="2:11" x14ac:dyDescent="0.35">
      <c r="B1025" s="272"/>
      <c r="C1025" s="226"/>
      <c r="D1025" s="226"/>
      <c r="E1025" s="226"/>
      <c r="F1025" s="226"/>
      <c r="G1025" s="226"/>
      <c r="H1025" s="226"/>
      <c r="I1025" s="226"/>
      <c r="J1025" s="226"/>
      <c r="K1025" s="226"/>
    </row>
    <row r="1026" spans="2:11" x14ac:dyDescent="0.35">
      <c r="B1026" s="272"/>
      <c r="C1026" s="226"/>
      <c r="D1026" s="226"/>
      <c r="E1026" s="226"/>
      <c r="F1026" s="226"/>
      <c r="G1026" s="226"/>
      <c r="H1026" s="226"/>
      <c r="I1026" s="226"/>
      <c r="J1026" s="226"/>
      <c r="K1026" s="226"/>
    </row>
    <row r="1027" spans="2:11" x14ac:dyDescent="0.35">
      <c r="B1027" s="272"/>
      <c r="C1027" s="226"/>
      <c r="D1027" s="226"/>
      <c r="E1027" s="226"/>
      <c r="F1027" s="226"/>
      <c r="G1027" s="226"/>
      <c r="H1027" s="226"/>
      <c r="I1027" s="226"/>
      <c r="J1027" s="226"/>
      <c r="K1027" s="226"/>
    </row>
    <row r="1028" spans="2:11" x14ac:dyDescent="0.35">
      <c r="B1028" s="272"/>
      <c r="C1028" s="226"/>
      <c r="D1028" s="226"/>
      <c r="E1028" s="226"/>
      <c r="F1028" s="226"/>
      <c r="G1028" s="226"/>
      <c r="H1028" s="226"/>
      <c r="I1028" s="226"/>
      <c r="J1028" s="226"/>
      <c r="K1028" s="226"/>
    </row>
    <row r="1029" spans="2:11" x14ac:dyDescent="0.35">
      <c r="B1029" s="272"/>
      <c r="C1029" s="226"/>
      <c r="D1029" s="226"/>
      <c r="E1029" s="226"/>
      <c r="F1029" s="226"/>
      <c r="G1029" s="226"/>
      <c r="H1029" s="226"/>
      <c r="I1029" s="226"/>
      <c r="J1029" s="226"/>
      <c r="K1029" s="226"/>
    </row>
    <row r="1030" spans="2:11" x14ac:dyDescent="0.35">
      <c r="B1030" s="272"/>
      <c r="C1030" s="226"/>
      <c r="D1030" s="226"/>
      <c r="E1030" s="226"/>
      <c r="F1030" s="226"/>
      <c r="G1030" s="226"/>
      <c r="H1030" s="226"/>
      <c r="I1030" s="226"/>
      <c r="J1030" s="226"/>
      <c r="K1030" s="226"/>
    </row>
    <row r="1031" spans="2:11" x14ac:dyDescent="0.35">
      <c r="B1031" s="272"/>
      <c r="C1031" s="226"/>
      <c r="D1031" s="226"/>
      <c r="E1031" s="226"/>
      <c r="F1031" s="226"/>
      <c r="G1031" s="226"/>
      <c r="H1031" s="226"/>
      <c r="I1031" s="226"/>
      <c r="J1031" s="226"/>
      <c r="K1031" s="226"/>
    </row>
    <row r="1032" spans="2:11" x14ac:dyDescent="0.35">
      <c r="B1032" s="272"/>
      <c r="C1032" s="226"/>
      <c r="D1032" s="226"/>
      <c r="E1032" s="226"/>
      <c r="F1032" s="226"/>
      <c r="G1032" s="226"/>
      <c r="H1032" s="226"/>
      <c r="I1032" s="226"/>
      <c r="J1032" s="226"/>
      <c r="K1032" s="226"/>
    </row>
    <row r="1033" spans="2:11" x14ac:dyDescent="0.35">
      <c r="B1033" s="272"/>
      <c r="C1033" s="226"/>
      <c r="D1033" s="226"/>
      <c r="E1033" s="226"/>
      <c r="F1033" s="226"/>
      <c r="G1033" s="226"/>
      <c r="H1033" s="226"/>
      <c r="I1033" s="226"/>
      <c r="J1033" s="226"/>
      <c r="K1033" s="226"/>
    </row>
    <row r="1034" spans="2:11" x14ac:dyDescent="0.35">
      <c r="B1034" s="272"/>
      <c r="C1034" s="226"/>
      <c r="D1034" s="226"/>
      <c r="E1034" s="226"/>
      <c r="F1034" s="226"/>
      <c r="G1034" s="226"/>
      <c r="H1034" s="226"/>
      <c r="I1034" s="226"/>
      <c r="J1034" s="226"/>
      <c r="K1034" s="226"/>
    </row>
    <row r="1035" spans="2:11" x14ac:dyDescent="0.35">
      <c r="B1035" s="272"/>
      <c r="C1035" s="226"/>
      <c r="D1035" s="226"/>
      <c r="E1035" s="226"/>
      <c r="F1035" s="226"/>
      <c r="G1035" s="226"/>
      <c r="H1035" s="226"/>
      <c r="I1035" s="226"/>
      <c r="J1035" s="226"/>
      <c r="K1035" s="226"/>
    </row>
    <row r="1036" spans="2:11" x14ac:dyDescent="0.35">
      <c r="B1036" s="272"/>
      <c r="C1036" s="226"/>
      <c r="D1036" s="226"/>
      <c r="E1036" s="226"/>
      <c r="F1036" s="226"/>
      <c r="G1036" s="226"/>
      <c r="H1036" s="226"/>
      <c r="I1036" s="226"/>
      <c r="J1036" s="226"/>
      <c r="K1036" s="226"/>
    </row>
    <row r="1037" spans="2:11" x14ac:dyDescent="0.35">
      <c r="B1037" s="272"/>
      <c r="C1037" s="226"/>
      <c r="D1037" s="226"/>
      <c r="E1037" s="226"/>
      <c r="F1037" s="226"/>
      <c r="G1037" s="226"/>
      <c r="H1037" s="226"/>
      <c r="I1037" s="226"/>
      <c r="J1037" s="226"/>
      <c r="K1037" s="226"/>
    </row>
    <row r="1038" spans="2:11" x14ac:dyDescent="0.35">
      <c r="B1038" s="272"/>
      <c r="C1038" s="226"/>
      <c r="D1038" s="226"/>
      <c r="E1038" s="226"/>
      <c r="F1038" s="226"/>
      <c r="G1038" s="226"/>
      <c r="H1038" s="226"/>
      <c r="I1038" s="226"/>
      <c r="J1038" s="226"/>
      <c r="K1038" s="226"/>
    </row>
    <row r="1039" spans="2:11" x14ac:dyDescent="0.35">
      <c r="B1039" s="272"/>
      <c r="C1039" s="226"/>
      <c r="D1039" s="226"/>
      <c r="E1039" s="226"/>
      <c r="F1039" s="226"/>
      <c r="G1039" s="226"/>
      <c r="H1039" s="226"/>
      <c r="I1039" s="226"/>
      <c r="J1039" s="226"/>
      <c r="K1039" s="226"/>
    </row>
    <row r="1040" spans="2:11" x14ac:dyDescent="0.35">
      <c r="B1040" s="272"/>
      <c r="C1040" s="226"/>
      <c r="D1040" s="226"/>
      <c r="E1040" s="226"/>
      <c r="F1040" s="226"/>
      <c r="G1040" s="226"/>
      <c r="H1040" s="226"/>
      <c r="I1040" s="226"/>
      <c r="J1040" s="226"/>
      <c r="K1040" s="226"/>
    </row>
    <row r="1041" spans="2:11" x14ac:dyDescent="0.35">
      <c r="B1041" s="272"/>
      <c r="C1041" s="226"/>
      <c r="D1041" s="226"/>
      <c r="E1041" s="226"/>
      <c r="F1041" s="226"/>
      <c r="G1041" s="226"/>
      <c r="H1041" s="226"/>
      <c r="I1041" s="226"/>
      <c r="J1041" s="226"/>
      <c r="K1041" s="226"/>
    </row>
    <row r="1042" spans="2:11" x14ac:dyDescent="0.35">
      <c r="B1042" s="272"/>
      <c r="C1042" s="226"/>
      <c r="D1042" s="226"/>
      <c r="E1042" s="226"/>
      <c r="F1042" s="226"/>
      <c r="G1042" s="226"/>
      <c r="H1042" s="226"/>
      <c r="I1042" s="226"/>
      <c r="J1042" s="226"/>
      <c r="K1042" s="226"/>
    </row>
    <row r="1043" spans="2:11" x14ac:dyDescent="0.35">
      <c r="B1043" s="272"/>
      <c r="C1043" s="226"/>
      <c r="D1043" s="226"/>
      <c r="E1043" s="226"/>
      <c r="F1043" s="226"/>
      <c r="G1043" s="226"/>
      <c r="H1043" s="226"/>
      <c r="I1043" s="226"/>
      <c r="J1043" s="226"/>
      <c r="K1043" s="226"/>
    </row>
    <row r="1044" spans="2:11" x14ac:dyDescent="0.35">
      <c r="B1044" s="272"/>
      <c r="C1044" s="226"/>
      <c r="D1044" s="226"/>
      <c r="E1044" s="226"/>
      <c r="F1044" s="226"/>
      <c r="G1044" s="226"/>
      <c r="H1044" s="226"/>
      <c r="I1044" s="226"/>
      <c r="J1044" s="226"/>
      <c r="K1044" s="226"/>
    </row>
    <row r="1045" spans="2:11" x14ac:dyDescent="0.35">
      <c r="B1045" s="272"/>
      <c r="C1045" s="226"/>
      <c r="D1045" s="226"/>
      <c r="E1045" s="226"/>
      <c r="F1045" s="226"/>
      <c r="G1045" s="226"/>
      <c r="H1045" s="226"/>
      <c r="I1045" s="226"/>
      <c r="J1045" s="226"/>
      <c r="K1045" s="226"/>
    </row>
    <row r="1046" spans="2:11" x14ac:dyDescent="0.35">
      <c r="B1046" s="272"/>
      <c r="C1046" s="226"/>
      <c r="D1046" s="226"/>
      <c r="E1046" s="226"/>
      <c r="F1046" s="226"/>
      <c r="G1046" s="226"/>
      <c r="H1046" s="226"/>
      <c r="I1046" s="226"/>
      <c r="J1046" s="226"/>
      <c r="K1046" s="226"/>
    </row>
    <row r="1047" spans="2:11" x14ac:dyDescent="0.35">
      <c r="B1047" s="272"/>
      <c r="C1047" s="226"/>
      <c r="D1047" s="226"/>
      <c r="E1047" s="226"/>
      <c r="F1047" s="226"/>
      <c r="G1047" s="226"/>
      <c r="H1047" s="226"/>
      <c r="I1047" s="226"/>
      <c r="J1047" s="226"/>
      <c r="K1047" s="226"/>
    </row>
    <row r="1048" spans="2:11" x14ac:dyDescent="0.35">
      <c r="B1048" s="272"/>
      <c r="C1048" s="226"/>
      <c r="D1048" s="226"/>
      <c r="E1048" s="226"/>
      <c r="F1048" s="226"/>
      <c r="G1048" s="226"/>
      <c r="H1048" s="226"/>
      <c r="I1048" s="226"/>
      <c r="J1048" s="226"/>
      <c r="K1048" s="226"/>
    </row>
    <row r="1049" spans="2:11" x14ac:dyDescent="0.35">
      <c r="B1049" s="272"/>
      <c r="C1049" s="226"/>
      <c r="D1049" s="226"/>
      <c r="E1049" s="226"/>
      <c r="F1049" s="226"/>
      <c r="G1049" s="226"/>
      <c r="H1049" s="226"/>
      <c r="I1049" s="226"/>
      <c r="J1049" s="226"/>
      <c r="K1049" s="226"/>
    </row>
    <row r="1050" spans="2:11" x14ac:dyDescent="0.35">
      <c r="B1050" s="272"/>
      <c r="C1050" s="226"/>
      <c r="D1050" s="226"/>
      <c r="E1050" s="226"/>
      <c r="F1050" s="226"/>
      <c r="G1050" s="226"/>
      <c r="H1050" s="226"/>
      <c r="I1050" s="226"/>
      <c r="J1050" s="226"/>
      <c r="K1050" s="226"/>
    </row>
    <row r="1051" spans="2:11" x14ac:dyDescent="0.35">
      <c r="B1051" s="272"/>
      <c r="C1051" s="226"/>
      <c r="D1051" s="226"/>
      <c r="E1051" s="226"/>
      <c r="F1051" s="226"/>
      <c r="G1051" s="226"/>
      <c r="H1051" s="226"/>
      <c r="I1051" s="226"/>
      <c r="J1051" s="226"/>
      <c r="K1051" s="226"/>
    </row>
    <row r="1052" spans="2:11" x14ac:dyDescent="0.35">
      <c r="B1052" s="272"/>
      <c r="C1052" s="226"/>
      <c r="D1052" s="226"/>
      <c r="E1052" s="226"/>
      <c r="F1052" s="226"/>
      <c r="G1052" s="226"/>
      <c r="H1052" s="226"/>
      <c r="I1052" s="226"/>
      <c r="J1052" s="226"/>
      <c r="K1052" s="226"/>
    </row>
    <row r="1053" spans="2:11" x14ac:dyDescent="0.35">
      <c r="B1053" s="272"/>
      <c r="C1053" s="226"/>
      <c r="D1053" s="226"/>
      <c r="E1053" s="226"/>
      <c r="F1053" s="226"/>
      <c r="G1053" s="226"/>
      <c r="H1053" s="226"/>
      <c r="I1053" s="226"/>
      <c r="J1053" s="226"/>
      <c r="K1053" s="226"/>
    </row>
    <row r="1054" spans="2:11" x14ac:dyDescent="0.35">
      <c r="B1054" s="272"/>
      <c r="C1054" s="226"/>
      <c r="D1054" s="226"/>
      <c r="E1054" s="226"/>
      <c r="F1054" s="226"/>
      <c r="G1054" s="226"/>
      <c r="H1054" s="226"/>
      <c r="I1054" s="226"/>
      <c r="J1054" s="226"/>
      <c r="K1054" s="226"/>
    </row>
    <row r="1055" spans="2:11" x14ac:dyDescent="0.35">
      <c r="B1055" s="272"/>
      <c r="C1055" s="226"/>
      <c r="D1055" s="226"/>
      <c r="E1055" s="226"/>
      <c r="F1055" s="226"/>
      <c r="G1055" s="226"/>
      <c r="H1055" s="226"/>
      <c r="I1055" s="226"/>
      <c r="J1055" s="226"/>
      <c r="K1055" s="226"/>
    </row>
    <row r="1056" spans="2:11" x14ac:dyDescent="0.35">
      <c r="B1056" s="272"/>
      <c r="C1056" s="226"/>
      <c r="D1056" s="226"/>
      <c r="E1056" s="226"/>
      <c r="F1056" s="226"/>
      <c r="G1056" s="226"/>
      <c r="H1056" s="226"/>
      <c r="I1056" s="226"/>
      <c r="J1056" s="226"/>
      <c r="K1056" s="226"/>
    </row>
    <row r="1057" spans="2:11" x14ac:dyDescent="0.35">
      <c r="B1057" s="272"/>
      <c r="C1057" s="226"/>
      <c r="D1057" s="226"/>
      <c r="E1057" s="226"/>
      <c r="F1057" s="226"/>
      <c r="G1057" s="226"/>
      <c r="H1057" s="226"/>
      <c r="I1057" s="226"/>
      <c r="J1057" s="226"/>
      <c r="K1057" s="226"/>
    </row>
    <row r="1058" spans="2:11" x14ac:dyDescent="0.35">
      <c r="B1058" s="272"/>
      <c r="C1058" s="226"/>
      <c r="D1058" s="226"/>
      <c r="E1058" s="226"/>
      <c r="F1058" s="226"/>
      <c r="G1058" s="226"/>
      <c r="H1058" s="226"/>
      <c r="I1058" s="226"/>
      <c r="J1058" s="226"/>
      <c r="K1058" s="226"/>
    </row>
    <row r="1059" spans="2:11" x14ac:dyDescent="0.35">
      <c r="B1059" s="272"/>
      <c r="C1059" s="226"/>
      <c r="D1059" s="226"/>
      <c r="E1059" s="226"/>
      <c r="F1059" s="226"/>
      <c r="G1059" s="226"/>
      <c r="H1059" s="226"/>
      <c r="I1059" s="226"/>
      <c r="J1059" s="226"/>
      <c r="K1059" s="226"/>
    </row>
    <row r="1060" spans="2:11" x14ac:dyDescent="0.35">
      <c r="B1060" s="272"/>
      <c r="C1060" s="226"/>
      <c r="D1060" s="226"/>
      <c r="E1060" s="226"/>
      <c r="F1060" s="226"/>
      <c r="G1060" s="226"/>
      <c r="H1060" s="226"/>
      <c r="I1060" s="226"/>
      <c r="J1060" s="226"/>
      <c r="K1060" s="226"/>
    </row>
    <row r="1061" spans="2:11" x14ac:dyDescent="0.35">
      <c r="B1061" s="272"/>
      <c r="C1061" s="226"/>
      <c r="D1061" s="226"/>
      <c r="E1061" s="226"/>
      <c r="F1061" s="226"/>
      <c r="G1061" s="226"/>
      <c r="H1061" s="226"/>
      <c r="I1061" s="226"/>
      <c r="J1061" s="226"/>
      <c r="K1061" s="226"/>
    </row>
    <row r="1062" spans="2:11" x14ac:dyDescent="0.35">
      <c r="B1062" s="272"/>
      <c r="C1062" s="226"/>
      <c r="D1062" s="226"/>
      <c r="E1062" s="226"/>
      <c r="F1062" s="226"/>
      <c r="G1062" s="226"/>
      <c r="H1062" s="226"/>
      <c r="I1062" s="226"/>
      <c r="J1062" s="226"/>
      <c r="K1062" s="226"/>
    </row>
    <row r="1063" spans="2:11" x14ac:dyDescent="0.35">
      <c r="B1063" s="272"/>
      <c r="C1063" s="226"/>
      <c r="D1063" s="226"/>
      <c r="E1063" s="226"/>
      <c r="F1063" s="226"/>
      <c r="G1063" s="226"/>
      <c r="H1063" s="226"/>
      <c r="I1063" s="226"/>
      <c r="J1063" s="226"/>
      <c r="K1063" s="226"/>
    </row>
    <row r="1064" spans="2:11" x14ac:dyDescent="0.35">
      <c r="B1064" s="272"/>
      <c r="C1064" s="226"/>
      <c r="D1064" s="226"/>
      <c r="E1064" s="226"/>
      <c r="F1064" s="226"/>
      <c r="G1064" s="226"/>
      <c r="H1064" s="226"/>
      <c r="I1064" s="226"/>
      <c r="J1064" s="226"/>
      <c r="K1064" s="226"/>
    </row>
    <row r="1065" spans="2:11" x14ac:dyDescent="0.35">
      <c r="B1065" s="272"/>
      <c r="C1065" s="226"/>
      <c r="D1065" s="226"/>
      <c r="E1065" s="226"/>
      <c r="F1065" s="226"/>
      <c r="G1065" s="226"/>
      <c r="H1065" s="226"/>
      <c r="I1065" s="226"/>
      <c r="J1065" s="226"/>
      <c r="K1065" s="226"/>
    </row>
    <row r="1066" spans="2:11" x14ac:dyDescent="0.35">
      <c r="B1066" s="272"/>
      <c r="C1066" s="226"/>
      <c r="D1066" s="226"/>
      <c r="E1066" s="226"/>
      <c r="F1066" s="226"/>
      <c r="G1066" s="226"/>
      <c r="H1066" s="226"/>
      <c r="I1066" s="226"/>
      <c r="J1066" s="226"/>
      <c r="K1066" s="226"/>
    </row>
    <row r="1067" spans="2:11" x14ac:dyDescent="0.35">
      <c r="B1067" s="272"/>
      <c r="C1067" s="226"/>
      <c r="D1067" s="226"/>
      <c r="E1067" s="226"/>
      <c r="F1067" s="226"/>
      <c r="G1067" s="226"/>
      <c r="H1067" s="226"/>
      <c r="I1067" s="226"/>
      <c r="J1067" s="226"/>
      <c r="K1067" s="226"/>
    </row>
    <row r="1068" spans="2:11" x14ac:dyDescent="0.35">
      <c r="B1068" s="272"/>
      <c r="C1068" s="226"/>
      <c r="D1068" s="226"/>
      <c r="E1068" s="226"/>
      <c r="F1068" s="226"/>
      <c r="G1068" s="226"/>
      <c r="H1068" s="226"/>
      <c r="I1068" s="226"/>
      <c r="J1068" s="226"/>
      <c r="K1068" s="226"/>
    </row>
    <row r="1069" spans="2:11" x14ac:dyDescent="0.35">
      <c r="B1069" s="272"/>
      <c r="C1069" s="226"/>
      <c r="D1069" s="226"/>
      <c r="E1069" s="226"/>
      <c r="F1069" s="226"/>
      <c r="G1069" s="226"/>
      <c r="H1069" s="226"/>
      <c r="I1069" s="226"/>
      <c r="J1069" s="226"/>
      <c r="K1069" s="226"/>
    </row>
    <row r="1070" spans="2:11" x14ac:dyDescent="0.35">
      <c r="B1070" s="272"/>
      <c r="C1070" s="226"/>
      <c r="D1070" s="226"/>
      <c r="E1070" s="226"/>
      <c r="F1070" s="226"/>
      <c r="G1070" s="226"/>
      <c r="H1070" s="226"/>
      <c r="I1070" s="226"/>
      <c r="J1070" s="226"/>
      <c r="K1070" s="226"/>
    </row>
    <row r="1071" spans="2:11" x14ac:dyDescent="0.35">
      <c r="B1071" s="272"/>
      <c r="C1071" s="226"/>
      <c r="D1071" s="226"/>
      <c r="E1071" s="226"/>
      <c r="F1071" s="226"/>
      <c r="G1071" s="226"/>
      <c r="H1071" s="226"/>
      <c r="I1071" s="226"/>
      <c r="J1071" s="226"/>
      <c r="K1071" s="226"/>
    </row>
    <row r="1072" spans="2:11" x14ac:dyDescent="0.35">
      <c r="B1072" s="272"/>
      <c r="C1072" s="226"/>
      <c r="D1072" s="226"/>
      <c r="E1072" s="226"/>
      <c r="F1072" s="226"/>
      <c r="G1072" s="226"/>
      <c r="H1072" s="226"/>
      <c r="I1072" s="226"/>
      <c r="J1072" s="226"/>
      <c r="K1072" s="226"/>
    </row>
    <row r="1073" spans="2:11" x14ac:dyDescent="0.35">
      <c r="B1073" s="272"/>
      <c r="C1073" s="226"/>
      <c r="D1073" s="226"/>
      <c r="E1073" s="226"/>
      <c r="F1073" s="226"/>
      <c r="G1073" s="226"/>
      <c r="H1073" s="226"/>
      <c r="I1073" s="226"/>
      <c r="J1073" s="226"/>
      <c r="K1073" s="226"/>
    </row>
    <row r="1074" spans="2:11" x14ac:dyDescent="0.35">
      <c r="B1074" s="272"/>
      <c r="C1074" s="226"/>
      <c r="D1074" s="226"/>
      <c r="E1074" s="226"/>
      <c r="F1074" s="226"/>
      <c r="G1074" s="226"/>
      <c r="H1074" s="226"/>
      <c r="I1074" s="226"/>
      <c r="J1074" s="226"/>
      <c r="K1074" s="226"/>
    </row>
    <row r="1075" spans="2:11" x14ac:dyDescent="0.35">
      <c r="B1075" s="272"/>
      <c r="C1075" s="226"/>
      <c r="D1075" s="226"/>
      <c r="E1075" s="226"/>
      <c r="F1075" s="226"/>
      <c r="G1075" s="226"/>
      <c r="H1075" s="226"/>
      <c r="I1075" s="226"/>
      <c r="J1075" s="226"/>
      <c r="K1075" s="226"/>
    </row>
    <row r="1076" spans="2:11" x14ac:dyDescent="0.35">
      <c r="B1076" s="272"/>
      <c r="C1076" s="226"/>
      <c r="D1076" s="226"/>
      <c r="E1076" s="226"/>
      <c r="F1076" s="226"/>
      <c r="G1076" s="226"/>
      <c r="H1076" s="226"/>
      <c r="I1076" s="226"/>
      <c r="J1076" s="226"/>
      <c r="K1076" s="226"/>
    </row>
    <row r="1077" spans="2:11" x14ac:dyDescent="0.35">
      <c r="B1077" s="272"/>
      <c r="C1077" s="226"/>
      <c r="D1077" s="226"/>
      <c r="E1077" s="226"/>
      <c r="F1077" s="226"/>
      <c r="G1077" s="226"/>
      <c r="H1077" s="226"/>
      <c r="I1077" s="226"/>
      <c r="J1077" s="226"/>
      <c r="K1077" s="226"/>
    </row>
    <row r="1078" spans="2:11" x14ac:dyDescent="0.35">
      <c r="B1078" s="272"/>
      <c r="C1078" s="226"/>
      <c r="D1078" s="226"/>
      <c r="E1078" s="226"/>
      <c r="F1078" s="226"/>
      <c r="G1078" s="226"/>
      <c r="H1078" s="226"/>
      <c r="I1078" s="226"/>
      <c r="J1078" s="226"/>
      <c r="K1078" s="226"/>
    </row>
    <row r="1079" spans="2:11" x14ac:dyDescent="0.35">
      <c r="B1079" s="272"/>
      <c r="C1079" s="226"/>
      <c r="D1079" s="226"/>
      <c r="E1079" s="226"/>
      <c r="F1079" s="226"/>
      <c r="G1079" s="226"/>
      <c r="H1079" s="226"/>
      <c r="I1079" s="226"/>
      <c r="J1079" s="226"/>
      <c r="K1079" s="226"/>
    </row>
    <row r="1080" spans="2:11" x14ac:dyDescent="0.35">
      <c r="B1080" s="272"/>
      <c r="C1080" s="226"/>
      <c r="D1080" s="226"/>
      <c r="E1080" s="226"/>
      <c r="F1080" s="226"/>
      <c r="G1080" s="226"/>
      <c r="H1080" s="226"/>
      <c r="I1080" s="226"/>
      <c r="J1080" s="226"/>
      <c r="K1080" s="226"/>
    </row>
    <row r="1081" spans="2:11" x14ac:dyDescent="0.35">
      <c r="B1081" s="272"/>
      <c r="C1081" s="226"/>
      <c r="D1081" s="226"/>
      <c r="E1081" s="226"/>
      <c r="F1081" s="226"/>
      <c r="G1081" s="226"/>
      <c r="H1081" s="226"/>
      <c r="I1081" s="226"/>
      <c r="J1081" s="226"/>
      <c r="K1081" s="226"/>
    </row>
    <row r="1082" spans="2:11" x14ac:dyDescent="0.35">
      <c r="B1082" s="272"/>
      <c r="C1082" s="226"/>
      <c r="D1082" s="226"/>
      <c r="E1082" s="226"/>
      <c r="F1082" s="226"/>
      <c r="G1082" s="226"/>
      <c r="H1082" s="226"/>
      <c r="I1082" s="226"/>
      <c r="J1082" s="226"/>
      <c r="K1082" s="226"/>
    </row>
    <row r="1083" spans="2:11" x14ac:dyDescent="0.35">
      <c r="B1083" s="272"/>
      <c r="C1083" s="226"/>
      <c r="D1083" s="226"/>
      <c r="E1083" s="226"/>
      <c r="F1083" s="226"/>
      <c r="G1083" s="226"/>
      <c r="H1083" s="226"/>
      <c r="I1083" s="226"/>
      <c r="J1083" s="226"/>
      <c r="K1083" s="226"/>
    </row>
    <row r="1084" spans="2:11" x14ac:dyDescent="0.35">
      <c r="B1084" s="272"/>
      <c r="C1084" s="226"/>
      <c r="D1084" s="226"/>
      <c r="E1084" s="226"/>
      <c r="F1084" s="226"/>
      <c r="G1084" s="226"/>
      <c r="H1084" s="226"/>
      <c r="I1084" s="226"/>
      <c r="J1084" s="226"/>
      <c r="K1084" s="226"/>
    </row>
    <row r="1085" spans="2:11" x14ac:dyDescent="0.35">
      <c r="B1085" s="272"/>
      <c r="C1085" s="226"/>
      <c r="D1085" s="226"/>
      <c r="E1085" s="226"/>
      <c r="F1085" s="226"/>
      <c r="G1085" s="226"/>
      <c r="H1085" s="226"/>
      <c r="I1085" s="226"/>
      <c r="J1085" s="226"/>
      <c r="K1085" s="226"/>
    </row>
    <row r="1086" spans="2:11" x14ac:dyDescent="0.35">
      <c r="B1086" s="272"/>
      <c r="C1086" s="226"/>
      <c r="D1086" s="226"/>
      <c r="E1086" s="226"/>
      <c r="F1086" s="226"/>
      <c r="G1086" s="226"/>
      <c r="H1086" s="226"/>
      <c r="I1086" s="226"/>
      <c r="J1086" s="226"/>
      <c r="K1086" s="226"/>
    </row>
    <row r="1087" spans="2:11" x14ac:dyDescent="0.35">
      <c r="B1087" s="272"/>
      <c r="C1087" s="226"/>
      <c r="D1087" s="226"/>
      <c r="E1087" s="226"/>
      <c r="F1087" s="226"/>
      <c r="G1087" s="226"/>
      <c r="H1087" s="226"/>
      <c r="I1087" s="226"/>
      <c r="J1087" s="226"/>
      <c r="K1087" s="226"/>
    </row>
    <row r="1088" spans="2:11" x14ac:dyDescent="0.35">
      <c r="B1088" s="272"/>
      <c r="C1088" s="226"/>
      <c r="D1088" s="226"/>
      <c r="E1088" s="226"/>
      <c r="F1088" s="226"/>
      <c r="G1088" s="226"/>
      <c r="H1088" s="226"/>
      <c r="I1088" s="226"/>
      <c r="J1088" s="226"/>
      <c r="K1088" s="226"/>
    </row>
    <row r="1089" spans="2:11" x14ac:dyDescent="0.35">
      <c r="B1089" s="272"/>
      <c r="C1089" s="226"/>
      <c r="D1089" s="226"/>
      <c r="E1089" s="226"/>
      <c r="F1089" s="226"/>
      <c r="G1089" s="226"/>
      <c r="H1089" s="226"/>
      <c r="I1089" s="226"/>
      <c r="J1089" s="226"/>
      <c r="K1089" s="226"/>
    </row>
    <row r="1090" spans="2:11" x14ac:dyDescent="0.35">
      <c r="B1090" s="272"/>
      <c r="C1090" s="226"/>
      <c r="D1090" s="226"/>
      <c r="E1090" s="226"/>
      <c r="F1090" s="226"/>
      <c r="G1090" s="226"/>
      <c r="H1090" s="226"/>
      <c r="I1090" s="226"/>
      <c r="J1090" s="226"/>
      <c r="K1090" s="226"/>
    </row>
    <row r="1091" spans="2:11" x14ac:dyDescent="0.35">
      <c r="B1091" s="272"/>
      <c r="C1091" s="226"/>
      <c r="D1091" s="226"/>
      <c r="E1091" s="226"/>
      <c r="F1091" s="226"/>
      <c r="G1091" s="226"/>
      <c r="H1091" s="226"/>
      <c r="I1091" s="226"/>
      <c r="J1091" s="226"/>
      <c r="K1091" s="226"/>
    </row>
    <row r="1092" spans="2:11" x14ac:dyDescent="0.35">
      <c r="B1092" s="272"/>
      <c r="C1092" s="226"/>
      <c r="D1092" s="226"/>
      <c r="E1092" s="226"/>
      <c r="F1092" s="226"/>
      <c r="G1092" s="226"/>
      <c r="H1092" s="226"/>
      <c r="I1092" s="226"/>
      <c r="J1092" s="226"/>
      <c r="K1092" s="226"/>
    </row>
    <row r="1093" spans="2:11" x14ac:dyDescent="0.35">
      <c r="B1093" s="272"/>
      <c r="C1093" s="226"/>
      <c r="D1093" s="226"/>
      <c r="E1093" s="226"/>
      <c r="F1093" s="226"/>
      <c r="G1093" s="226"/>
      <c r="H1093" s="226"/>
      <c r="I1093" s="226"/>
      <c r="J1093" s="226"/>
      <c r="K1093" s="226"/>
    </row>
    <row r="1094" spans="2:11" x14ac:dyDescent="0.35">
      <c r="B1094" s="272"/>
      <c r="C1094" s="226"/>
      <c r="D1094" s="226"/>
      <c r="E1094" s="226"/>
      <c r="F1094" s="226"/>
      <c r="G1094" s="226"/>
      <c r="H1094" s="226"/>
      <c r="I1094" s="226"/>
      <c r="J1094" s="226"/>
      <c r="K1094" s="226"/>
    </row>
    <row r="1095" spans="2:11" x14ac:dyDescent="0.35">
      <c r="B1095" s="272"/>
      <c r="C1095" s="226"/>
      <c r="D1095" s="226"/>
      <c r="E1095" s="226"/>
      <c r="F1095" s="226"/>
      <c r="G1095" s="226"/>
      <c r="H1095" s="226"/>
      <c r="I1095" s="226"/>
      <c r="J1095" s="226"/>
      <c r="K1095" s="226"/>
    </row>
    <row r="1096" spans="2:11" x14ac:dyDescent="0.35">
      <c r="B1096" s="272"/>
      <c r="C1096" s="226"/>
      <c r="D1096" s="226"/>
      <c r="E1096" s="226"/>
      <c r="F1096" s="226"/>
      <c r="G1096" s="226"/>
      <c r="H1096" s="226"/>
      <c r="I1096" s="226"/>
      <c r="J1096" s="226"/>
      <c r="K1096" s="226"/>
    </row>
    <row r="1097" spans="2:11" x14ac:dyDescent="0.35">
      <c r="B1097" s="272"/>
      <c r="C1097" s="226"/>
      <c r="D1097" s="226"/>
      <c r="E1097" s="226"/>
      <c r="F1097" s="226"/>
      <c r="G1097" s="226"/>
      <c r="H1097" s="226"/>
      <c r="I1097" s="226"/>
      <c r="J1097" s="226"/>
      <c r="K1097" s="226"/>
    </row>
    <row r="1098" spans="2:11" x14ac:dyDescent="0.35">
      <c r="B1098" s="272"/>
      <c r="C1098" s="226"/>
      <c r="D1098" s="226"/>
      <c r="E1098" s="226"/>
      <c r="F1098" s="226"/>
      <c r="G1098" s="226"/>
      <c r="H1098" s="226"/>
      <c r="I1098" s="226"/>
      <c r="J1098" s="226"/>
      <c r="K1098" s="226"/>
    </row>
    <row r="1099" spans="2:11" x14ac:dyDescent="0.35">
      <c r="B1099" s="272"/>
      <c r="C1099" s="226"/>
      <c r="D1099" s="226"/>
      <c r="E1099" s="226"/>
      <c r="F1099" s="226"/>
      <c r="G1099" s="226"/>
      <c r="H1099" s="226"/>
      <c r="I1099" s="226"/>
      <c r="J1099" s="226"/>
      <c r="K1099" s="226"/>
    </row>
    <row r="1100" spans="2:11" x14ac:dyDescent="0.35">
      <c r="B1100" s="272"/>
      <c r="C1100" s="226"/>
      <c r="D1100" s="226"/>
      <c r="E1100" s="226"/>
      <c r="F1100" s="226"/>
      <c r="G1100" s="226"/>
      <c r="H1100" s="226"/>
      <c r="I1100" s="226"/>
      <c r="J1100" s="226"/>
      <c r="K1100" s="226"/>
    </row>
    <row r="1101" spans="2:11" x14ac:dyDescent="0.35">
      <c r="B1101" s="272"/>
      <c r="C1101" s="226"/>
      <c r="D1101" s="226"/>
      <c r="E1101" s="226"/>
      <c r="F1101" s="226"/>
      <c r="G1101" s="226"/>
      <c r="H1101" s="226"/>
      <c r="I1101" s="226"/>
      <c r="J1101" s="226"/>
      <c r="K1101" s="226"/>
    </row>
    <row r="1102" spans="2:11" x14ac:dyDescent="0.35">
      <c r="B1102" s="272"/>
      <c r="C1102" s="226"/>
      <c r="D1102" s="226"/>
      <c r="E1102" s="226"/>
      <c r="F1102" s="226"/>
      <c r="G1102" s="226"/>
      <c r="H1102" s="226"/>
      <c r="I1102" s="226"/>
      <c r="J1102" s="226"/>
      <c r="K1102" s="226"/>
    </row>
    <row r="1103" spans="2:11" x14ac:dyDescent="0.35">
      <c r="B1103" s="272"/>
      <c r="C1103" s="226"/>
      <c r="D1103" s="226"/>
      <c r="E1103" s="226"/>
      <c r="F1103" s="226"/>
      <c r="G1103" s="226"/>
      <c r="H1103" s="226"/>
      <c r="I1103" s="226"/>
      <c r="J1103" s="226"/>
      <c r="K1103" s="226"/>
    </row>
    <row r="1104" spans="2:11" x14ac:dyDescent="0.35">
      <c r="B1104" s="272"/>
      <c r="C1104" s="226"/>
      <c r="D1104" s="226"/>
      <c r="E1104" s="226"/>
      <c r="F1104" s="226"/>
      <c r="G1104" s="226"/>
      <c r="H1104" s="226"/>
      <c r="I1104" s="226"/>
      <c r="J1104" s="226"/>
      <c r="K1104" s="226"/>
    </row>
    <row r="1105" spans="2:11" x14ac:dyDescent="0.35">
      <c r="B1105" s="272"/>
      <c r="C1105" s="226"/>
      <c r="D1105" s="226"/>
      <c r="E1105" s="226"/>
      <c r="F1105" s="226"/>
      <c r="G1105" s="226"/>
      <c r="H1105" s="226"/>
      <c r="I1105" s="226"/>
      <c r="J1105" s="226"/>
      <c r="K1105" s="226"/>
    </row>
    <row r="1106" spans="2:11" x14ac:dyDescent="0.35">
      <c r="B1106" s="272"/>
      <c r="C1106" s="226"/>
      <c r="D1106" s="226"/>
      <c r="E1106" s="226"/>
      <c r="F1106" s="226"/>
      <c r="G1106" s="226"/>
      <c r="H1106" s="226"/>
      <c r="I1106" s="226"/>
      <c r="J1106" s="226"/>
      <c r="K1106" s="226"/>
    </row>
    <row r="1107" spans="2:11" x14ac:dyDescent="0.35">
      <c r="B1107" s="272"/>
      <c r="C1107" s="226"/>
      <c r="D1107" s="226"/>
      <c r="E1107" s="226"/>
      <c r="F1107" s="226"/>
      <c r="G1107" s="226"/>
      <c r="H1107" s="226"/>
      <c r="I1107" s="226"/>
      <c r="J1107" s="226"/>
      <c r="K1107" s="226"/>
    </row>
    <row r="1108" spans="2:11" x14ac:dyDescent="0.35">
      <c r="B1108" s="272"/>
      <c r="C1108" s="226"/>
      <c r="D1108" s="226"/>
      <c r="E1108" s="226"/>
      <c r="F1108" s="226"/>
      <c r="G1108" s="226"/>
      <c r="H1108" s="226"/>
      <c r="I1108" s="226"/>
      <c r="J1108" s="226"/>
      <c r="K1108" s="226"/>
    </row>
    <row r="1109" spans="2:11" x14ac:dyDescent="0.35">
      <c r="B1109" s="272"/>
      <c r="C1109" s="226"/>
      <c r="D1109" s="226"/>
      <c r="E1109" s="226"/>
      <c r="F1109" s="226"/>
      <c r="G1109" s="226"/>
      <c r="H1109" s="226"/>
      <c r="I1109" s="226"/>
      <c r="J1109" s="226"/>
      <c r="K1109" s="226"/>
    </row>
    <row r="1110" spans="2:11" x14ac:dyDescent="0.35">
      <c r="B1110" s="272"/>
      <c r="C1110" s="226"/>
      <c r="D1110" s="226"/>
      <c r="E1110" s="226"/>
      <c r="F1110" s="226"/>
      <c r="G1110" s="226"/>
      <c r="H1110" s="226"/>
      <c r="I1110" s="226"/>
      <c r="J1110" s="226"/>
      <c r="K1110" s="226"/>
    </row>
    <row r="1111" spans="2:11" x14ac:dyDescent="0.35">
      <c r="B1111" s="272"/>
      <c r="C1111" s="226"/>
      <c r="D1111" s="226"/>
      <c r="E1111" s="226"/>
      <c r="F1111" s="226"/>
      <c r="G1111" s="226"/>
      <c r="H1111" s="226"/>
      <c r="I1111" s="226"/>
      <c r="J1111" s="226"/>
      <c r="K1111" s="226"/>
    </row>
    <row r="1112" spans="2:11" x14ac:dyDescent="0.35">
      <c r="B1112" s="272"/>
      <c r="C1112" s="226"/>
      <c r="D1112" s="226"/>
      <c r="E1112" s="226"/>
      <c r="F1112" s="226"/>
      <c r="G1112" s="226"/>
      <c r="H1112" s="226"/>
      <c r="I1112" s="226"/>
      <c r="J1112" s="226"/>
      <c r="K1112" s="226"/>
    </row>
    <row r="1113" spans="2:11" x14ac:dyDescent="0.35">
      <c r="B1113" s="272"/>
      <c r="C1113" s="226"/>
      <c r="D1113" s="226"/>
      <c r="E1113" s="226"/>
      <c r="F1113" s="226"/>
      <c r="G1113" s="226"/>
      <c r="H1113" s="226"/>
      <c r="I1113" s="226"/>
      <c r="J1113" s="226"/>
      <c r="K1113" s="226"/>
    </row>
    <row r="1114" spans="2:11" x14ac:dyDescent="0.35">
      <c r="B1114" s="272"/>
      <c r="C1114" s="226"/>
      <c r="D1114" s="226"/>
      <c r="E1114" s="226"/>
      <c r="F1114" s="226"/>
      <c r="G1114" s="226"/>
      <c r="H1114" s="226"/>
      <c r="I1114" s="226"/>
      <c r="J1114" s="226"/>
      <c r="K1114" s="226"/>
    </row>
    <row r="1115" spans="2:11" x14ac:dyDescent="0.35">
      <c r="B1115" s="272"/>
      <c r="C1115" s="226"/>
      <c r="D1115" s="226"/>
      <c r="E1115" s="226"/>
      <c r="F1115" s="226"/>
      <c r="G1115" s="226"/>
      <c r="H1115" s="226"/>
      <c r="I1115" s="226"/>
      <c r="J1115" s="226"/>
      <c r="K1115" s="226"/>
    </row>
    <row r="1116" spans="2:11" x14ac:dyDescent="0.35">
      <c r="B1116" s="272"/>
      <c r="C1116" s="226"/>
      <c r="D1116" s="226"/>
      <c r="E1116" s="226"/>
      <c r="F1116" s="226"/>
      <c r="G1116" s="226"/>
      <c r="H1116" s="226"/>
      <c r="I1116" s="226"/>
      <c r="J1116" s="226"/>
      <c r="K1116" s="226"/>
    </row>
    <row r="1117" spans="2:11" x14ac:dyDescent="0.35">
      <c r="B1117" s="272"/>
      <c r="C1117" s="226"/>
      <c r="D1117" s="226"/>
      <c r="E1117" s="226"/>
      <c r="F1117" s="226"/>
      <c r="G1117" s="226"/>
      <c r="H1117" s="226"/>
      <c r="I1117" s="226"/>
      <c r="J1117" s="226"/>
      <c r="K1117" s="226"/>
    </row>
    <row r="1118" spans="2:11" x14ac:dyDescent="0.35">
      <c r="B1118" s="272"/>
      <c r="C1118" s="226"/>
      <c r="D1118" s="226"/>
      <c r="E1118" s="226"/>
      <c r="F1118" s="226"/>
      <c r="G1118" s="226"/>
      <c r="H1118" s="226"/>
      <c r="I1118" s="226"/>
      <c r="J1118" s="226"/>
      <c r="K1118" s="226"/>
    </row>
    <row r="1119" spans="2:11" x14ac:dyDescent="0.35">
      <c r="B1119" s="272"/>
      <c r="C1119" s="226"/>
      <c r="D1119" s="226"/>
      <c r="E1119" s="226"/>
      <c r="F1119" s="226"/>
      <c r="G1119" s="226"/>
      <c r="H1119" s="226"/>
      <c r="I1119" s="226"/>
      <c r="J1119" s="226"/>
      <c r="K1119" s="226"/>
    </row>
    <row r="1120" spans="2:11" x14ac:dyDescent="0.35">
      <c r="B1120" s="272"/>
      <c r="C1120" s="226"/>
      <c r="D1120" s="226"/>
      <c r="E1120" s="226"/>
      <c r="F1120" s="226"/>
      <c r="G1120" s="226"/>
      <c r="H1120" s="226"/>
      <c r="I1120" s="226"/>
      <c r="J1120" s="226"/>
      <c r="K1120" s="226"/>
    </row>
    <row r="1121" spans="2:11" x14ac:dyDescent="0.35">
      <c r="B1121" s="272"/>
      <c r="C1121" s="226"/>
      <c r="D1121" s="226"/>
      <c r="E1121" s="226"/>
      <c r="F1121" s="226"/>
      <c r="G1121" s="226"/>
      <c r="H1121" s="226"/>
      <c r="I1121" s="226"/>
      <c r="J1121" s="226"/>
      <c r="K1121" s="226"/>
    </row>
    <row r="1122" spans="2:11" x14ac:dyDescent="0.35">
      <c r="B1122" s="272"/>
      <c r="C1122" s="226"/>
      <c r="D1122" s="226"/>
      <c r="E1122" s="226"/>
      <c r="F1122" s="226"/>
      <c r="G1122" s="226"/>
      <c r="H1122" s="226"/>
      <c r="I1122" s="226"/>
      <c r="J1122" s="226"/>
      <c r="K1122" s="226"/>
    </row>
    <row r="1123" spans="2:11" x14ac:dyDescent="0.35">
      <c r="B1123" s="272"/>
      <c r="C1123" s="226"/>
      <c r="D1123" s="226"/>
      <c r="E1123" s="226"/>
      <c r="F1123" s="226"/>
      <c r="G1123" s="226"/>
      <c r="H1123" s="226"/>
      <c r="I1123" s="226"/>
      <c r="J1123" s="226"/>
      <c r="K1123" s="226"/>
    </row>
    <row r="1124" spans="2:11" x14ac:dyDescent="0.35">
      <c r="B1124" s="272"/>
      <c r="C1124" s="226"/>
      <c r="D1124" s="226"/>
      <c r="E1124" s="226"/>
      <c r="F1124" s="226"/>
      <c r="G1124" s="226"/>
      <c r="H1124" s="226"/>
      <c r="I1124" s="226"/>
      <c r="J1124" s="226"/>
      <c r="K1124" s="226"/>
    </row>
    <row r="1125" spans="2:11" x14ac:dyDescent="0.35">
      <c r="B1125" s="272"/>
      <c r="C1125" s="226"/>
      <c r="D1125" s="226"/>
      <c r="E1125" s="226"/>
      <c r="F1125" s="226"/>
      <c r="G1125" s="226"/>
      <c r="H1125" s="226"/>
      <c r="I1125" s="226"/>
      <c r="J1125" s="226"/>
      <c r="K1125" s="226"/>
    </row>
    <row r="1126" spans="2:11" x14ac:dyDescent="0.35">
      <c r="B1126" s="272"/>
      <c r="C1126" s="226"/>
      <c r="D1126" s="226"/>
      <c r="E1126" s="226"/>
      <c r="F1126" s="226"/>
      <c r="G1126" s="226"/>
      <c r="H1126" s="226"/>
      <c r="I1126" s="226"/>
      <c r="J1126" s="226"/>
      <c r="K1126" s="226"/>
    </row>
    <row r="1127" spans="2:11" x14ac:dyDescent="0.35">
      <c r="B1127" s="272"/>
      <c r="C1127" s="226"/>
      <c r="D1127" s="226"/>
      <c r="E1127" s="226"/>
      <c r="F1127" s="226"/>
      <c r="G1127" s="226"/>
      <c r="H1127" s="226"/>
      <c r="I1127" s="226"/>
      <c r="J1127" s="226"/>
      <c r="K1127" s="226"/>
    </row>
    <row r="1128" spans="2:11" x14ac:dyDescent="0.35">
      <c r="B1128" s="272"/>
      <c r="C1128" s="226"/>
      <c r="D1128" s="226"/>
      <c r="E1128" s="226"/>
      <c r="F1128" s="226"/>
      <c r="G1128" s="226"/>
      <c r="H1128" s="226"/>
      <c r="I1128" s="226"/>
      <c r="J1128" s="226"/>
      <c r="K1128" s="226"/>
    </row>
    <row r="1129" spans="2:11" x14ac:dyDescent="0.35">
      <c r="B1129" s="272"/>
      <c r="C1129" s="226"/>
      <c r="D1129" s="226"/>
      <c r="E1129" s="226"/>
      <c r="F1129" s="226"/>
      <c r="G1129" s="226"/>
      <c r="H1129" s="226"/>
      <c r="I1129" s="226"/>
      <c r="J1129" s="226"/>
      <c r="K1129" s="226"/>
    </row>
    <row r="1130" spans="2:11" x14ac:dyDescent="0.35">
      <c r="B1130" s="272"/>
      <c r="C1130" s="226"/>
      <c r="D1130" s="226"/>
      <c r="E1130" s="226"/>
      <c r="F1130" s="226"/>
      <c r="G1130" s="226"/>
      <c r="H1130" s="226"/>
      <c r="I1130" s="226"/>
      <c r="J1130" s="226"/>
      <c r="K1130" s="226"/>
    </row>
    <row r="1131" spans="2:11" x14ac:dyDescent="0.35">
      <c r="B1131" s="272"/>
      <c r="C1131" s="226"/>
      <c r="D1131" s="226"/>
      <c r="E1131" s="226"/>
      <c r="F1131" s="226"/>
      <c r="G1131" s="226"/>
      <c r="H1131" s="226"/>
      <c r="I1131" s="226"/>
      <c r="J1131" s="226"/>
      <c r="K1131" s="226"/>
    </row>
    <row r="1132" spans="2:11" x14ac:dyDescent="0.35">
      <c r="B1132" s="272"/>
      <c r="C1132" s="226"/>
      <c r="D1132" s="226"/>
      <c r="E1132" s="226"/>
      <c r="F1132" s="226"/>
      <c r="G1132" s="226"/>
      <c r="H1132" s="226"/>
      <c r="I1132" s="226"/>
      <c r="J1132" s="226"/>
      <c r="K1132" s="226"/>
    </row>
    <row r="1133" spans="2:11" x14ac:dyDescent="0.35">
      <c r="B1133" s="272"/>
      <c r="C1133" s="226"/>
      <c r="D1133" s="226"/>
      <c r="E1133" s="226"/>
      <c r="F1133" s="226"/>
      <c r="G1133" s="226"/>
      <c r="H1133" s="226"/>
      <c r="I1133" s="226"/>
      <c r="J1133" s="226"/>
      <c r="K1133" s="226"/>
    </row>
    <row r="1134" spans="2:11" x14ac:dyDescent="0.35">
      <c r="B1134" s="272"/>
      <c r="C1134" s="226"/>
      <c r="D1134" s="226"/>
      <c r="E1134" s="226"/>
      <c r="F1134" s="226"/>
      <c r="G1134" s="226"/>
      <c r="H1134" s="226"/>
      <c r="I1134" s="226"/>
      <c r="J1134" s="226"/>
      <c r="K1134" s="226"/>
    </row>
    <row r="1135" spans="2:11" x14ac:dyDescent="0.35">
      <c r="B1135" s="272"/>
      <c r="C1135" s="226"/>
      <c r="D1135" s="226"/>
      <c r="E1135" s="226"/>
      <c r="F1135" s="226"/>
      <c r="G1135" s="226"/>
      <c r="H1135" s="226"/>
      <c r="I1135" s="226"/>
      <c r="J1135" s="226"/>
      <c r="K1135" s="226"/>
    </row>
    <row r="1136" spans="2:11" x14ac:dyDescent="0.35">
      <c r="B1136" s="272"/>
      <c r="C1136" s="226"/>
      <c r="D1136" s="226"/>
      <c r="E1136" s="226"/>
      <c r="F1136" s="226"/>
      <c r="G1136" s="226"/>
      <c r="H1136" s="226"/>
      <c r="I1136" s="226"/>
      <c r="J1136" s="226"/>
      <c r="K1136" s="226"/>
    </row>
    <row r="1137" spans="2:11" x14ac:dyDescent="0.35">
      <c r="B1137" s="272"/>
      <c r="C1137" s="226"/>
      <c r="D1137" s="226"/>
      <c r="E1137" s="226"/>
      <c r="F1137" s="226"/>
      <c r="G1137" s="226"/>
      <c r="H1137" s="226"/>
      <c r="I1137" s="226"/>
      <c r="J1137" s="226"/>
      <c r="K1137" s="226"/>
    </row>
    <row r="1138" spans="2:11" x14ac:dyDescent="0.35">
      <c r="B1138" s="272"/>
      <c r="C1138" s="226"/>
      <c r="D1138" s="226"/>
      <c r="E1138" s="226"/>
      <c r="F1138" s="226"/>
      <c r="G1138" s="226"/>
      <c r="H1138" s="226"/>
      <c r="I1138" s="226"/>
      <c r="J1138" s="226"/>
      <c r="K1138" s="226"/>
    </row>
    <row r="1139" spans="2:11" x14ac:dyDescent="0.35">
      <c r="B1139" s="272"/>
      <c r="C1139" s="226"/>
      <c r="D1139" s="226"/>
      <c r="E1139" s="226"/>
      <c r="F1139" s="226"/>
      <c r="G1139" s="226"/>
      <c r="H1139" s="226"/>
      <c r="I1139" s="226"/>
      <c r="J1139" s="226"/>
      <c r="K1139" s="226"/>
    </row>
    <row r="1140" spans="2:11" x14ac:dyDescent="0.35">
      <c r="B1140" s="272"/>
      <c r="C1140" s="226"/>
      <c r="D1140" s="226"/>
      <c r="E1140" s="226"/>
      <c r="F1140" s="226"/>
      <c r="G1140" s="226"/>
      <c r="H1140" s="226"/>
      <c r="I1140" s="226"/>
      <c r="J1140" s="226"/>
      <c r="K1140" s="226"/>
    </row>
    <row r="1141" spans="2:11" x14ac:dyDescent="0.35">
      <c r="B1141" s="272"/>
      <c r="C1141" s="226"/>
      <c r="D1141" s="226"/>
      <c r="E1141" s="226"/>
      <c r="F1141" s="226"/>
      <c r="G1141" s="226"/>
      <c r="H1141" s="226"/>
      <c r="I1141" s="226"/>
      <c r="J1141" s="226"/>
      <c r="K1141" s="226"/>
    </row>
    <row r="1142" spans="2:11" x14ac:dyDescent="0.35">
      <c r="B1142" s="272"/>
      <c r="C1142" s="226"/>
      <c r="D1142" s="226"/>
      <c r="E1142" s="226"/>
      <c r="F1142" s="226"/>
      <c r="G1142" s="226"/>
      <c r="H1142" s="226"/>
      <c r="I1142" s="226"/>
      <c r="J1142" s="226"/>
      <c r="K1142" s="226"/>
    </row>
    <row r="1143" spans="2:11" x14ac:dyDescent="0.35">
      <c r="B1143" s="272"/>
      <c r="C1143" s="226"/>
      <c r="D1143" s="226"/>
      <c r="E1143" s="226"/>
      <c r="F1143" s="226"/>
      <c r="G1143" s="226"/>
      <c r="H1143" s="226"/>
      <c r="I1143" s="226"/>
      <c r="J1143" s="226"/>
      <c r="K1143" s="226"/>
    </row>
    <row r="1144" spans="2:11" x14ac:dyDescent="0.35">
      <c r="B1144" s="272"/>
      <c r="C1144" s="226"/>
      <c r="D1144" s="226"/>
      <c r="E1144" s="226"/>
      <c r="F1144" s="226"/>
      <c r="G1144" s="226"/>
      <c r="H1144" s="226"/>
      <c r="I1144" s="226"/>
      <c r="J1144" s="226"/>
      <c r="K1144" s="226"/>
    </row>
    <row r="1145" spans="2:11" x14ac:dyDescent="0.35">
      <c r="B1145" s="272"/>
      <c r="C1145" s="226"/>
      <c r="D1145" s="226"/>
      <c r="E1145" s="226"/>
      <c r="F1145" s="226"/>
      <c r="G1145" s="226"/>
      <c r="H1145" s="226"/>
      <c r="I1145" s="226"/>
      <c r="J1145" s="226"/>
      <c r="K1145" s="226"/>
    </row>
    <row r="1146" spans="2:11" x14ac:dyDescent="0.35">
      <c r="B1146" s="272"/>
      <c r="C1146" s="226"/>
      <c r="D1146" s="226"/>
      <c r="E1146" s="226"/>
      <c r="F1146" s="226"/>
      <c r="G1146" s="226"/>
      <c r="H1146" s="226"/>
      <c r="I1146" s="226"/>
      <c r="J1146" s="226"/>
      <c r="K1146" s="226"/>
    </row>
    <row r="1147" spans="2:11" x14ac:dyDescent="0.35">
      <c r="B1147" s="272"/>
      <c r="C1147" s="226"/>
      <c r="D1147" s="226"/>
      <c r="E1147" s="226"/>
      <c r="F1147" s="226"/>
      <c r="G1147" s="226"/>
      <c r="H1147" s="226"/>
      <c r="I1147" s="226"/>
      <c r="J1147" s="226"/>
      <c r="K1147" s="226"/>
    </row>
    <row r="1148" spans="2:11" x14ac:dyDescent="0.35">
      <c r="B1148" s="272"/>
      <c r="C1148" s="226"/>
      <c r="D1148" s="226"/>
      <c r="E1148" s="226"/>
      <c r="F1148" s="226"/>
      <c r="G1148" s="226"/>
      <c r="H1148" s="226"/>
      <c r="I1148" s="226"/>
      <c r="J1148" s="226"/>
      <c r="K1148" s="226"/>
    </row>
    <row r="1149" spans="2:11" x14ac:dyDescent="0.35">
      <c r="B1149" s="272"/>
      <c r="C1149" s="226"/>
      <c r="D1149" s="226"/>
      <c r="E1149" s="226"/>
      <c r="F1149" s="226"/>
      <c r="G1149" s="226"/>
      <c r="H1149" s="226"/>
      <c r="I1149" s="226"/>
      <c r="J1149" s="226"/>
      <c r="K1149" s="226"/>
    </row>
    <row r="1150" spans="2:11" x14ac:dyDescent="0.35">
      <c r="B1150" s="272"/>
      <c r="C1150" s="226"/>
      <c r="D1150" s="226"/>
      <c r="E1150" s="226"/>
      <c r="F1150" s="226"/>
      <c r="G1150" s="226"/>
      <c r="H1150" s="226"/>
      <c r="I1150" s="226"/>
      <c r="J1150" s="226"/>
      <c r="K1150" s="226"/>
    </row>
    <row r="1151" spans="2:11" x14ac:dyDescent="0.35">
      <c r="B1151" s="272"/>
      <c r="C1151" s="226"/>
      <c r="D1151" s="226"/>
      <c r="E1151" s="226"/>
      <c r="F1151" s="226"/>
      <c r="G1151" s="226"/>
      <c r="H1151" s="226"/>
      <c r="I1151" s="226"/>
      <c r="J1151" s="226"/>
      <c r="K1151" s="226"/>
    </row>
    <row r="1152" spans="2:11" x14ac:dyDescent="0.35">
      <c r="B1152" s="272"/>
      <c r="C1152" s="226"/>
      <c r="D1152" s="226"/>
      <c r="E1152" s="226"/>
      <c r="F1152" s="226"/>
      <c r="G1152" s="226"/>
      <c r="H1152" s="226"/>
      <c r="I1152" s="226"/>
      <c r="J1152" s="226"/>
      <c r="K1152" s="226"/>
    </row>
    <row r="1153" spans="2:11" x14ac:dyDescent="0.35">
      <c r="B1153" s="272"/>
      <c r="C1153" s="226"/>
      <c r="D1153" s="226"/>
      <c r="E1153" s="226"/>
      <c r="F1153" s="226"/>
      <c r="G1153" s="226"/>
      <c r="H1153" s="226"/>
      <c r="I1153" s="226"/>
      <c r="J1153" s="226"/>
      <c r="K1153" s="226"/>
    </row>
    <row r="1154" spans="2:11" x14ac:dyDescent="0.35">
      <c r="B1154" s="272"/>
      <c r="C1154" s="226"/>
      <c r="D1154" s="226"/>
      <c r="E1154" s="226"/>
      <c r="F1154" s="226"/>
      <c r="G1154" s="226"/>
      <c r="H1154" s="226"/>
      <c r="I1154" s="226"/>
      <c r="J1154" s="226"/>
      <c r="K1154" s="226"/>
    </row>
    <row r="1155" spans="2:11" x14ac:dyDescent="0.35">
      <c r="B1155" s="272"/>
      <c r="C1155" s="226"/>
      <c r="D1155" s="226"/>
      <c r="E1155" s="226"/>
      <c r="F1155" s="226"/>
      <c r="G1155" s="226"/>
      <c r="H1155" s="226"/>
      <c r="I1155" s="226"/>
      <c r="J1155" s="226"/>
      <c r="K1155" s="226"/>
    </row>
    <row r="1156" spans="2:11" x14ac:dyDescent="0.35">
      <c r="B1156" s="272"/>
      <c r="C1156" s="226"/>
      <c r="D1156" s="226"/>
      <c r="E1156" s="226"/>
      <c r="F1156" s="226"/>
      <c r="G1156" s="226"/>
      <c r="H1156" s="226"/>
      <c r="I1156" s="226"/>
      <c r="J1156" s="226"/>
      <c r="K1156" s="226"/>
    </row>
    <row r="1157" spans="2:11" x14ac:dyDescent="0.35">
      <c r="B1157" s="272"/>
      <c r="C1157" s="226"/>
      <c r="D1157" s="226"/>
      <c r="E1157" s="226"/>
      <c r="F1157" s="226"/>
      <c r="G1157" s="226"/>
      <c r="H1157" s="226"/>
      <c r="I1157" s="226"/>
      <c r="J1157" s="226"/>
      <c r="K1157" s="226"/>
    </row>
    <row r="1158" spans="2:11" x14ac:dyDescent="0.35">
      <c r="B1158" s="272"/>
      <c r="C1158" s="226"/>
      <c r="D1158" s="226"/>
      <c r="E1158" s="226"/>
      <c r="F1158" s="226"/>
      <c r="G1158" s="226"/>
      <c r="H1158" s="226"/>
      <c r="I1158" s="226"/>
      <c r="J1158" s="226"/>
      <c r="K1158" s="226"/>
    </row>
    <row r="1159" spans="2:11" x14ac:dyDescent="0.35">
      <c r="B1159" s="272"/>
      <c r="C1159" s="226"/>
      <c r="D1159" s="226"/>
      <c r="E1159" s="226"/>
      <c r="F1159" s="226"/>
      <c r="G1159" s="226"/>
      <c r="H1159" s="226"/>
      <c r="I1159" s="226"/>
      <c r="J1159" s="226"/>
      <c r="K1159" s="226"/>
    </row>
    <row r="1160" spans="2:11" x14ac:dyDescent="0.35">
      <c r="B1160" s="272"/>
      <c r="C1160" s="226"/>
      <c r="D1160" s="226"/>
      <c r="E1160" s="226"/>
      <c r="F1160" s="226"/>
      <c r="G1160" s="226"/>
      <c r="H1160" s="226"/>
      <c r="I1160" s="226"/>
      <c r="J1160" s="226"/>
      <c r="K1160" s="226"/>
    </row>
    <row r="1161" spans="2:11" x14ac:dyDescent="0.35">
      <c r="B1161" s="272"/>
      <c r="C1161" s="226"/>
      <c r="D1161" s="226"/>
      <c r="E1161" s="226"/>
      <c r="F1161" s="226"/>
      <c r="G1161" s="226"/>
      <c r="H1161" s="226"/>
      <c r="I1161" s="226"/>
      <c r="J1161" s="226"/>
      <c r="K1161" s="226"/>
    </row>
    <row r="1162" spans="2:11" x14ac:dyDescent="0.35">
      <c r="B1162" s="272"/>
      <c r="C1162" s="226"/>
      <c r="D1162" s="226"/>
      <c r="E1162" s="226"/>
      <c r="F1162" s="226"/>
      <c r="G1162" s="226"/>
      <c r="H1162" s="226"/>
      <c r="I1162" s="226"/>
      <c r="J1162" s="226"/>
      <c r="K1162" s="226"/>
    </row>
    <row r="1163" spans="2:11" x14ac:dyDescent="0.35">
      <c r="B1163" s="272"/>
      <c r="C1163" s="226"/>
      <c r="D1163" s="226"/>
      <c r="E1163" s="226"/>
      <c r="F1163" s="226"/>
      <c r="G1163" s="226"/>
      <c r="H1163" s="226"/>
      <c r="I1163" s="226"/>
      <c r="J1163" s="226"/>
      <c r="K1163" s="226"/>
    </row>
    <row r="1164" spans="2:11" x14ac:dyDescent="0.35">
      <c r="B1164" s="272"/>
      <c r="C1164" s="226"/>
      <c r="D1164" s="226"/>
      <c r="E1164" s="226"/>
      <c r="F1164" s="226"/>
      <c r="G1164" s="226"/>
      <c r="H1164" s="226"/>
      <c r="I1164" s="226"/>
      <c r="J1164" s="226"/>
      <c r="K1164" s="226"/>
    </row>
    <row r="1165" spans="2:11" x14ac:dyDescent="0.35">
      <c r="B1165" s="272"/>
      <c r="C1165" s="226"/>
      <c r="D1165" s="226"/>
      <c r="E1165" s="226"/>
      <c r="F1165" s="226"/>
      <c r="G1165" s="226"/>
      <c r="H1165" s="226"/>
      <c r="I1165" s="226"/>
      <c r="J1165" s="226"/>
      <c r="K1165" s="226"/>
    </row>
    <row r="1166" spans="2:11" x14ac:dyDescent="0.35">
      <c r="B1166" s="272"/>
      <c r="C1166" s="226"/>
      <c r="D1166" s="226"/>
      <c r="E1166" s="226"/>
      <c r="F1166" s="226"/>
      <c r="G1166" s="226"/>
      <c r="H1166" s="226"/>
      <c r="I1166" s="226"/>
      <c r="J1166" s="226"/>
      <c r="K1166" s="226"/>
    </row>
    <row r="1167" spans="2:11" x14ac:dyDescent="0.35">
      <c r="B1167" s="272"/>
      <c r="C1167" s="226"/>
      <c r="D1167" s="226"/>
      <c r="E1167" s="226"/>
      <c r="F1167" s="226"/>
      <c r="G1167" s="226"/>
      <c r="H1167" s="226"/>
      <c r="I1167" s="226"/>
      <c r="J1167" s="226"/>
      <c r="K1167" s="226"/>
    </row>
    <row r="1168" spans="2:11" x14ac:dyDescent="0.35">
      <c r="B1168" s="272"/>
      <c r="C1168" s="226"/>
      <c r="D1168" s="226"/>
      <c r="E1168" s="226"/>
      <c r="F1168" s="226"/>
      <c r="G1168" s="226"/>
      <c r="H1168" s="226"/>
      <c r="I1168" s="226"/>
      <c r="J1168" s="226"/>
      <c r="K1168" s="226"/>
    </row>
    <row r="1169" spans="2:11" x14ac:dyDescent="0.35">
      <c r="B1169" s="272"/>
      <c r="C1169" s="226"/>
      <c r="D1169" s="226"/>
      <c r="E1169" s="226"/>
      <c r="F1169" s="226"/>
      <c r="G1169" s="226"/>
      <c r="H1169" s="226"/>
      <c r="I1169" s="226"/>
      <c r="J1169" s="226"/>
      <c r="K1169" s="226"/>
    </row>
    <row r="1170" spans="2:11" x14ac:dyDescent="0.35">
      <c r="B1170" s="272"/>
      <c r="C1170" s="226"/>
      <c r="D1170" s="226"/>
      <c r="E1170" s="226"/>
      <c r="F1170" s="226"/>
      <c r="G1170" s="226"/>
      <c r="H1170" s="226"/>
      <c r="I1170" s="226"/>
      <c r="J1170" s="226"/>
      <c r="K1170" s="226"/>
    </row>
    <row r="1171" spans="2:11" x14ac:dyDescent="0.35">
      <c r="B1171" s="272"/>
      <c r="C1171" s="226"/>
      <c r="D1171" s="226"/>
      <c r="E1171" s="226"/>
      <c r="F1171" s="226"/>
      <c r="G1171" s="226"/>
      <c r="H1171" s="226"/>
      <c r="I1171" s="226"/>
      <c r="J1171" s="226"/>
      <c r="K1171" s="226"/>
    </row>
    <row r="1172" spans="2:11" x14ac:dyDescent="0.35">
      <c r="B1172" s="272"/>
      <c r="C1172" s="226"/>
      <c r="D1172" s="226"/>
      <c r="E1172" s="226"/>
      <c r="F1172" s="226"/>
      <c r="G1172" s="226"/>
      <c r="H1172" s="226"/>
      <c r="I1172" s="226"/>
      <c r="J1172" s="226"/>
      <c r="K1172" s="226"/>
    </row>
    <row r="1173" spans="2:11" x14ac:dyDescent="0.35">
      <c r="B1173" s="272"/>
      <c r="C1173" s="226"/>
      <c r="D1173" s="226"/>
      <c r="E1173" s="226"/>
      <c r="F1173" s="226"/>
      <c r="G1173" s="226"/>
      <c r="H1173" s="226"/>
      <c r="I1173" s="226"/>
      <c r="J1173" s="226"/>
      <c r="K1173" s="226"/>
    </row>
    <row r="1174" spans="2:11" x14ac:dyDescent="0.35">
      <c r="B1174" s="272"/>
      <c r="C1174" s="226"/>
      <c r="D1174" s="226"/>
      <c r="E1174" s="226"/>
      <c r="F1174" s="226"/>
      <c r="G1174" s="226"/>
      <c r="H1174" s="226"/>
      <c r="I1174" s="226"/>
      <c r="J1174" s="226"/>
      <c r="K1174" s="226"/>
    </row>
    <row r="1175" spans="2:11" x14ac:dyDescent="0.35">
      <c r="B1175" s="272"/>
      <c r="C1175" s="226"/>
      <c r="D1175" s="226"/>
      <c r="E1175" s="226"/>
      <c r="F1175" s="226"/>
      <c r="G1175" s="226"/>
      <c r="H1175" s="226"/>
      <c r="I1175" s="226"/>
      <c r="J1175" s="226"/>
      <c r="K1175" s="226"/>
    </row>
    <row r="1176" spans="2:11" x14ac:dyDescent="0.35">
      <c r="B1176" s="272"/>
      <c r="C1176" s="226"/>
      <c r="D1176" s="226"/>
      <c r="E1176" s="226"/>
      <c r="F1176" s="226"/>
      <c r="G1176" s="226"/>
      <c r="H1176" s="226"/>
      <c r="I1176" s="226"/>
      <c r="J1176" s="226"/>
      <c r="K1176" s="226"/>
    </row>
    <row r="1177" spans="2:11" x14ac:dyDescent="0.35">
      <c r="B1177" s="272"/>
      <c r="C1177" s="226"/>
      <c r="D1177" s="226"/>
      <c r="E1177" s="226"/>
      <c r="F1177" s="226"/>
      <c r="G1177" s="226"/>
      <c r="H1177" s="226"/>
      <c r="I1177" s="226"/>
      <c r="J1177" s="226"/>
      <c r="K1177" s="226"/>
    </row>
    <row r="1178" spans="2:11" x14ac:dyDescent="0.35">
      <c r="B1178" s="272"/>
      <c r="C1178" s="226"/>
      <c r="D1178" s="226"/>
      <c r="E1178" s="226"/>
      <c r="F1178" s="226"/>
      <c r="G1178" s="226"/>
      <c r="H1178" s="226"/>
      <c r="I1178" s="226"/>
      <c r="J1178" s="226"/>
      <c r="K1178" s="226"/>
    </row>
    <row r="1179" spans="2:11" x14ac:dyDescent="0.35">
      <c r="B1179" s="272"/>
      <c r="C1179" s="226"/>
      <c r="D1179" s="226"/>
      <c r="E1179" s="226"/>
      <c r="F1179" s="226"/>
      <c r="G1179" s="226"/>
      <c r="H1179" s="226"/>
      <c r="I1179" s="226"/>
      <c r="J1179" s="226"/>
      <c r="K1179" s="226"/>
    </row>
    <row r="1180" spans="2:11" x14ac:dyDescent="0.35">
      <c r="B1180" s="272"/>
      <c r="C1180" s="226"/>
      <c r="D1180" s="226"/>
      <c r="E1180" s="226"/>
      <c r="F1180" s="226"/>
      <c r="G1180" s="226"/>
      <c r="H1180" s="226"/>
      <c r="I1180" s="226"/>
      <c r="J1180" s="226"/>
      <c r="K1180" s="226"/>
    </row>
    <row r="1181" spans="2:11" x14ac:dyDescent="0.35">
      <c r="B1181" s="272"/>
      <c r="C1181" s="226"/>
      <c r="D1181" s="226"/>
      <c r="E1181" s="226"/>
      <c r="F1181" s="226"/>
      <c r="G1181" s="226"/>
      <c r="H1181" s="226"/>
      <c r="I1181" s="226"/>
      <c r="J1181" s="226"/>
      <c r="K1181" s="226"/>
    </row>
    <row r="1182" spans="2:11" x14ac:dyDescent="0.35">
      <c r="B1182" s="272"/>
      <c r="C1182" s="226"/>
      <c r="D1182" s="226"/>
      <c r="E1182" s="226"/>
      <c r="F1182" s="226"/>
      <c r="G1182" s="226"/>
      <c r="H1182" s="226"/>
      <c r="I1182" s="226"/>
      <c r="J1182" s="226"/>
      <c r="K1182" s="226"/>
    </row>
    <row r="1183" spans="2:11" x14ac:dyDescent="0.35">
      <c r="B1183" s="272"/>
      <c r="C1183" s="226"/>
      <c r="D1183" s="226"/>
      <c r="E1183" s="226"/>
      <c r="F1183" s="226"/>
      <c r="G1183" s="226"/>
      <c r="H1183" s="226"/>
      <c r="I1183" s="226"/>
      <c r="J1183" s="226"/>
      <c r="K1183" s="226"/>
    </row>
    <row r="1184" spans="2:11" x14ac:dyDescent="0.35">
      <c r="B1184" s="272"/>
      <c r="C1184" s="226"/>
      <c r="D1184" s="226"/>
      <c r="E1184" s="226"/>
      <c r="F1184" s="226"/>
      <c r="G1184" s="226"/>
      <c r="H1184" s="226"/>
      <c r="I1184" s="226"/>
      <c r="J1184" s="226"/>
      <c r="K1184" s="226"/>
    </row>
    <row r="1185" spans="2:11" x14ac:dyDescent="0.35">
      <c r="B1185" s="272"/>
      <c r="C1185" s="226"/>
      <c r="D1185" s="226"/>
      <c r="E1185" s="226"/>
      <c r="F1185" s="226"/>
      <c r="G1185" s="226"/>
      <c r="H1185" s="226"/>
      <c r="I1185" s="226"/>
      <c r="J1185" s="226"/>
      <c r="K1185" s="226"/>
    </row>
    <row r="1186" spans="2:11" x14ac:dyDescent="0.35">
      <c r="B1186" s="272"/>
      <c r="C1186" s="226"/>
      <c r="D1186" s="226"/>
      <c r="E1186" s="226"/>
      <c r="F1186" s="226"/>
      <c r="G1186" s="226"/>
      <c r="H1186" s="226"/>
      <c r="I1186" s="226"/>
      <c r="J1186" s="226"/>
      <c r="K1186" s="226"/>
    </row>
    <row r="1187" spans="2:11" x14ac:dyDescent="0.35">
      <c r="B1187" s="272"/>
      <c r="C1187" s="226"/>
      <c r="D1187" s="226"/>
      <c r="E1187" s="226"/>
      <c r="F1187" s="226"/>
      <c r="G1187" s="226"/>
      <c r="H1187" s="226"/>
      <c r="I1187" s="226"/>
      <c r="J1187" s="226"/>
      <c r="K1187" s="226"/>
    </row>
    <row r="1188" spans="2:11" x14ac:dyDescent="0.35">
      <c r="B1188" s="272"/>
      <c r="C1188" s="226"/>
      <c r="D1188" s="226"/>
      <c r="E1188" s="226"/>
      <c r="F1188" s="226"/>
      <c r="G1188" s="226"/>
      <c r="H1188" s="226"/>
      <c r="I1188" s="226"/>
      <c r="J1188" s="226"/>
      <c r="K1188" s="226"/>
    </row>
    <row r="1189" spans="2:11" x14ac:dyDescent="0.35">
      <c r="B1189" s="272"/>
      <c r="C1189" s="226"/>
      <c r="D1189" s="226"/>
      <c r="E1189" s="226"/>
      <c r="F1189" s="226"/>
      <c r="G1189" s="226"/>
      <c r="H1189" s="226"/>
      <c r="I1189" s="226"/>
      <c r="J1189" s="226"/>
      <c r="K1189" s="226"/>
    </row>
    <row r="1190" spans="2:11" x14ac:dyDescent="0.35">
      <c r="B1190" s="272"/>
      <c r="C1190" s="226"/>
      <c r="D1190" s="226"/>
      <c r="E1190" s="226"/>
      <c r="F1190" s="226"/>
      <c r="G1190" s="226"/>
      <c r="H1190" s="226"/>
      <c r="I1190" s="226"/>
      <c r="J1190" s="226"/>
      <c r="K1190" s="226"/>
    </row>
    <row r="1191" spans="2:11" x14ac:dyDescent="0.35">
      <c r="B1191" s="272"/>
      <c r="C1191" s="226"/>
      <c r="D1191" s="226"/>
      <c r="E1191" s="226"/>
      <c r="F1191" s="226"/>
      <c r="G1191" s="226"/>
      <c r="H1191" s="226"/>
      <c r="I1191" s="226"/>
      <c r="J1191" s="226"/>
      <c r="K1191" s="226"/>
    </row>
    <row r="1192" spans="2:11" x14ac:dyDescent="0.35">
      <c r="B1192" s="272"/>
      <c r="C1192" s="226"/>
      <c r="D1192" s="226"/>
      <c r="E1192" s="226"/>
      <c r="F1192" s="226"/>
      <c r="G1192" s="226"/>
      <c r="H1192" s="226"/>
      <c r="I1192" s="226"/>
      <c r="J1192" s="226"/>
      <c r="K1192" s="226"/>
    </row>
    <row r="1193" spans="2:11" x14ac:dyDescent="0.35">
      <c r="B1193" s="272"/>
      <c r="C1193" s="226"/>
      <c r="D1193" s="226"/>
      <c r="E1193" s="226"/>
      <c r="F1193" s="226"/>
      <c r="G1193" s="226"/>
      <c r="H1193" s="226"/>
      <c r="I1193" s="226"/>
      <c r="J1193" s="226"/>
      <c r="K1193" s="226"/>
    </row>
    <row r="1194" spans="2:11" x14ac:dyDescent="0.35">
      <c r="B1194" s="272"/>
      <c r="C1194" s="226"/>
      <c r="D1194" s="226"/>
      <c r="E1194" s="226"/>
      <c r="F1194" s="226"/>
      <c r="G1194" s="226"/>
      <c r="H1194" s="226"/>
      <c r="I1194" s="226"/>
      <c r="J1194" s="226"/>
      <c r="K1194" s="226"/>
    </row>
    <row r="1195" spans="2:11" x14ac:dyDescent="0.35">
      <c r="B1195" s="272"/>
      <c r="C1195" s="226"/>
      <c r="D1195" s="226"/>
      <c r="E1195" s="226"/>
      <c r="F1195" s="226"/>
      <c r="G1195" s="226"/>
      <c r="H1195" s="226"/>
      <c r="I1195" s="226"/>
      <c r="J1195" s="226"/>
      <c r="K1195" s="226"/>
    </row>
    <row r="1196" spans="2:11" x14ac:dyDescent="0.35">
      <c r="B1196" s="272"/>
      <c r="C1196" s="226"/>
      <c r="D1196" s="226"/>
      <c r="E1196" s="226"/>
      <c r="F1196" s="226"/>
      <c r="G1196" s="226"/>
      <c r="H1196" s="226"/>
      <c r="I1196" s="226"/>
      <c r="J1196" s="226"/>
      <c r="K1196" s="226"/>
    </row>
    <row r="1197" spans="2:11" x14ac:dyDescent="0.35">
      <c r="B1197" s="272"/>
      <c r="C1197" s="226"/>
      <c r="D1197" s="226"/>
      <c r="E1197" s="226"/>
      <c r="F1197" s="226"/>
      <c r="G1197" s="226"/>
      <c r="H1197" s="226"/>
      <c r="I1197" s="226"/>
      <c r="J1197" s="226"/>
      <c r="K1197" s="226"/>
    </row>
    <row r="1198" spans="2:11" x14ac:dyDescent="0.35">
      <c r="B1198" s="272"/>
      <c r="C1198" s="226"/>
      <c r="D1198" s="226"/>
      <c r="E1198" s="226"/>
      <c r="F1198" s="226"/>
      <c r="G1198" s="226"/>
      <c r="H1198" s="226"/>
      <c r="I1198" s="226"/>
      <c r="J1198" s="226"/>
      <c r="K1198" s="226"/>
    </row>
    <row r="1199" spans="2:11" x14ac:dyDescent="0.35">
      <c r="B1199" s="272"/>
      <c r="C1199" s="226"/>
      <c r="D1199" s="226"/>
      <c r="E1199" s="226"/>
      <c r="F1199" s="226"/>
      <c r="G1199" s="226"/>
      <c r="H1199" s="226"/>
      <c r="I1199" s="226"/>
      <c r="J1199" s="226"/>
      <c r="K1199" s="226"/>
    </row>
    <row r="1200" spans="2:11" x14ac:dyDescent="0.35">
      <c r="B1200" s="272"/>
      <c r="C1200" s="226"/>
      <c r="D1200" s="226"/>
      <c r="E1200" s="226"/>
      <c r="F1200" s="226"/>
      <c r="G1200" s="226"/>
      <c r="H1200" s="226"/>
      <c r="I1200" s="226"/>
      <c r="J1200" s="226"/>
      <c r="K1200" s="226"/>
    </row>
    <row r="1201" spans="2:11" x14ac:dyDescent="0.35">
      <c r="B1201" s="272"/>
      <c r="C1201" s="226"/>
      <c r="D1201" s="226"/>
      <c r="E1201" s="226"/>
      <c r="F1201" s="226"/>
      <c r="G1201" s="226"/>
      <c r="H1201" s="226"/>
      <c r="I1201" s="226"/>
      <c r="J1201" s="226"/>
      <c r="K1201" s="226"/>
    </row>
    <row r="1202" spans="2:11" x14ac:dyDescent="0.35">
      <c r="B1202" s="272"/>
      <c r="C1202" s="226"/>
      <c r="D1202" s="226"/>
      <c r="E1202" s="226"/>
      <c r="F1202" s="226"/>
      <c r="G1202" s="226"/>
      <c r="H1202" s="226"/>
      <c r="I1202" s="226"/>
      <c r="J1202" s="226"/>
      <c r="K1202" s="226"/>
    </row>
    <row r="1203" spans="2:11" x14ac:dyDescent="0.35">
      <c r="B1203" s="272"/>
      <c r="C1203" s="226"/>
      <c r="D1203" s="226"/>
      <c r="E1203" s="226"/>
      <c r="F1203" s="226"/>
      <c r="G1203" s="226"/>
      <c r="H1203" s="226"/>
      <c r="I1203" s="226"/>
      <c r="J1203" s="226"/>
      <c r="K1203" s="226"/>
    </row>
    <row r="1204" spans="2:11" x14ac:dyDescent="0.35">
      <c r="B1204" s="272"/>
      <c r="C1204" s="226"/>
      <c r="D1204" s="226"/>
      <c r="E1204" s="226"/>
      <c r="F1204" s="226"/>
      <c r="G1204" s="226"/>
      <c r="H1204" s="226"/>
      <c r="I1204" s="226"/>
      <c r="J1204" s="226"/>
      <c r="K1204" s="226"/>
    </row>
    <row r="1205" spans="2:11" x14ac:dyDescent="0.35">
      <c r="B1205" s="272"/>
      <c r="C1205" s="226"/>
      <c r="D1205" s="226"/>
      <c r="E1205" s="226"/>
      <c r="F1205" s="226"/>
      <c r="G1205" s="226"/>
      <c r="H1205" s="226"/>
      <c r="I1205" s="226"/>
      <c r="J1205" s="226"/>
      <c r="K1205" s="226"/>
    </row>
    <row r="1206" spans="2:11" x14ac:dyDescent="0.35">
      <c r="B1206" s="272"/>
      <c r="C1206" s="226"/>
      <c r="D1206" s="226"/>
      <c r="E1206" s="226"/>
      <c r="F1206" s="226"/>
      <c r="G1206" s="226"/>
      <c r="H1206" s="226"/>
      <c r="I1206" s="226"/>
      <c r="J1206" s="226"/>
      <c r="K1206" s="226"/>
    </row>
    <row r="1207" spans="2:11" x14ac:dyDescent="0.35">
      <c r="B1207" s="272"/>
      <c r="C1207" s="226"/>
      <c r="D1207" s="226"/>
      <c r="E1207" s="226"/>
      <c r="F1207" s="226"/>
      <c r="G1207" s="226"/>
      <c r="H1207" s="226"/>
      <c r="I1207" s="226"/>
      <c r="J1207" s="226"/>
      <c r="K1207" s="226"/>
    </row>
    <row r="1208" spans="2:11" x14ac:dyDescent="0.35">
      <c r="B1208" s="272"/>
      <c r="C1208" s="226"/>
      <c r="D1208" s="226"/>
      <c r="E1208" s="226"/>
      <c r="F1208" s="226"/>
      <c r="G1208" s="226"/>
      <c r="H1208" s="226"/>
      <c r="I1208" s="226"/>
      <c r="J1208" s="226"/>
      <c r="K1208" s="226"/>
    </row>
    <row r="1209" spans="2:11" x14ac:dyDescent="0.35">
      <c r="B1209" s="272"/>
      <c r="C1209" s="226"/>
      <c r="D1209" s="226"/>
      <c r="E1209" s="226"/>
      <c r="F1209" s="226"/>
      <c r="G1209" s="226"/>
      <c r="H1209" s="226"/>
      <c r="I1209" s="226"/>
      <c r="J1209" s="226"/>
      <c r="K1209" s="226"/>
    </row>
    <row r="1210" spans="2:11" x14ac:dyDescent="0.35">
      <c r="B1210" s="272"/>
      <c r="C1210" s="226"/>
      <c r="D1210" s="226"/>
      <c r="E1210" s="226"/>
      <c r="F1210" s="226"/>
      <c r="G1210" s="226"/>
      <c r="H1210" s="226"/>
      <c r="I1210" s="226"/>
      <c r="J1210" s="226"/>
      <c r="K1210" s="226"/>
    </row>
    <row r="1211" spans="2:11" x14ac:dyDescent="0.35">
      <c r="B1211" s="272"/>
      <c r="C1211" s="226"/>
      <c r="D1211" s="226"/>
      <c r="E1211" s="226"/>
      <c r="F1211" s="226"/>
      <c r="G1211" s="226"/>
      <c r="H1211" s="226"/>
      <c r="I1211" s="226"/>
      <c r="J1211" s="226"/>
      <c r="K1211" s="226"/>
    </row>
    <row r="1212" spans="2:11" x14ac:dyDescent="0.35">
      <c r="B1212" s="272"/>
      <c r="C1212" s="226"/>
      <c r="D1212" s="226"/>
      <c r="E1212" s="226"/>
      <c r="F1212" s="226"/>
      <c r="G1212" s="226"/>
      <c r="H1212" s="226"/>
      <c r="I1212" s="226"/>
      <c r="J1212" s="226"/>
      <c r="K1212" s="226"/>
    </row>
    <row r="1213" spans="2:11" x14ac:dyDescent="0.35">
      <c r="B1213" s="272"/>
      <c r="C1213" s="226"/>
      <c r="D1213" s="226"/>
      <c r="E1213" s="226"/>
      <c r="F1213" s="226"/>
      <c r="G1213" s="226"/>
      <c r="H1213" s="226"/>
      <c r="I1213" s="226"/>
      <c r="J1213" s="226"/>
      <c r="K1213" s="226"/>
    </row>
    <row r="1214" spans="2:11" x14ac:dyDescent="0.35">
      <c r="B1214" s="272"/>
      <c r="C1214" s="226"/>
      <c r="D1214" s="226"/>
      <c r="E1214" s="226"/>
      <c r="F1214" s="226"/>
      <c r="G1214" s="226"/>
      <c r="H1214" s="226"/>
      <c r="I1214" s="226"/>
      <c r="J1214" s="226"/>
      <c r="K1214" s="226"/>
    </row>
    <row r="1215" spans="2:11" x14ac:dyDescent="0.35">
      <c r="B1215" s="272"/>
      <c r="C1215" s="226"/>
      <c r="D1215" s="226"/>
      <c r="E1215" s="226"/>
      <c r="F1215" s="226"/>
      <c r="G1215" s="226"/>
      <c r="H1215" s="226"/>
      <c r="I1215" s="226"/>
      <c r="J1215" s="226"/>
      <c r="K1215" s="226"/>
    </row>
    <row r="1216" spans="2:11" x14ac:dyDescent="0.35">
      <c r="B1216" s="272"/>
      <c r="C1216" s="226"/>
      <c r="D1216" s="226"/>
      <c r="E1216" s="226"/>
      <c r="F1216" s="226"/>
      <c r="G1216" s="226"/>
      <c r="H1216" s="226"/>
      <c r="I1216" s="226"/>
      <c r="J1216" s="226"/>
      <c r="K1216" s="226"/>
    </row>
    <row r="1217" spans="2:11" x14ac:dyDescent="0.35">
      <c r="B1217" s="272"/>
      <c r="C1217" s="226"/>
      <c r="D1217" s="226"/>
      <c r="E1217" s="226"/>
      <c r="F1217" s="226"/>
      <c r="G1217" s="226"/>
      <c r="H1217" s="226"/>
      <c r="I1217" s="226"/>
      <c r="J1217" s="226"/>
      <c r="K1217" s="226"/>
    </row>
    <row r="1218" spans="2:11" x14ac:dyDescent="0.35">
      <c r="B1218" s="272"/>
      <c r="C1218" s="226"/>
      <c r="D1218" s="226"/>
      <c r="E1218" s="226"/>
      <c r="F1218" s="226"/>
      <c r="G1218" s="226"/>
      <c r="H1218" s="226"/>
      <c r="I1218" s="226"/>
      <c r="J1218" s="226"/>
      <c r="K1218" s="226"/>
    </row>
    <row r="1219" spans="2:11" x14ac:dyDescent="0.35">
      <c r="B1219" s="272"/>
      <c r="C1219" s="226"/>
      <c r="D1219" s="226"/>
      <c r="E1219" s="226"/>
      <c r="F1219" s="226"/>
      <c r="G1219" s="226"/>
      <c r="H1219" s="226"/>
      <c r="I1219" s="226"/>
      <c r="J1219" s="226"/>
      <c r="K1219" s="226"/>
    </row>
    <row r="1220" spans="2:11" x14ac:dyDescent="0.35">
      <c r="B1220" s="272"/>
      <c r="C1220" s="226"/>
      <c r="D1220" s="226"/>
      <c r="E1220" s="226"/>
      <c r="F1220" s="226"/>
      <c r="G1220" s="226"/>
      <c r="H1220" s="226"/>
      <c r="I1220" s="226"/>
      <c r="J1220" s="226"/>
      <c r="K1220" s="226"/>
    </row>
    <row r="1221" spans="2:11" x14ac:dyDescent="0.35">
      <c r="B1221" s="272"/>
      <c r="C1221" s="226"/>
      <c r="D1221" s="226"/>
      <c r="E1221" s="226"/>
      <c r="F1221" s="226"/>
      <c r="G1221" s="226"/>
      <c r="H1221" s="226"/>
      <c r="I1221" s="226"/>
      <c r="J1221" s="226"/>
      <c r="K1221" s="226"/>
    </row>
    <row r="1222" spans="2:11" x14ac:dyDescent="0.35">
      <c r="B1222" s="272"/>
      <c r="C1222" s="226"/>
      <c r="D1222" s="226"/>
      <c r="E1222" s="226"/>
      <c r="F1222" s="226"/>
      <c r="G1222" s="226"/>
      <c r="H1222" s="226"/>
      <c r="I1222" s="226"/>
      <c r="J1222" s="226"/>
      <c r="K1222" s="226"/>
    </row>
    <row r="1223" spans="2:11" x14ac:dyDescent="0.35">
      <c r="B1223" s="272"/>
      <c r="C1223" s="226"/>
      <c r="D1223" s="226"/>
      <c r="E1223" s="226"/>
      <c r="F1223" s="226"/>
      <c r="G1223" s="226"/>
      <c r="H1223" s="226"/>
      <c r="I1223" s="226"/>
      <c r="J1223" s="226"/>
      <c r="K1223" s="226"/>
    </row>
    <row r="1224" spans="2:11" x14ac:dyDescent="0.35">
      <c r="B1224" s="272"/>
      <c r="C1224" s="226"/>
      <c r="D1224" s="226"/>
      <c r="E1224" s="226"/>
      <c r="F1224" s="226"/>
      <c r="G1224" s="226"/>
      <c r="H1224" s="226"/>
      <c r="I1224" s="226"/>
      <c r="J1224" s="226"/>
      <c r="K1224" s="226"/>
    </row>
    <row r="1225" spans="2:11" x14ac:dyDescent="0.35">
      <c r="B1225" s="272"/>
      <c r="C1225" s="226"/>
      <c r="D1225" s="226"/>
      <c r="E1225" s="226"/>
      <c r="F1225" s="226"/>
      <c r="G1225" s="226"/>
      <c r="H1225" s="226"/>
      <c r="I1225" s="226"/>
      <c r="J1225" s="226"/>
      <c r="K1225" s="226"/>
    </row>
    <row r="1226" spans="2:11" x14ac:dyDescent="0.35">
      <c r="B1226" s="272"/>
      <c r="C1226" s="226"/>
      <c r="D1226" s="226"/>
      <c r="E1226" s="226"/>
      <c r="F1226" s="226"/>
      <c r="G1226" s="226"/>
      <c r="H1226" s="226"/>
      <c r="I1226" s="226"/>
      <c r="J1226" s="226"/>
      <c r="K1226" s="226"/>
    </row>
    <row r="1227" spans="2:11" x14ac:dyDescent="0.35">
      <c r="B1227" s="272"/>
      <c r="C1227" s="226"/>
      <c r="D1227" s="226"/>
      <c r="E1227" s="226"/>
      <c r="F1227" s="226"/>
      <c r="G1227" s="226"/>
      <c r="H1227" s="226"/>
      <c r="I1227" s="226"/>
      <c r="J1227" s="226"/>
      <c r="K1227" s="226"/>
    </row>
    <row r="1228" spans="2:11" x14ac:dyDescent="0.35">
      <c r="B1228" s="272"/>
      <c r="C1228" s="226"/>
      <c r="D1228" s="226"/>
      <c r="E1228" s="226"/>
      <c r="F1228" s="226"/>
      <c r="G1228" s="226"/>
      <c r="H1228" s="226"/>
      <c r="I1228" s="226"/>
      <c r="J1228" s="226"/>
      <c r="K1228" s="226"/>
    </row>
    <row r="1229" spans="2:11" x14ac:dyDescent="0.35">
      <c r="B1229" s="272"/>
      <c r="C1229" s="226"/>
      <c r="D1229" s="226"/>
      <c r="E1229" s="226"/>
      <c r="F1229" s="226"/>
      <c r="G1229" s="226"/>
      <c r="H1229" s="226"/>
      <c r="I1229" s="226"/>
      <c r="J1229" s="226"/>
      <c r="K1229" s="226"/>
    </row>
    <row r="1230" spans="2:11" x14ac:dyDescent="0.35">
      <c r="B1230" s="272"/>
      <c r="C1230" s="226"/>
      <c r="D1230" s="226"/>
      <c r="E1230" s="226"/>
      <c r="F1230" s="226"/>
      <c r="G1230" s="226"/>
      <c r="H1230" s="226"/>
      <c r="I1230" s="226"/>
      <c r="J1230" s="226"/>
      <c r="K1230" s="226"/>
    </row>
    <row r="1231" spans="2:11" x14ac:dyDescent="0.35">
      <c r="B1231" s="272"/>
      <c r="C1231" s="226"/>
      <c r="D1231" s="226"/>
      <c r="E1231" s="226"/>
      <c r="F1231" s="226"/>
      <c r="G1231" s="226"/>
      <c r="H1231" s="226"/>
      <c r="I1231" s="226"/>
      <c r="J1231" s="226"/>
      <c r="K1231" s="226"/>
    </row>
    <row r="1232" spans="2:11" x14ac:dyDescent="0.35">
      <c r="B1232" s="272"/>
      <c r="C1232" s="226"/>
      <c r="D1232" s="226"/>
      <c r="E1232" s="226"/>
      <c r="F1232" s="226"/>
      <c r="G1232" s="226"/>
      <c r="H1232" s="226"/>
      <c r="I1232" s="226"/>
      <c r="J1232" s="226"/>
      <c r="K1232" s="226"/>
    </row>
    <row r="1233" spans="2:11" x14ac:dyDescent="0.35">
      <c r="B1233" s="272"/>
      <c r="C1233" s="226"/>
      <c r="D1233" s="226"/>
      <c r="E1233" s="226"/>
      <c r="F1233" s="226"/>
      <c r="G1233" s="226"/>
      <c r="H1233" s="226"/>
      <c r="I1233" s="226"/>
      <c r="J1233" s="226"/>
      <c r="K1233" s="226"/>
    </row>
    <row r="1234" spans="2:11" x14ac:dyDescent="0.35">
      <c r="B1234" s="272"/>
      <c r="C1234" s="226"/>
      <c r="D1234" s="226"/>
      <c r="E1234" s="226"/>
      <c r="F1234" s="226"/>
      <c r="G1234" s="226"/>
      <c r="H1234" s="226"/>
      <c r="I1234" s="226"/>
      <c r="J1234" s="226"/>
      <c r="K1234" s="226"/>
    </row>
    <row r="1235" spans="2:11" x14ac:dyDescent="0.35">
      <c r="B1235" s="272"/>
      <c r="C1235" s="226"/>
      <c r="D1235" s="226"/>
      <c r="E1235" s="226"/>
      <c r="F1235" s="226"/>
      <c r="G1235" s="226"/>
      <c r="H1235" s="226"/>
      <c r="I1235" s="226"/>
      <c r="J1235" s="226"/>
      <c r="K1235" s="226"/>
    </row>
    <row r="1236" spans="2:11" x14ac:dyDescent="0.35">
      <c r="B1236" s="272"/>
      <c r="C1236" s="226"/>
      <c r="D1236" s="226"/>
      <c r="E1236" s="226"/>
      <c r="F1236" s="226"/>
      <c r="G1236" s="226"/>
      <c r="H1236" s="226"/>
      <c r="I1236" s="226"/>
      <c r="J1236" s="226"/>
      <c r="K1236" s="226"/>
    </row>
    <row r="1237" spans="2:11" x14ac:dyDescent="0.35">
      <c r="B1237" s="272"/>
      <c r="C1237" s="226"/>
      <c r="D1237" s="226"/>
      <c r="E1237" s="226"/>
      <c r="F1237" s="226"/>
      <c r="G1237" s="226"/>
      <c r="H1237" s="226"/>
      <c r="I1237" s="226"/>
      <c r="J1237" s="226"/>
      <c r="K1237" s="226"/>
    </row>
    <row r="1238" spans="2:11" x14ac:dyDescent="0.35">
      <c r="B1238" s="272"/>
      <c r="C1238" s="226"/>
      <c r="D1238" s="226"/>
      <c r="E1238" s="226"/>
      <c r="F1238" s="226"/>
      <c r="G1238" s="226"/>
      <c r="H1238" s="226"/>
      <c r="I1238" s="226"/>
      <c r="J1238" s="226"/>
      <c r="K1238" s="226"/>
    </row>
    <row r="1239" spans="2:11" x14ac:dyDescent="0.35">
      <c r="B1239" s="272"/>
      <c r="C1239" s="226"/>
      <c r="D1239" s="226"/>
      <c r="E1239" s="226"/>
      <c r="F1239" s="226"/>
      <c r="G1239" s="226"/>
      <c r="H1239" s="226"/>
      <c r="I1239" s="226"/>
      <c r="J1239" s="226"/>
      <c r="K1239" s="226"/>
    </row>
    <row r="1240" spans="2:11" x14ac:dyDescent="0.35">
      <c r="B1240" s="272"/>
      <c r="C1240" s="226"/>
      <c r="D1240" s="226"/>
      <c r="E1240" s="226"/>
      <c r="F1240" s="226"/>
      <c r="G1240" s="226"/>
      <c r="H1240" s="226"/>
      <c r="I1240" s="226"/>
      <c r="J1240" s="226"/>
      <c r="K1240" s="226"/>
    </row>
    <row r="1241" spans="2:11" x14ac:dyDescent="0.35">
      <c r="B1241" s="272"/>
      <c r="C1241" s="226"/>
      <c r="D1241" s="226"/>
      <c r="E1241" s="226"/>
      <c r="F1241" s="226"/>
      <c r="G1241" s="226"/>
      <c r="H1241" s="226"/>
      <c r="I1241" s="226"/>
      <c r="J1241" s="226"/>
      <c r="K1241" s="226"/>
    </row>
    <row r="1242" spans="2:11" x14ac:dyDescent="0.35">
      <c r="B1242" s="272"/>
      <c r="C1242" s="226"/>
      <c r="D1242" s="226"/>
      <c r="E1242" s="226"/>
      <c r="F1242" s="226"/>
      <c r="G1242" s="226"/>
      <c r="H1242" s="226"/>
      <c r="I1242" s="226"/>
      <c r="J1242" s="226"/>
      <c r="K1242" s="226"/>
    </row>
    <row r="1243" spans="2:11" x14ac:dyDescent="0.35">
      <c r="B1243" s="272"/>
      <c r="C1243" s="226"/>
      <c r="D1243" s="226"/>
      <c r="E1243" s="226"/>
      <c r="F1243" s="226"/>
      <c r="G1243" s="226"/>
      <c r="H1243" s="226"/>
      <c r="I1243" s="226"/>
      <c r="J1243" s="226"/>
      <c r="K1243" s="226"/>
    </row>
    <row r="1244" spans="2:11" x14ac:dyDescent="0.35">
      <c r="B1244" s="272"/>
      <c r="C1244" s="226"/>
      <c r="D1244" s="226"/>
      <c r="E1244" s="226"/>
      <c r="F1244" s="226"/>
      <c r="G1244" s="226"/>
      <c r="H1244" s="226"/>
      <c r="I1244" s="226"/>
      <c r="J1244" s="226"/>
      <c r="K1244" s="226"/>
    </row>
    <row r="1245" spans="2:11" x14ac:dyDescent="0.35">
      <c r="B1245" s="272"/>
      <c r="C1245" s="226"/>
      <c r="D1245" s="226"/>
      <c r="E1245" s="226"/>
      <c r="F1245" s="226"/>
      <c r="G1245" s="226"/>
      <c r="H1245" s="226"/>
      <c r="I1245" s="226"/>
      <c r="J1245" s="226"/>
      <c r="K1245" s="226"/>
    </row>
    <row r="1246" spans="2:11" x14ac:dyDescent="0.35">
      <c r="B1246" s="272"/>
      <c r="C1246" s="226"/>
      <c r="D1246" s="226"/>
      <c r="E1246" s="226"/>
      <c r="F1246" s="226"/>
      <c r="G1246" s="226"/>
      <c r="H1246" s="226"/>
      <c r="I1246" s="226"/>
      <c r="J1246" s="226"/>
      <c r="K1246" s="226"/>
    </row>
    <row r="1247" spans="2:11" x14ac:dyDescent="0.35">
      <c r="B1247" s="272"/>
      <c r="C1247" s="226"/>
      <c r="D1247" s="226"/>
      <c r="E1247" s="226"/>
      <c r="F1247" s="226"/>
      <c r="G1247" s="226"/>
      <c r="H1247" s="226"/>
      <c r="I1247" s="226"/>
      <c r="J1247" s="226"/>
      <c r="K1247" s="226"/>
    </row>
    <row r="1248" spans="2:11" x14ac:dyDescent="0.35">
      <c r="B1248" s="272"/>
      <c r="C1248" s="226"/>
      <c r="D1248" s="226"/>
      <c r="E1248" s="226"/>
      <c r="F1248" s="226"/>
      <c r="G1248" s="226"/>
      <c r="H1248" s="226"/>
      <c r="I1248" s="226"/>
      <c r="J1248" s="226"/>
      <c r="K1248" s="226"/>
    </row>
    <row r="1249" spans="2:11" x14ac:dyDescent="0.35">
      <c r="B1249" s="272"/>
      <c r="C1249" s="226"/>
      <c r="D1249" s="226"/>
      <c r="E1249" s="226"/>
      <c r="F1249" s="226"/>
      <c r="G1249" s="226"/>
      <c r="H1249" s="226"/>
      <c r="I1249" s="226"/>
      <c r="J1249" s="226"/>
      <c r="K1249" s="226"/>
    </row>
    <row r="1250" spans="2:11" x14ac:dyDescent="0.35">
      <c r="B1250" s="272"/>
      <c r="C1250" s="226"/>
      <c r="D1250" s="226"/>
      <c r="E1250" s="226"/>
      <c r="F1250" s="226"/>
      <c r="G1250" s="226"/>
      <c r="H1250" s="226"/>
      <c r="I1250" s="226"/>
      <c r="J1250" s="226"/>
      <c r="K1250" s="226"/>
    </row>
    <row r="1251" spans="2:11" x14ac:dyDescent="0.35">
      <c r="B1251" s="272"/>
      <c r="C1251" s="226"/>
      <c r="D1251" s="226"/>
      <c r="E1251" s="226"/>
      <c r="F1251" s="226"/>
      <c r="G1251" s="226"/>
      <c r="H1251" s="226"/>
      <c r="I1251" s="226"/>
      <c r="J1251" s="226"/>
      <c r="K1251" s="226"/>
    </row>
    <row r="1252" spans="2:11" x14ac:dyDescent="0.35">
      <c r="B1252" s="272"/>
      <c r="C1252" s="226"/>
      <c r="D1252" s="226"/>
      <c r="E1252" s="226"/>
      <c r="F1252" s="226"/>
      <c r="G1252" s="226"/>
      <c r="H1252" s="226"/>
      <c r="I1252" s="226"/>
      <c r="J1252" s="226"/>
      <c r="K1252" s="226"/>
    </row>
    <row r="1253" spans="2:11" x14ac:dyDescent="0.35">
      <c r="B1253" s="272"/>
      <c r="C1253" s="226"/>
      <c r="D1253" s="226"/>
      <c r="E1253" s="226"/>
      <c r="F1253" s="226"/>
      <c r="G1253" s="226"/>
      <c r="H1253" s="226"/>
      <c r="I1253" s="226"/>
      <c r="J1253" s="226"/>
      <c r="K1253" s="226"/>
    </row>
    <row r="1254" spans="2:11" x14ac:dyDescent="0.35">
      <c r="B1254" s="272"/>
      <c r="C1254" s="226"/>
      <c r="D1254" s="226"/>
      <c r="E1254" s="226"/>
      <c r="F1254" s="226"/>
      <c r="G1254" s="226"/>
      <c r="H1254" s="226"/>
      <c r="I1254" s="226"/>
      <c r="J1254" s="226"/>
      <c r="K1254" s="226"/>
    </row>
    <row r="1255" spans="2:11" x14ac:dyDescent="0.35">
      <c r="B1255" s="272"/>
      <c r="C1255" s="226"/>
      <c r="D1255" s="226"/>
      <c r="E1255" s="226"/>
      <c r="F1255" s="226"/>
      <c r="G1255" s="226"/>
      <c r="H1255" s="226"/>
      <c r="I1255" s="226"/>
      <c r="J1255" s="226"/>
      <c r="K1255" s="226"/>
    </row>
    <row r="1256" spans="2:11" x14ac:dyDescent="0.35">
      <c r="B1256" s="272"/>
      <c r="C1256" s="226"/>
      <c r="D1256" s="226"/>
      <c r="E1256" s="226"/>
      <c r="F1256" s="226"/>
      <c r="G1256" s="226"/>
      <c r="H1256" s="226"/>
      <c r="I1256" s="226"/>
      <c r="J1256" s="226"/>
      <c r="K1256" s="226"/>
    </row>
    <row r="1257" spans="2:11" x14ac:dyDescent="0.35">
      <c r="B1257" s="272"/>
      <c r="C1257" s="226"/>
      <c r="D1257" s="226"/>
      <c r="E1257" s="226"/>
      <c r="F1257" s="226"/>
      <c r="G1257" s="226"/>
      <c r="H1257" s="226"/>
      <c r="I1257" s="226"/>
      <c r="J1257" s="226"/>
      <c r="K1257" s="226"/>
    </row>
    <row r="1258" spans="2:11" x14ac:dyDescent="0.35">
      <c r="B1258" s="272"/>
      <c r="C1258" s="226"/>
      <c r="D1258" s="226"/>
      <c r="E1258" s="226"/>
      <c r="F1258" s="226"/>
      <c r="G1258" s="226"/>
      <c r="H1258" s="226"/>
      <c r="I1258" s="226"/>
      <c r="J1258" s="226"/>
      <c r="K1258" s="226"/>
    </row>
    <row r="1259" spans="2:11" x14ac:dyDescent="0.35">
      <c r="B1259" s="272"/>
      <c r="C1259" s="226"/>
      <c r="D1259" s="226"/>
      <c r="E1259" s="226"/>
      <c r="F1259" s="226"/>
      <c r="G1259" s="226"/>
      <c r="H1259" s="226"/>
      <c r="I1259" s="226"/>
      <c r="J1259" s="226"/>
      <c r="K1259" s="226"/>
    </row>
    <row r="1260" spans="2:11" x14ac:dyDescent="0.35">
      <c r="B1260" s="272"/>
      <c r="C1260" s="226"/>
      <c r="D1260" s="226"/>
      <c r="E1260" s="226"/>
      <c r="F1260" s="226"/>
      <c r="G1260" s="226"/>
      <c r="H1260" s="226"/>
      <c r="I1260" s="226"/>
      <c r="J1260" s="226"/>
      <c r="K1260" s="226"/>
    </row>
    <row r="1261" spans="2:11" x14ac:dyDescent="0.35">
      <c r="B1261" s="272"/>
      <c r="C1261" s="226"/>
      <c r="D1261" s="226"/>
      <c r="E1261" s="226"/>
      <c r="F1261" s="226"/>
      <c r="G1261" s="226"/>
      <c r="H1261" s="226"/>
      <c r="I1261" s="226"/>
      <c r="J1261" s="226"/>
      <c r="K1261" s="226"/>
    </row>
    <row r="1262" spans="2:11" x14ac:dyDescent="0.35">
      <c r="B1262" s="272"/>
      <c r="C1262" s="226"/>
      <c r="D1262" s="226"/>
      <c r="E1262" s="226"/>
      <c r="F1262" s="226"/>
      <c r="G1262" s="226"/>
      <c r="H1262" s="226"/>
      <c r="I1262" s="226"/>
      <c r="J1262" s="226"/>
      <c r="K1262" s="226"/>
    </row>
    <row r="1263" spans="2:11" x14ac:dyDescent="0.35">
      <c r="B1263" s="272"/>
      <c r="C1263" s="226"/>
      <c r="D1263" s="226"/>
      <c r="E1263" s="226"/>
      <c r="F1263" s="226"/>
      <c r="G1263" s="226"/>
      <c r="H1263" s="226"/>
      <c r="I1263" s="226"/>
      <c r="J1263" s="226"/>
      <c r="K1263" s="226"/>
    </row>
    <row r="1264" spans="2:11" x14ac:dyDescent="0.35">
      <c r="B1264" s="272"/>
      <c r="C1264" s="226"/>
      <c r="D1264" s="226"/>
      <c r="E1264" s="226"/>
      <c r="F1264" s="226"/>
      <c r="G1264" s="226"/>
      <c r="H1264" s="226"/>
      <c r="I1264" s="226"/>
      <c r="J1264" s="226"/>
      <c r="K1264" s="226"/>
    </row>
    <row r="1265" spans="2:11" x14ac:dyDescent="0.35">
      <c r="B1265" s="272"/>
      <c r="C1265" s="226"/>
      <c r="D1265" s="226"/>
      <c r="E1265" s="226"/>
      <c r="F1265" s="226"/>
      <c r="G1265" s="226"/>
      <c r="H1265" s="226"/>
      <c r="I1265" s="226"/>
      <c r="J1265" s="226"/>
      <c r="K1265" s="226"/>
    </row>
    <row r="1266" spans="2:11" x14ac:dyDescent="0.35">
      <c r="B1266" s="272"/>
      <c r="C1266" s="226"/>
      <c r="D1266" s="226"/>
      <c r="E1266" s="226"/>
      <c r="F1266" s="226"/>
      <c r="G1266" s="226"/>
      <c r="H1266" s="226"/>
      <c r="I1266" s="226"/>
      <c r="J1266" s="226"/>
      <c r="K1266" s="226"/>
    </row>
    <row r="1267" spans="2:11" x14ac:dyDescent="0.35">
      <c r="B1267" s="272"/>
      <c r="C1267" s="226"/>
      <c r="D1267" s="226"/>
      <c r="E1267" s="226"/>
      <c r="F1267" s="226"/>
      <c r="G1267" s="226"/>
      <c r="H1267" s="226"/>
      <c r="I1267" s="226"/>
      <c r="J1267" s="226"/>
      <c r="K1267" s="226"/>
    </row>
    <row r="1268" spans="2:11" x14ac:dyDescent="0.35">
      <c r="B1268" s="272"/>
      <c r="C1268" s="226"/>
      <c r="D1268" s="226"/>
      <c r="E1268" s="226"/>
      <c r="F1268" s="226"/>
      <c r="G1268" s="226"/>
      <c r="H1268" s="226"/>
      <c r="I1268" s="226"/>
      <c r="J1268" s="226"/>
      <c r="K1268" s="226"/>
    </row>
    <row r="1269" spans="2:11" x14ac:dyDescent="0.35">
      <c r="B1269" s="272"/>
      <c r="C1269" s="226"/>
      <c r="D1269" s="226"/>
      <c r="E1269" s="226"/>
      <c r="F1269" s="226"/>
      <c r="G1269" s="226"/>
      <c r="H1269" s="226"/>
      <c r="I1269" s="226"/>
      <c r="J1269" s="226"/>
      <c r="K1269" s="226"/>
    </row>
    <row r="1270" spans="2:11" x14ac:dyDescent="0.35">
      <c r="B1270" s="272"/>
      <c r="C1270" s="226"/>
      <c r="D1270" s="226"/>
      <c r="E1270" s="226"/>
      <c r="F1270" s="226"/>
      <c r="G1270" s="226"/>
      <c r="H1270" s="226"/>
      <c r="I1270" s="226"/>
      <c r="J1270" s="226"/>
      <c r="K1270" s="226"/>
    </row>
    <row r="1271" spans="2:11" x14ac:dyDescent="0.35">
      <c r="B1271" s="272"/>
      <c r="C1271" s="226"/>
      <c r="D1271" s="226"/>
      <c r="E1271" s="226"/>
      <c r="F1271" s="226"/>
      <c r="G1271" s="226"/>
      <c r="H1271" s="226"/>
      <c r="I1271" s="226"/>
      <c r="J1271" s="226"/>
      <c r="K1271" s="226"/>
    </row>
    <row r="1272" spans="2:11" x14ac:dyDescent="0.35">
      <c r="B1272" s="272"/>
      <c r="C1272" s="226"/>
      <c r="D1272" s="226"/>
      <c r="E1272" s="226"/>
      <c r="F1272" s="226"/>
      <c r="G1272" s="226"/>
      <c r="H1272" s="226"/>
      <c r="I1272" s="226"/>
      <c r="J1272" s="226"/>
      <c r="K1272" s="226"/>
    </row>
    <row r="1273" spans="2:11" x14ac:dyDescent="0.35">
      <c r="B1273" s="272"/>
      <c r="C1273" s="226"/>
      <c r="D1273" s="226"/>
      <c r="E1273" s="226"/>
      <c r="F1273" s="226"/>
      <c r="G1273" s="226"/>
      <c r="H1273" s="226"/>
      <c r="I1273" s="226"/>
      <c r="J1273" s="226"/>
      <c r="K1273" s="226"/>
    </row>
    <row r="1274" spans="2:11" x14ac:dyDescent="0.35">
      <c r="B1274" s="272"/>
      <c r="C1274" s="226"/>
      <c r="D1274" s="226"/>
      <c r="E1274" s="226"/>
      <c r="F1274" s="226"/>
      <c r="G1274" s="226"/>
      <c r="H1274" s="226"/>
      <c r="I1274" s="226"/>
      <c r="J1274" s="226"/>
      <c r="K1274" s="226"/>
    </row>
    <row r="1275" spans="2:11" x14ac:dyDescent="0.35">
      <c r="B1275" s="272"/>
      <c r="C1275" s="226"/>
      <c r="D1275" s="226"/>
      <c r="E1275" s="226"/>
      <c r="F1275" s="226"/>
      <c r="G1275" s="226"/>
      <c r="H1275" s="226"/>
      <c r="I1275" s="226"/>
      <c r="J1275" s="226"/>
      <c r="K1275" s="226"/>
    </row>
    <row r="1276" spans="2:11" x14ac:dyDescent="0.35">
      <c r="B1276" s="272"/>
      <c r="C1276" s="226"/>
      <c r="D1276" s="226"/>
      <c r="E1276" s="226"/>
      <c r="F1276" s="226"/>
      <c r="G1276" s="226"/>
      <c r="H1276" s="226"/>
      <c r="I1276" s="226"/>
      <c r="J1276" s="226"/>
      <c r="K1276" s="226"/>
    </row>
    <row r="1277" spans="2:11" x14ac:dyDescent="0.35">
      <c r="B1277" s="272"/>
      <c r="C1277" s="226"/>
      <c r="D1277" s="226"/>
      <c r="E1277" s="226"/>
      <c r="F1277" s="226"/>
      <c r="G1277" s="226"/>
      <c r="H1277" s="226"/>
      <c r="I1277" s="226"/>
      <c r="J1277" s="226"/>
      <c r="K1277" s="226"/>
    </row>
    <row r="1278" spans="2:11" x14ac:dyDescent="0.35">
      <c r="B1278" s="272"/>
      <c r="C1278" s="226"/>
      <c r="D1278" s="226"/>
      <c r="E1278" s="226"/>
      <c r="F1278" s="226"/>
      <c r="G1278" s="226"/>
      <c r="H1278" s="226"/>
      <c r="I1278" s="226"/>
      <c r="J1278" s="226"/>
      <c r="K1278" s="226"/>
    </row>
    <row r="1279" spans="2:11" x14ac:dyDescent="0.35">
      <c r="B1279" s="272"/>
      <c r="C1279" s="226"/>
      <c r="D1279" s="226"/>
      <c r="E1279" s="226"/>
      <c r="F1279" s="226"/>
      <c r="G1279" s="226"/>
      <c r="H1279" s="226"/>
      <c r="I1279" s="226"/>
      <c r="J1279" s="226"/>
      <c r="K1279" s="226"/>
    </row>
    <row r="1280" spans="2:11" x14ac:dyDescent="0.35">
      <c r="B1280" s="272"/>
      <c r="C1280" s="226"/>
      <c r="D1280" s="226"/>
      <c r="E1280" s="226"/>
      <c r="F1280" s="226"/>
      <c r="G1280" s="226"/>
      <c r="H1280" s="226"/>
      <c r="I1280" s="226"/>
      <c r="J1280" s="226"/>
      <c r="K1280" s="226"/>
    </row>
    <row r="1281" spans="2:11" x14ac:dyDescent="0.35">
      <c r="B1281" s="272"/>
      <c r="C1281" s="226"/>
      <c r="D1281" s="226"/>
      <c r="E1281" s="226"/>
      <c r="F1281" s="226"/>
      <c r="G1281" s="226"/>
      <c r="H1281" s="226"/>
      <c r="I1281" s="226"/>
      <c r="J1281" s="226"/>
      <c r="K1281" s="226"/>
    </row>
    <row r="1282" spans="2:11" x14ac:dyDescent="0.35">
      <c r="B1282" s="272"/>
      <c r="C1282" s="226"/>
      <c r="D1282" s="226"/>
      <c r="E1282" s="226"/>
      <c r="F1282" s="226"/>
      <c r="G1282" s="226"/>
      <c r="H1282" s="226"/>
      <c r="I1282" s="226"/>
      <c r="J1282" s="226"/>
      <c r="K1282" s="226"/>
    </row>
    <row r="1283" spans="2:11" x14ac:dyDescent="0.35">
      <c r="B1283" s="272"/>
      <c r="C1283" s="226"/>
      <c r="D1283" s="226"/>
      <c r="E1283" s="226"/>
      <c r="F1283" s="226"/>
      <c r="G1283" s="226"/>
      <c r="H1283" s="226"/>
      <c r="I1283" s="226"/>
      <c r="J1283" s="226"/>
      <c r="K1283" s="226"/>
    </row>
    <row r="1284" spans="2:11" x14ac:dyDescent="0.35">
      <c r="B1284" s="272"/>
      <c r="C1284" s="226"/>
      <c r="D1284" s="226"/>
      <c r="E1284" s="226"/>
      <c r="F1284" s="226"/>
      <c r="G1284" s="226"/>
      <c r="H1284" s="226"/>
      <c r="I1284" s="226"/>
      <c r="J1284" s="226"/>
      <c r="K1284" s="226"/>
    </row>
    <row r="1285" spans="2:11" x14ac:dyDescent="0.35">
      <c r="B1285" s="272"/>
      <c r="C1285" s="226"/>
      <c r="D1285" s="226"/>
      <c r="E1285" s="226"/>
      <c r="F1285" s="226"/>
      <c r="G1285" s="226"/>
      <c r="H1285" s="226"/>
      <c r="I1285" s="226"/>
      <c r="J1285" s="226"/>
      <c r="K1285" s="226"/>
    </row>
    <row r="1286" spans="2:11" x14ac:dyDescent="0.35">
      <c r="B1286" s="272"/>
      <c r="C1286" s="226"/>
      <c r="D1286" s="226"/>
      <c r="E1286" s="226"/>
      <c r="F1286" s="226"/>
      <c r="G1286" s="226"/>
      <c r="H1286" s="226"/>
      <c r="I1286" s="226"/>
      <c r="J1286" s="226"/>
      <c r="K1286" s="226"/>
    </row>
    <row r="1287" spans="2:11" x14ac:dyDescent="0.35">
      <c r="B1287" s="272"/>
      <c r="C1287" s="226"/>
      <c r="D1287" s="226"/>
      <c r="E1287" s="226"/>
      <c r="F1287" s="226"/>
      <c r="G1287" s="226"/>
      <c r="H1287" s="226"/>
      <c r="I1287" s="226"/>
      <c r="J1287" s="226"/>
      <c r="K1287" s="226"/>
    </row>
    <row r="1288" spans="2:11" x14ac:dyDescent="0.35">
      <c r="B1288" s="272"/>
      <c r="C1288" s="226"/>
      <c r="D1288" s="226"/>
      <c r="E1288" s="226"/>
      <c r="F1288" s="226"/>
      <c r="G1288" s="226"/>
      <c r="H1288" s="226"/>
      <c r="I1288" s="226"/>
      <c r="J1288" s="226"/>
      <c r="K1288" s="226"/>
    </row>
    <row r="1289" spans="2:11" x14ac:dyDescent="0.35">
      <c r="B1289" s="272"/>
      <c r="C1289" s="226"/>
      <c r="D1289" s="226"/>
      <c r="E1289" s="226"/>
      <c r="F1289" s="226"/>
      <c r="G1289" s="226"/>
      <c r="H1289" s="226"/>
      <c r="I1289" s="226"/>
      <c r="J1289" s="226"/>
      <c r="K1289" s="226"/>
    </row>
    <row r="1290" spans="2:11" x14ac:dyDescent="0.35">
      <c r="B1290" s="272"/>
      <c r="C1290" s="226"/>
      <c r="D1290" s="226"/>
      <c r="E1290" s="226"/>
      <c r="F1290" s="226"/>
      <c r="G1290" s="226"/>
      <c r="H1290" s="226"/>
      <c r="I1290" s="226"/>
      <c r="J1290" s="226"/>
      <c r="K1290" s="226"/>
    </row>
    <row r="1291" spans="2:11" x14ac:dyDescent="0.35">
      <c r="B1291" s="272"/>
      <c r="C1291" s="226"/>
      <c r="D1291" s="226"/>
      <c r="E1291" s="226"/>
      <c r="F1291" s="226"/>
      <c r="G1291" s="226"/>
      <c r="H1291" s="226"/>
      <c r="I1291" s="226"/>
      <c r="J1291" s="226"/>
      <c r="K1291" s="226"/>
    </row>
    <row r="1292" spans="2:11" x14ac:dyDescent="0.35">
      <c r="B1292" s="272"/>
      <c r="C1292" s="226"/>
      <c r="D1292" s="226"/>
      <c r="E1292" s="226"/>
      <c r="F1292" s="226"/>
      <c r="G1292" s="226"/>
      <c r="H1292" s="226"/>
      <c r="I1292" s="226"/>
      <c r="J1292" s="226"/>
      <c r="K1292" s="226"/>
    </row>
    <row r="1293" spans="2:11" x14ac:dyDescent="0.35">
      <c r="B1293" s="272"/>
      <c r="C1293" s="226"/>
      <c r="D1293" s="226"/>
      <c r="E1293" s="226"/>
      <c r="F1293" s="226"/>
      <c r="G1293" s="226"/>
      <c r="H1293" s="226"/>
      <c r="I1293" s="226"/>
      <c r="J1293" s="226"/>
      <c r="K1293" s="226"/>
    </row>
    <row r="1294" spans="2:11" x14ac:dyDescent="0.35">
      <c r="B1294" s="272"/>
      <c r="C1294" s="226"/>
      <c r="D1294" s="226"/>
      <c r="E1294" s="226"/>
      <c r="F1294" s="226"/>
      <c r="G1294" s="226"/>
      <c r="H1294" s="226"/>
      <c r="I1294" s="226"/>
      <c r="J1294" s="226"/>
      <c r="K1294" s="226"/>
    </row>
    <row r="1295" spans="2:11" x14ac:dyDescent="0.35">
      <c r="B1295" s="272"/>
      <c r="C1295" s="226"/>
      <c r="D1295" s="226"/>
      <c r="E1295" s="226"/>
      <c r="F1295" s="226"/>
      <c r="G1295" s="226"/>
      <c r="H1295" s="226"/>
      <c r="I1295" s="226"/>
      <c r="J1295" s="226"/>
      <c r="K1295" s="226"/>
    </row>
    <row r="1296" spans="2:11" x14ac:dyDescent="0.35">
      <c r="B1296" s="272"/>
      <c r="C1296" s="226"/>
      <c r="D1296" s="226"/>
      <c r="E1296" s="226"/>
      <c r="F1296" s="226"/>
      <c r="G1296" s="226"/>
      <c r="H1296" s="226"/>
      <c r="I1296" s="226"/>
      <c r="J1296" s="226"/>
      <c r="K1296" s="226"/>
    </row>
    <row r="1297" spans="2:11" x14ac:dyDescent="0.35">
      <c r="B1297" s="272"/>
      <c r="C1297" s="226"/>
      <c r="D1297" s="226"/>
      <c r="E1297" s="226"/>
      <c r="F1297" s="226"/>
      <c r="G1297" s="226"/>
      <c r="H1297" s="226"/>
      <c r="I1297" s="226"/>
      <c r="J1297" s="226"/>
      <c r="K1297" s="226"/>
    </row>
    <row r="1298" spans="2:11" x14ac:dyDescent="0.35">
      <c r="B1298" s="272"/>
      <c r="C1298" s="226"/>
      <c r="D1298" s="226"/>
      <c r="E1298" s="226"/>
      <c r="F1298" s="226"/>
      <c r="G1298" s="226"/>
      <c r="H1298" s="226"/>
      <c r="I1298" s="226"/>
      <c r="J1298" s="226"/>
      <c r="K1298" s="226"/>
    </row>
    <row r="1299" spans="2:11" x14ac:dyDescent="0.35">
      <c r="B1299" s="272"/>
      <c r="C1299" s="226"/>
      <c r="D1299" s="226"/>
      <c r="E1299" s="226"/>
      <c r="F1299" s="226"/>
      <c r="G1299" s="226"/>
      <c r="H1299" s="226"/>
      <c r="I1299" s="226"/>
      <c r="J1299" s="226"/>
      <c r="K1299" s="226"/>
    </row>
    <row r="1300" spans="2:11" x14ac:dyDescent="0.35">
      <c r="B1300" s="272"/>
      <c r="C1300" s="226"/>
      <c r="D1300" s="226"/>
      <c r="E1300" s="226"/>
      <c r="F1300" s="226"/>
      <c r="G1300" s="226"/>
      <c r="H1300" s="226"/>
      <c r="I1300" s="226"/>
      <c r="J1300" s="226"/>
      <c r="K1300" s="226"/>
    </row>
    <row r="1301" spans="2:11" x14ac:dyDescent="0.35">
      <c r="B1301" s="272"/>
      <c r="C1301" s="226"/>
      <c r="D1301" s="226"/>
      <c r="E1301" s="226"/>
      <c r="F1301" s="226"/>
      <c r="G1301" s="226"/>
      <c r="H1301" s="226"/>
      <c r="I1301" s="226"/>
      <c r="J1301" s="226"/>
      <c r="K1301" s="226"/>
    </row>
    <row r="1302" spans="2:11" x14ac:dyDescent="0.35">
      <c r="B1302" s="272"/>
      <c r="C1302" s="226"/>
      <c r="D1302" s="226"/>
      <c r="E1302" s="226"/>
      <c r="F1302" s="226"/>
      <c r="G1302" s="226"/>
      <c r="H1302" s="226"/>
      <c r="I1302" s="226"/>
      <c r="J1302" s="226"/>
      <c r="K1302" s="226"/>
    </row>
    <row r="1303" spans="2:11" x14ac:dyDescent="0.35">
      <c r="B1303" s="272"/>
      <c r="C1303" s="226"/>
      <c r="D1303" s="226"/>
      <c r="E1303" s="226"/>
      <c r="F1303" s="226"/>
      <c r="G1303" s="226"/>
      <c r="H1303" s="226"/>
      <c r="I1303" s="226"/>
      <c r="J1303" s="226"/>
      <c r="K1303" s="226"/>
    </row>
    <row r="1304" spans="2:11" x14ac:dyDescent="0.35">
      <c r="B1304" s="272"/>
      <c r="C1304" s="226"/>
      <c r="D1304" s="226"/>
      <c r="E1304" s="226"/>
      <c r="F1304" s="226"/>
      <c r="G1304" s="226"/>
      <c r="H1304" s="226"/>
      <c r="I1304" s="226"/>
      <c r="J1304" s="226"/>
      <c r="K1304" s="226"/>
    </row>
    <row r="1305" spans="2:11" x14ac:dyDescent="0.35">
      <c r="B1305" s="272"/>
      <c r="C1305" s="226"/>
      <c r="D1305" s="226"/>
      <c r="E1305" s="226"/>
      <c r="F1305" s="226"/>
      <c r="G1305" s="226"/>
      <c r="H1305" s="226"/>
      <c r="I1305" s="226"/>
      <c r="J1305" s="226"/>
      <c r="K1305" s="226"/>
    </row>
    <row r="1306" spans="2:11" x14ac:dyDescent="0.35">
      <c r="B1306" s="272"/>
      <c r="C1306" s="226"/>
      <c r="D1306" s="226"/>
      <c r="E1306" s="226"/>
      <c r="F1306" s="226"/>
      <c r="G1306" s="226"/>
      <c r="H1306" s="226"/>
      <c r="I1306" s="226"/>
      <c r="J1306" s="226"/>
      <c r="K1306" s="226"/>
    </row>
    <row r="1307" spans="2:11" x14ac:dyDescent="0.35">
      <c r="B1307" s="272"/>
      <c r="C1307" s="226"/>
      <c r="D1307" s="226"/>
      <c r="E1307" s="226"/>
      <c r="F1307" s="226"/>
      <c r="G1307" s="226"/>
      <c r="H1307" s="226"/>
      <c r="I1307" s="226"/>
      <c r="J1307" s="226"/>
      <c r="K1307" s="226"/>
    </row>
    <row r="1308" spans="2:11" x14ac:dyDescent="0.35">
      <c r="B1308" s="272"/>
      <c r="C1308" s="226"/>
      <c r="D1308" s="226"/>
      <c r="E1308" s="226"/>
      <c r="F1308" s="226"/>
      <c r="G1308" s="226"/>
      <c r="H1308" s="226"/>
      <c r="I1308" s="226"/>
      <c r="J1308" s="226"/>
      <c r="K1308" s="226"/>
    </row>
    <row r="1309" spans="2:11" x14ac:dyDescent="0.35">
      <c r="B1309" s="272"/>
      <c r="C1309" s="226"/>
      <c r="D1309" s="226"/>
      <c r="E1309" s="226"/>
      <c r="F1309" s="226"/>
      <c r="G1309" s="226"/>
      <c r="H1309" s="226"/>
      <c r="I1309" s="226"/>
      <c r="J1309" s="226"/>
      <c r="K1309" s="226"/>
    </row>
    <row r="1310" spans="2:11" x14ac:dyDescent="0.35">
      <c r="B1310" s="272"/>
      <c r="C1310" s="226"/>
      <c r="D1310" s="226"/>
      <c r="E1310" s="226"/>
      <c r="F1310" s="226"/>
      <c r="G1310" s="226"/>
      <c r="H1310" s="226"/>
      <c r="I1310" s="226"/>
      <c r="J1310" s="226"/>
      <c r="K1310" s="226"/>
    </row>
    <row r="1311" spans="2:11" x14ac:dyDescent="0.35">
      <c r="B1311" s="272"/>
      <c r="C1311" s="226"/>
      <c r="D1311" s="226"/>
      <c r="E1311" s="226"/>
      <c r="F1311" s="226"/>
      <c r="G1311" s="226"/>
      <c r="H1311" s="226"/>
      <c r="I1311" s="226"/>
      <c r="J1311" s="226"/>
      <c r="K1311" s="226"/>
    </row>
    <row r="1312" spans="2:11" x14ac:dyDescent="0.35">
      <c r="B1312" s="272"/>
      <c r="C1312" s="226"/>
      <c r="D1312" s="226"/>
      <c r="E1312" s="226"/>
      <c r="F1312" s="226"/>
      <c r="G1312" s="226"/>
      <c r="H1312" s="226"/>
      <c r="I1312" s="226"/>
      <c r="J1312" s="226"/>
      <c r="K1312" s="226"/>
    </row>
    <row r="1313" spans="2:11" x14ac:dyDescent="0.35">
      <c r="B1313" s="272"/>
      <c r="C1313" s="226"/>
      <c r="D1313" s="226"/>
      <c r="E1313" s="226"/>
      <c r="F1313" s="226"/>
      <c r="G1313" s="226"/>
      <c r="H1313" s="226"/>
      <c r="I1313" s="226"/>
      <c r="J1313" s="226"/>
      <c r="K1313" s="226"/>
    </row>
    <row r="1314" spans="2:11" x14ac:dyDescent="0.35">
      <c r="B1314" s="272"/>
      <c r="C1314" s="226"/>
      <c r="D1314" s="226"/>
      <c r="E1314" s="226"/>
      <c r="F1314" s="226"/>
      <c r="G1314" s="226"/>
      <c r="H1314" s="226"/>
      <c r="I1314" s="226"/>
      <c r="J1314" s="226"/>
      <c r="K1314" s="226"/>
    </row>
    <row r="1315" spans="2:11" x14ac:dyDescent="0.35">
      <c r="B1315" s="272"/>
      <c r="C1315" s="226"/>
      <c r="D1315" s="226"/>
      <c r="E1315" s="226"/>
      <c r="F1315" s="226"/>
      <c r="G1315" s="226"/>
      <c r="H1315" s="226"/>
      <c r="I1315" s="226"/>
      <c r="J1315" s="226"/>
      <c r="K1315" s="226"/>
    </row>
    <row r="1316" spans="2:11" x14ac:dyDescent="0.35">
      <c r="B1316" s="272"/>
      <c r="C1316" s="226"/>
      <c r="D1316" s="226"/>
      <c r="E1316" s="226"/>
      <c r="F1316" s="226"/>
      <c r="G1316" s="226"/>
      <c r="H1316" s="226"/>
      <c r="I1316" s="226"/>
      <c r="J1316" s="226"/>
      <c r="K1316" s="226"/>
    </row>
    <row r="1317" spans="2:11" x14ac:dyDescent="0.35">
      <c r="B1317" s="272"/>
      <c r="C1317" s="226"/>
      <c r="D1317" s="226"/>
      <c r="E1317" s="226"/>
      <c r="F1317" s="226"/>
      <c r="G1317" s="226"/>
      <c r="H1317" s="226"/>
      <c r="I1317" s="226"/>
      <c r="J1317" s="226"/>
      <c r="K1317" s="226"/>
    </row>
    <row r="1318" spans="2:11" x14ac:dyDescent="0.35">
      <c r="B1318" s="272"/>
      <c r="C1318" s="226"/>
      <c r="D1318" s="226"/>
      <c r="E1318" s="226"/>
      <c r="F1318" s="226"/>
      <c r="G1318" s="226"/>
      <c r="H1318" s="226"/>
      <c r="I1318" s="226"/>
      <c r="J1318" s="226"/>
      <c r="K1318" s="226"/>
    </row>
    <row r="1319" spans="2:11" x14ac:dyDescent="0.35">
      <c r="B1319" s="272"/>
      <c r="C1319" s="226"/>
      <c r="D1319" s="226"/>
      <c r="E1319" s="226"/>
      <c r="F1319" s="226"/>
      <c r="G1319" s="226"/>
      <c r="H1319" s="226"/>
      <c r="I1319" s="226"/>
      <c r="J1319" s="226"/>
      <c r="K1319" s="226"/>
    </row>
    <row r="1320" spans="2:11" x14ac:dyDescent="0.35">
      <c r="B1320" s="272"/>
      <c r="C1320" s="226"/>
      <c r="D1320" s="226"/>
      <c r="E1320" s="226"/>
      <c r="F1320" s="226"/>
      <c r="G1320" s="226"/>
      <c r="H1320" s="226"/>
      <c r="I1320" s="226"/>
      <c r="J1320" s="226"/>
      <c r="K1320" s="226"/>
    </row>
    <row r="1321" spans="2:11" x14ac:dyDescent="0.35">
      <c r="B1321" s="272"/>
      <c r="C1321" s="226"/>
      <c r="D1321" s="226"/>
      <c r="E1321" s="226"/>
      <c r="F1321" s="226"/>
      <c r="G1321" s="226"/>
      <c r="H1321" s="226"/>
      <c r="I1321" s="226"/>
      <c r="J1321" s="226"/>
      <c r="K1321" s="226"/>
    </row>
    <row r="1322" spans="2:11" x14ac:dyDescent="0.35">
      <c r="B1322" s="272"/>
      <c r="C1322" s="226"/>
      <c r="D1322" s="226"/>
      <c r="E1322" s="226"/>
      <c r="F1322" s="226"/>
      <c r="G1322" s="226"/>
      <c r="H1322" s="226"/>
      <c r="I1322" s="226"/>
      <c r="J1322" s="226"/>
      <c r="K1322" s="226"/>
    </row>
    <row r="1323" spans="2:11" x14ac:dyDescent="0.35">
      <c r="B1323" s="272"/>
      <c r="C1323" s="226"/>
      <c r="D1323" s="226"/>
      <c r="E1323" s="226"/>
      <c r="F1323" s="226"/>
      <c r="G1323" s="226"/>
      <c r="H1323" s="226"/>
      <c r="I1323" s="226"/>
      <c r="J1323" s="226"/>
      <c r="K1323" s="226"/>
    </row>
    <row r="1324" spans="2:11" x14ac:dyDescent="0.35">
      <c r="B1324" s="272"/>
      <c r="C1324" s="226"/>
      <c r="D1324" s="226"/>
      <c r="E1324" s="226"/>
      <c r="F1324" s="226"/>
      <c r="G1324" s="226"/>
      <c r="H1324" s="226"/>
      <c r="I1324" s="226"/>
      <c r="J1324" s="226"/>
      <c r="K1324" s="226"/>
    </row>
    <row r="1325" spans="2:11" x14ac:dyDescent="0.35">
      <c r="B1325" s="272"/>
      <c r="C1325" s="226"/>
      <c r="D1325" s="226"/>
      <c r="E1325" s="226"/>
      <c r="F1325" s="226"/>
      <c r="G1325" s="226"/>
      <c r="H1325" s="226"/>
      <c r="I1325" s="226"/>
      <c r="J1325" s="226"/>
      <c r="K1325" s="226"/>
    </row>
    <row r="1326" spans="2:11" x14ac:dyDescent="0.35">
      <c r="B1326" s="272"/>
      <c r="C1326" s="226"/>
      <c r="D1326" s="226"/>
      <c r="E1326" s="226"/>
      <c r="F1326" s="226"/>
      <c r="G1326" s="226"/>
      <c r="H1326" s="226"/>
      <c r="I1326" s="226"/>
      <c r="J1326" s="226"/>
      <c r="K1326" s="226"/>
    </row>
    <row r="1327" spans="2:11" x14ac:dyDescent="0.35">
      <c r="B1327" s="272"/>
      <c r="C1327" s="226"/>
      <c r="D1327" s="226"/>
      <c r="E1327" s="226"/>
      <c r="F1327" s="226"/>
      <c r="G1327" s="226"/>
      <c r="H1327" s="226"/>
      <c r="I1327" s="226"/>
      <c r="J1327" s="226"/>
      <c r="K1327" s="226"/>
    </row>
    <row r="1328" spans="2:11" x14ac:dyDescent="0.35">
      <c r="B1328" s="272"/>
      <c r="C1328" s="226"/>
      <c r="D1328" s="226"/>
      <c r="E1328" s="226"/>
      <c r="F1328" s="226"/>
      <c r="G1328" s="226"/>
      <c r="H1328" s="226"/>
      <c r="I1328" s="226"/>
      <c r="J1328" s="226"/>
      <c r="K1328" s="226"/>
    </row>
    <row r="1329" spans="2:11" x14ac:dyDescent="0.35">
      <c r="B1329" s="272"/>
      <c r="C1329" s="226"/>
      <c r="D1329" s="226"/>
      <c r="E1329" s="226"/>
      <c r="F1329" s="226"/>
      <c r="G1329" s="226"/>
      <c r="H1329" s="226"/>
      <c r="I1329" s="226"/>
      <c r="J1329" s="226"/>
      <c r="K1329" s="226"/>
    </row>
    <row r="1330" spans="2:11" x14ac:dyDescent="0.35">
      <c r="B1330" s="272"/>
      <c r="C1330" s="226"/>
      <c r="D1330" s="226"/>
      <c r="E1330" s="226"/>
      <c r="F1330" s="226"/>
      <c r="G1330" s="226"/>
      <c r="H1330" s="226"/>
      <c r="I1330" s="226"/>
      <c r="J1330" s="226"/>
      <c r="K1330" s="226"/>
    </row>
    <row r="1331" spans="2:11" x14ac:dyDescent="0.35">
      <c r="B1331" s="272"/>
      <c r="C1331" s="226"/>
      <c r="D1331" s="226"/>
      <c r="E1331" s="226"/>
      <c r="F1331" s="226"/>
      <c r="G1331" s="226"/>
      <c r="H1331" s="226"/>
      <c r="I1331" s="226"/>
      <c r="J1331" s="226"/>
      <c r="K1331" s="226"/>
    </row>
    <row r="1332" spans="2:11" x14ac:dyDescent="0.35">
      <c r="B1332" s="272"/>
      <c r="C1332" s="226"/>
      <c r="D1332" s="226"/>
      <c r="E1332" s="226"/>
      <c r="F1332" s="226"/>
      <c r="G1332" s="226"/>
      <c r="H1332" s="226"/>
      <c r="I1332" s="226"/>
      <c r="J1332" s="226"/>
      <c r="K1332" s="226"/>
    </row>
    <row r="1333" spans="2:11" x14ac:dyDescent="0.35">
      <c r="B1333" s="272"/>
      <c r="C1333" s="226"/>
      <c r="D1333" s="226"/>
      <c r="E1333" s="226"/>
      <c r="F1333" s="226"/>
      <c r="G1333" s="226"/>
      <c r="H1333" s="226"/>
      <c r="I1333" s="226"/>
      <c r="J1333" s="226"/>
      <c r="K1333" s="226"/>
    </row>
    <row r="1334" spans="2:11" x14ac:dyDescent="0.35">
      <c r="B1334" s="272"/>
      <c r="C1334" s="226"/>
      <c r="D1334" s="226"/>
      <c r="E1334" s="226"/>
      <c r="F1334" s="226"/>
      <c r="G1334" s="226"/>
      <c r="H1334" s="226"/>
      <c r="I1334" s="226"/>
      <c r="J1334" s="226"/>
      <c r="K1334" s="226"/>
    </row>
    <row r="1335" spans="2:11" x14ac:dyDescent="0.35">
      <c r="B1335" s="272"/>
      <c r="C1335" s="226"/>
      <c r="D1335" s="226"/>
      <c r="E1335" s="226"/>
      <c r="F1335" s="226"/>
      <c r="G1335" s="226"/>
      <c r="H1335" s="226"/>
      <c r="I1335" s="226"/>
      <c r="J1335" s="226"/>
      <c r="K1335" s="226"/>
    </row>
    <row r="1336" spans="2:11" x14ac:dyDescent="0.35">
      <c r="B1336" s="272"/>
      <c r="C1336" s="226"/>
      <c r="D1336" s="226"/>
      <c r="E1336" s="226"/>
      <c r="F1336" s="226"/>
      <c r="G1336" s="226"/>
      <c r="H1336" s="226"/>
      <c r="I1336" s="226"/>
      <c r="J1336" s="226"/>
      <c r="K1336" s="226"/>
    </row>
    <row r="1337" spans="2:11" x14ac:dyDescent="0.35">
      <c r="B1337" s="272"/>
      <c r="C1337" s="226"/>
      <c r="D1337" s="226"/>
      <c r="E1337" s="226"/>
      <c r="F1337" s="226"/>
      <c r="G1337" s="226"/>
      <c r="H1337" s="226"/>
      <c r="I1337" s="226"/>
      <c r="J1337" s="226"/>
      <c r="K1337" s="226"/>
    </row>
    <row r="1338" spans="2:11" x14ac:dyDescent="0.35">
      <c r="B1338" s="272"/>
      <c r="C1338" s="226"/>
      <c r="D1338" s="226"/>
      <c r="E1338" s="226"/>
      <c r="F1338" s="226"/>
      <c r="G1338" s="226"/>
      <c r="H1338" s="226"/>
      <c r="I1338" s="226"/>
      <c r="J1338" s="226"/>
      <c r="K1338" s="226"/>
    </row>
    <row r="1339" spans="2:11" x14ac:dyDescent="0.35">
      <c r="B1339" s="272"/>
      <c r="C1339" s="226"/>
      <c r="D1339" s="226"/>
      <c r="E1339" s="226"/>
      <c r="F1339" s="226"/>
      <c r="G1339" s="226"/>
      <c r="H1339" s="226"/>
      <c r="I1339" s="226"/>
      <c r="J1339" s="226"/>
      <c r="K1339" s="226"/>
    </row>
    <row r="1340" spans="2:11" x14ac:dyDescent="0.35">
      <c r="B1340" s="272"/>
      <c r="C1340" s="226"/>
      <c r="D1340" s="226"/>
      <c r="E1340" s="226"/>
      <c r="F1340" s="226"/>
      <c r="G1340" s="226"/>
      <c r="H1340" s="226"/>
      <c r="I1340" s="226"/>
      <c r="J1340" s="226"/>
      <c r="K1340" s="226"/>
    </row>
    <row r="1341" spans="2:11" x14ac:dyDescent="0.35">
      <c r="B1341" s="272"/>
      <c r="C1341" s="226"/>
      <c r="D1341" s="226"/>
      <c r="E1341" s="226"/>
      <c r="F1341" s="226"/>
      <c r="G1341" s="226"/>
      <c r="H1341" s="226"/>
      <c r="I1341" s="226"/>
      <c r="J1341" s="226"/>
      <c r="K1341" s="226"/>
    </row>
    <row r="1342" spans="2:11" x14ac:dyDescent="0.35">
      <c r="B1342" s="272"/>
      <c r="C1342" s="226"/>
      <c r="D1342" s="226"/>
      <c r="E1342" s="226"/>
      <c r="F1342" s="226"/>
      <c r="G1342" s="226"/>
      <c r="H1342" s="226"/>
      <c r="I1342" s="226"/>
      <c r="J1342" s="226"/>
      <c r="K1342" s="226"/>
    </row>
    <row r="1343" spans="2:11" x14ac:dyDescent="0.35">
      <c r="B1343" s="272"/>
      <c r="C1343" s="226"/>
      <c r="D1343" s="226"/>
      <c r="E1343" s="226"/>
      <c r="F1343" s="226"/>
      <c r="G1343" s="226"/>
      <c r="H1343" s="226"/>
      <c r="I1343" s="226"/>
      <c r="J1343" s="226"/>
      <c r="K1343" s="226"/>
    </row>
    <row r="1344" spans="2:11" x14ac:dyDescent="0.35">
      <c r="B1344" s="272"/>
      <c r="C1344" s="226"/>
      <c r="D1344" s="226"/>
      <c r="E1344" s="226"/>
      <c r="F1344" s="226"/>
      <c r="G1344" s="226"/>
      <c r="H1344" s="226"/>
      <c r="I1344" s="226"/>
      <c r="J1344" s="226"/>
      <c r="K1344" s="226"/>
    </row>
    <row r="1345" spans="2:11" x14ac:dyDescent="0.35">
      <c r="B1345" s="272"/>
      <c r="C1345" s="226"/>
      <c r="D1345" s="226"/>
      <c r="E1345" s="226"/>
      <c r="F1345" s="226"/>
      <c r="G1345" s="226"/>
      <c r="H1345" s="226"/>
      <c r="I1345" s="226"/>
      <c r="J1345" s="226"/>
      <c r="K1345" s="226"/>
    </row>
    <row r="1346" spans="2:11" x14ac:dyDescent="0.35">
      <c r="B1346" s="272"/>
      <c r="C1346" s="226"/>
      <c r="D1346" s="226"/>
      <c r="E1346" s="226"/>
      <c r="F1346" s="226"/>
      <c r="G1346" s="226"/>
      <c r="H1346" s="226"/>
      <c r="I1346" s="226"/>
      <c r="J1346" s="226"/>
      <c r="K1346" s="226"/>
    </row>
    <row r="1347" spans="2:11" x14ac:dyDescent="0.35">
      <c r="B1347" s="272"/>
      <c r="C1347" s="226"/>
      <c r="D1347" s="226"/>
      <c r="E1347" s="226"/>
      <c r="F1347" s="226"/>
      <c r="G1347" s="226"/>
      <c r="H1347" s="226"/>
      <c r="I1347" s="226"/>
      <c r="J1347" s="226"/>
      <c r="K1347" s="226"/>
    </row>
    <row r="1348" spans="2:11" x14ac:dyDescent="0.35">
      <c r="B1348" s="272"/>
      <c r="C1348" s="226"/>
      <c r="D1348" s="226"/>
      <c r="E1348" s="226"/>
      <c r="F1348" s="226"/>
      <c r="G1348" s="226"/>
      <c r="H1348" s="226"/>
      <c r="I1348" s="226"/>
      <c r="J1348" s="226"/>
      <c r="K1348" s="226"/>
    </row>
    <row r="1349" spans="2:11" x14ac:dyDescent="0.35">
      <c r="B1349" s="272"/>
      <c r="C1349" s="226"/>
      <c r="D1349" s="226"/>
      <c r="E1349" s="226"/>
      <c r="F1349" s="226"/>
      <c r="G1349" s="226"/>
      <c r="H1349" s="226"/>
      <c r="I1349" s="226"/>
      <c r="J1349" s="226"/>
      <c r="K1349" s="226"/>
    </row>
    <row r="1350" spans="2:11" x14ac:dyDescent="0.35">
      <c r="B1350" s="272"/>
      <c r="C1350" s="226"/>
      <c r="D1350" s="226"/>
      <c r="E1350" s="226"/>
      <c r="F1350" s="226"/>
      <c r="G1350" s="226"/>
      <c r="H1350" s="226"/>
      <c r="I1350" s="226"/>
      <c r="J1350" s="226"/>
      <c r="K1350" s="226"/>
    </row>
    <row r="1351" spans="2:11" x14ac:dyDescent="0.35">
      <c r="B1351" s="272"/>
      <c r="C1351" s="226"/>
      <c r="D1351" s="226"/>
      <c r="E1351" s="226"/>
      <c r="F1351" s="226"/>
      <c r="G1351" s="226"/>
      <c r="H1351" s="226"/>
      <c r="I1351" s="226"/>
      <c r="J1351" s="226"/>
      <c r="K1351" s="226"/>
    </row>
    <row r="1352" spans="2:11" x14ac:dyDescent="0.35">
      <c r="B1352" s="272"/>
      <c r="C1352" s="226"/>
      <c r="D1352" s="226"/>
      <c r="E1352" s="226"/>
      <c r="F1352" s="226"/>
      <c r="G1352" s="226"/>
      <c r="H1352" s="226"/>
      <c r="I1352" s="226"/>
      <c r="J1352" s="226"/>
      <c r="K1352" s="226"/>
    </row>
    <row r="1353" spans="2:11" x14ac:dyDescent="0.35">
      <c r="B1353" s="272"/>
      <c r="C1353" s="226"/>
      <c r="D1353" s="226"/>
      <c r="E1353" s="226"/>
      <c r="F1353" s="226"/>
      <c r="G1353" s="226"/>
      <c r="H1353" s="226"/>
      <c r="I1353" s="226"/>
      <c r="J1353" s="226"/>
      <c r="K1353" s="226"/>
    </row>
    <row r="1354" spans="2:11" x14ac:dyDescent="0.35">
      <c r="B1354" s="272"/>
      <c r="C1354" s="226"/>
      <c r="D1354" s="226"/>
      <c r="E1354" s="226"/>
      <c r="F1354" s="226"/>
      <c r="G1354" s="226"/>
      <c r="H1354" s="226"/>
      <c r="I1354" s="226"/>
      <c r="J1354" s="226"/>
      <c r="K1354" s="226"/>
    </row>
    <row r="1355" spans="2:11" x14ac:dyDescent="0.35">
      <c r="B1355" s="272"/>
      <c r="C1355" s="226"/>
      <c r="D1355" s="226"/>
      <c r="E1355" s="226"/>
      <c r="F1355" s="226"/>
      <c r="G1355" s="226"/>
      <c r="H1355" s="226"/>
      <c r="I1355" s="226"/>
      <c r="J1355" s="226"/>
      <c r="K1355" s="226"/>
    </row>
    <row r="1356" spans="2:11" x14ac:dyDescent="0.35">
      <c r="B1356" s="272"/>
      <c r="C1356" s="226"/>
      <c r="D1356" s="226"/>
      <c r="E1356" s="226"/>
      <c r="F1356" s="226"/>
      <c r="G1356" s="226"/>
      <c r="H1356" s="226"/>
      <c r="I1356" s="226"/>
      <c r="J1356" s="226"/>
      <c r="K1356" s="226"/>
    </row>
    <row r="1357" spans="2:11" x14ac:dyDescent="0.35">
      <c r="B1357" s="272"/>
      <c r="C1357" s="226"/>
      <c r="D1357" s="226"/>
      <c r="E1357" s="226"/>
      <c r="F1357" s="226"/>
      <c r="G1357" s="226"/>
      <c r="H1357" s="226"/>
      <c r="I1357" s="226"/>
      <c r="J1357" s="226"/>
      <c r="K1357" s="226"/>
    </row>
    <row r="1358" spans="2:11" x14ac:dyDescent="0.35">
      <c r="B1358" s="272"/>
      <c r="C1358" s="226"/>
      <c r="D1358" s="226"/>
      <c r="E1358" s="226"/>
      <c r="F1358" s="226"/>
      <c r="G1358" s="226"/>
      <c r="H1358" s="226"/>
      <c r="I1358" s="226"/>
      <c r="J1358" s="226"/>
      <c r="K1358" s="226"/>
    </row>
    <row r="1359" spans="2:11" x14ac:dyDescent="0.35">
      <c r="B1359" s="272"/>
      <c r="C1359" s="226"/>
      <c r="D1359" s="226"/>
      <c r="E1359" s="226"/>
      <c r="F1359" s="226"/>
      <c r="G1359" s="226"/>
      <c r="H1359" s="226"/>
      <c r="I1359" s="226"/>
      <c r="J1359" s="226"/>
      <c r="K1359" s="226"/>
    </row>
    <row r="1360" spans="2:11" x14ac:dyDescent="0.35">
      <c r="B1360" s="272"/>
      <c r="C1360" s="226"/>
      <c r="D1360" s="226"/>
      <c r="E1360" s="226"/>
      <c r="F1360" s="226"/>
      <c r="G1360" s="226"/>
      <c r="H1360" s="226"/>
      <c r="I1360" s="226"/>
      <c r="J1360" s="226"/>
      <c r="K1360" s="226"/>
    </row>
    <row r="1361" spans="2:11" x14ac:dyDescent="0.35">
      <c r="B1361" s="272"/>
      <c r="C1361" s="226"/>
      <c r="D1361" s="226"/>
      <c r="E1361" s="226"/>
      <c r="F1361" s="226"/>
      <c r="G1361" s="226"/>
      <c r="H1361" s="226"/>
      <c r="I1361" s="226"/>
      <c r="J1361" s="226"/>
      <c r="K1361" s="226"/>
    </row>
    <row r="1362" spans="2:11" x14ac:dyDescent="0.35">
      <c r="B1362" s="272"/>
      <c r="C1362" s="226"/>
      <c r="D1362" s="226"/>
      <c r="E1362" s="226"/>
      <c r="F1362" s="226"/>
      <c r="G1362" s="226"/>
      <c r="H1362" s="226"/>
      <c r="I1362" s="226"/>
      <c r="J1362" s="226"/>
      <c r="K1362" s="226"/>
    </row>
    <row r="1363" spans="2:11" x14ac:dyDescent="0.35">
      <c r="B1363" s="272"/>
      <c r="C1363" s="226"/>
      <c r="D1363" s="226"/>
      <c r="E1363" s="226"/>
      <c r="F1363" s="226"/>
      <c r="G1363" s="226"/>
      <c r="H1363" s="226"/>
      <c r="I1363" s="226"/>
      <c r="J1363" s="226"/>
      <c r="K1363" s="226"/>
    </row>
    <row r="1364" spans="2:11" x14ac:dyDescent="0.35">
      <c r="B1364" s="272"/>
      <c r="C1364" s="226"/>
      <c r="D1364" s="226"/>
      <c r="E1364" s="226"/>
      <c r="F1364" s="226"/>
      <c r="G1364" s="226"/>
      <c r="H1364" s="226"/>
      <c r="I1364" s="226"/>
      <c r="J1364" s="226"/>
      <c r="K1364" s="226"/>
    </row>
    <row r="1365" spans="2:11" x14ac:dyDescent="0.35">
      <c r="B1365" s="272"/>
      <c r="C1365" s="226"/>
      <c r="D1365" s="226"/>
      <c r="E1365" s="226"/>
      <c r="F1365" s="226"/>
      <c r="G1365" s="226"/>
      <c r="H1365" s="226"/>
      <c r="I1365" s="226"/>
      <c r="J1365" s="226"/>
      <c r="K1365" s="226"/>
    </row>
    <row r="1366" spans="2:11" x14ac:dyDescent="0.35">
      <c r="B1366" s="272"/>
      <c r="C1366" s="226"/>
      <c r="D1366" s="226"/>
      <c r="E1366" s="226"/>
      <c r="F1366" s="226"/>
      <c r="G1366" s="226"/>
      <c r="H1366" s="226"/>
      <c r="I1366" s="226"/>
      <c r="J1366" s="226"/>
      <c r="K1366" s="226"/>
    </row>
    <row r="1367" spans="2:11" x14ac:dyDescent="0.35">
      <c r="B1367" s="272"/>
      <c r="C1367" s="226"/>
      <c r="D1367" s="226"/>
      <c r="E1367" s="226"/>
      <c r="F1367" s="226"/>
      <c r="G1367" s="226"/>
      <c r="H1367" s="226"/>
      <c r="I1367" s="226"/>
      <c r="J1367" s="226"/>
      <c r="K1367" s="226"/>
    </row>
    <row r="1368" spans="2:11" x14ac:dyDescent="0.35">
      <c r="B1368" s="272"/>
      <c r="C1368" s="226"/>
      <c r="D1368" s="226"/>
      <c r="E1368" s="226"/>
      <c r="F1368" s="226"/>
      <c r="G1368" s="226"/>
      <c r="H1368" s="226"/>
      <c r="I1368" s="226"/>
      <c r="J1368" s="226"/>
      <c r="K1368" s="226"/>
    </row>
    <row r="1369" spans="2:11" x14ac:dyDescent="0.35">
      <c r="B1369" s="272"/>
      <c r="C1369" s="226"/>
      <c r="D1369" s="226"/>
      <c r="E1369" s="226"/>
      <c r="F1369" s="226"/>
      <c r="G1369" s="226"/>
      <c r="H1369" s="226"/>
      <c r="I1369" s="226"/>
      <c r="J1369" s="226"/>
      <c r="K1369" s="226"/>
    </row>
    <row r="1370" spans="2:11" x14ac:dyDescent="0.35">
      <c r="B1370" s="272"/>
      <c r="C1370" s="226"/>
      <c r="D1370" s="226"/>
      <c r="E1370" s="226"/>
      <c r="F1370" s="226"/>
      <c r="G1370" s="226"/>
      <c r="H1370" s="226"/>
      <c r="I1370" s="226"/>
      <c r="J1370" s="226"/>
      <c r="K1370" s="226"/>
    </row>
    <row r="1371" spans="2:11" x14ac:dyDescent="0.35">
      <c r="B1371" s="272"/>
      <c r="C1371" s="226"/>
      <c r="D1371" s="226"/>
      <c r="E1371" s="226"/>
      <c r="F1371" s="226"/>
      <c r="G1371" s="226"/>
      <c r="H1371" s="226"/>
      <c r="I1371" s="226"/>
      <c r="J1371" s="226"/>
      <c r="K1371" s="226"/>
    </row>
    <row r="1372" spans="2:11" x14ac:dyDescent="0.35">
      <c r="B1372" s="272"/>
      <c r="C1372" s="226"/>
      <c r="D1372" s="226"/>
      <c r="E1372" s="226"/>
      <c r="F1372" s="226"/>
      <c r="G1372" s="226"/>
      <c r="H1372" s="226"/>
      <c r="I1372" s="226"/>
      <c r="J1372" s="226"/>
      <c r="K1372" s="226"/>
    </row>
    <row r="1373" spans="2:11" x14ac:dyDescent="0.35">
      <c r="B1373" s="272"/>
      <c r="C1373" s="226"/>
      <c r="D1373" s="226"/>
      <c r="E1373" s="226"/>
      <c r="F1373" s="226"/>
      <c r="G1373" s="226"/>
      <c r="H1373" s="226"/>
      <c r="I1373" s="226"/>
      <c r="J1373" s="226"/>
      <c r="K1373" s="226"/>
    </row>
    <row r="1374" spans="2:11" x14ac:dyDescent="0.35">
      <c r="B1374" s="272"/>
      <c r="C1374" s="226"/>
      <c r="D1374" s="226"/>
      <c r="E1374" s="226"/>
      <c r="F1374" s="226"/>
      <c r="G1374" s="226"/>
      <c r="H1374" s="226"/>
      <c r="I1374" s="226"/>
      <c r="J1374" s="226"/>
      <c r="K1374" s="226"/>
    </row>
    <row r="1375" spans="2:11" x14ac:dyDescent="0.35">
      <c r="B1375" s="272"/>
      <c r="C1375" s="226"/>
      <c r="D1375" s="226"/>
      <c r="E1375" s="226"/>
      <c r="F1375" s="226"/>
      <c r="G1375" s="226"/>
      <c r="H1375" s="226"/>
      <c r="I1375" s="226"/>
      <c r="J1375" s="226"/>
      <c r="K1375" s="226"/>
    </row>
    <row r="1376" spans="2:11" x14ac:dyDescent="0.35">
      <c r="B1376" s="272"/>
      <c r="C1376" s="226"/>
      <c r="D1376" s="226"/>
      <c r="E1376" s="226"/>
      <c r="F1376" s="226"/>
      <c r="G1376" s="226"/>
      <c r="H1376" s="226"/>
      <c r="I1376" s="226"/>
      <c r="J1376" s="226"/>
      <c r="K1376" s="226"/>
    </row>
    <row r="1377" spans="2:11" x14ac:dyDescent="0.35">
      <c r="B1377" s="272"/>
      <c r="C1377" s="226"/>
      <c r="D1377" s="226"/>
      <c r="E1377" s="226"/>
      <c r="F1377" s="226"/>
      <c r="G1377" s="226"/>
      <c r="H1377" s="226"/>
      <c r="I1377" s="226"/>
      <c r="J1377" s="226"/>
      <c r="K1377" s="226"/>
    </row>
    <row r="1378" spans="2:11" x14ac:dyDescent="0.35">
      <c r="B1378" s="272"/>
      <c r="C1378" s="226"/>
      <c r="D1378" s="226"/>
      <c r="E1378" s="226"/>
      <c r="F1378" s="226"/>
      <c r="G1378" s="226"/>
      <c r="H1378" s="226"/>
      <c r="I1378" s="226"/>
      <c r="J1378" s="226"/>
      <c r="K1378" s="226"/>
    </row>
    <row r="1379" spans="2:11" x14ac:dyDescent="0.35">
      <c r="B1379" s="272"/>
      <c r="C1379" s="226"/>
      <c r="D1379" s="226"/>
      <c r="E1379" s="226"/>
      <c r="F1379" s="226"/>
      <c r="G1379" s="226"/>
      <c r="H1379" s="226"/>
      <c r="I1379" s="226"/>
      <c r="J1379" s="226"/>
      <c r="K1379" s="226"/>
    </row>
    <row r="1380" spans="2:11" x14ac:dyDescent="0.35">
      <c r="B1380" s="272"/>
      <c r="C1380" s="226"/>
      <c r="D1380" s="226"/>
      <c r="E1380" s="226"/>
      <c r="F1380" s="226"/>
      <c r="G1380" s="226"/>
      <c r="H1380" s="226"/>
      <c r="I1380" s="226"/>
      <c r="J1380" s="226"/>
      <c r="K1380" s="226"/>
    </row>
    <row r="1381" spans="2:11" x14ac:dyDescent="0.35">
      <c r="B1381" s="272"/>
      <c r="C1381" s="226"/>
      <c r="D1381" s="226"/>
      <c r="E1381" s="226"/>
      <c r="F1381" s="226"/>
      <c r="G1381" s="226"/>
      <c r="H1381" s="226"/>
      <c r="I1381" s="226"/>
      <c r="J1381" s="226"/>
      <c r="K1381" s="226"/>
    </row>
    <row r="1382" spans="2:11" x14ac:dyDescent="0.35">
      <c r="B1382" s="272"/>
      <c r="C1382" s="226"/>
      <c r="D1382" s="226"/>
      <c r="E1382" s="226"/>
      <c r="F1382" s="226"/>
      <c r="G1382" s="226"/>
      <c r="H1382" s="226"/>
      <c r="I1382" s="226"/>
      <c r="J1382" s="226"/>
      <c r="K1382" s="226"/>
    </row>
    <row r="1383" spans="2:11" x14ac:dyDescent="0.35">
      <c r="B1383" s="272"/>
      <c r="C1383" s="226"/>
      <c r="D1383" s="226"/>
      <c r="E1383" s="226"/>
      <c r="F1383" s="226"/>
      <c r="G1383" s="226"/>
      <c r="H1383" s="226"/>
      <c r="I1383" s="226"/>
      <c r="J1383" s="226"/>
      <c r="K1383" s="226"/>
    </row>
    <row r="1384" spans="2:11" x14ac:dyDescent="0.35">
      <c r="B1384" s="272"/>
      <c r="C1384" s="226"/>
      <c r="D1384" s="226"/>
      <c r="E1384" s="226"/>
      <c r="F1384" s="226"/>
      <c r="G1384" s="226"/>
      <c r="H1384" s="226"/>
      <c r="I1384" s="226"/>
      <c r="J1384" s="226"/>
      <c r="K1384" s="226"/>
    </row>
    <row r="1385" spans="2:11" x14ac:dyDescent="0.35">
      <c r="B1385" s="272"/>
      <c r="C1385" s="226"/>
      <c r="D1385" s="226"/>
      <c r="E1385" s="226"/>
      <c r="F1385" s="226"/>
      <c r="G1385" s="226"/>
      <c r="H1385" s="226"/>
      <c r="I1385" s="226"/>
      <c r="J1385" s="226"/>
      <c r="K1385" s="226"/>
    </row>
    <row r="1386" spans="2:11" x14ac:dyDescent="0.35">
      <c r="B1386" s="272"/>
      <c r="C1386" s="226"/>
      <c r="D1386" s="226"/>
      <c r="E1386" s="226"/>
      <c r="F1386" s="226"/>
      <c r="G1386" s="226"/>
      <c r="H1386" s="226"/>
      <c r="I1386" s="226"/>
      <c r="J1386" s="226"/>
      <c r="K1386" s="226"/>
    </row>
    <row r="1387" spans="2:11" x14ac:dyDescent="0.35">
      <c r="B1387" s="272"/>
      <c r="C1387" s="226"/>
      <c r="D1387" s="226"/>
      <c r="E1387" s="226"/>
      <c r="F1387" s="226"/>
      <c r="G1387" s="226"/>
      <c r="H1387" s="226"/>
      <c r="I1387" s="226"/>
      <c r="J1387" s="226"/>
      <c r="K1387" s="226"/>
    </row>
    <row r="1388" spans="2:11" x14ac:dyDescent="0.35">
      <c r="B1388" s="272"/>
      <c r="C1388" s="226"/>
      <c r="D1388" s="226"/>
      <c r="E1388" s="226"/>
      <c r="F1388" s="226"/>
      <c r="G1388" s="226"/>
      <c r="H1388" s="226"/>
      <c r="I1388" s="226"/>
      <c r="J1388" s="226"/>
      <c r="K1388" s="226"/>
    </row>
    <row r="1389" spans="2:11" x14ac:dyDescent="0.35">
      <c r="B1389" s="272"/>
      <c r="C1389" s="226"/>
      <c r="D1389" s="226"/>
      <c r="E1389" s="226"/>
      <c r="F1389" s="226"/>
      <c r="G1389" s="226"/>
      <c r="H1389" s="226"/>
      <c r="I1389" s="226"/>
      <c r="J1389" s="226"/>
      <c r="K1389" s="226"/>
    </row>
    <row r="1390" spans="2:11" x14ac:dyDescent="0.35">
      <c r="B1390" s="272"/>
      <c r="C1390" s="226"/>
      <c r="D1390" s="226"/>
      <c r="E1390" s="226"/>
      <c r="F1390" s="226"/>
      <c r="G1390" s="226"/>
      <c r="H1390" s="226"/>
      <c r="I1390" s="226"/>
      <c r="J1390" s="226"/>
      <c r="K1390" s="226"/>
    </row>
    <row r="1391" spans="2:11" x14ac:dyDescent="0.35">
      <c r="B1391" s="272"/>
      <c r="C1391" s="226"/>
      <c r="D1391" s="226"/>
      <c r="E1391" s="226"/>
      <c r="F1391" s="226"/>
      <c r="G1391" s="226"/>
      <c r="H1391" s="226"/>
      <c r="I1391" s="226"/>
      <c r="J1391" s="226"/>
      <c r="K1391" s="226"/>
    </row>
    <row r="1392" spans="2:11" x14ac:dyDescent="0.35">
      <c r="B1392" s="272"/>
      <c r="C1392" s="226"/>
      <c r="D1392" s="226"/>
      <c r="E1392" s="226"/>
      <c r="F1392" s="226"/>
      <c r="G1392" s="226"/>
      <c r="H1392" s="226"/>
      <c r="I1392" s="226"/>
      <c r="J1392" s="226"/>
      <c r="K1392" s="226"/>
    </row>
  </sheetData>
  <mergeCells count="143">
    <mergeCell ref="L2:L3"/>
    <mergeCell ref="A4:B8"/>
    <mergeCell ref="L4:L8"/>
    <mergeCell ref="A10:A14"/>
    <mergeCell ref="B10:B14"/>
    <mergeCell ref="L10:L14"/>
    <mergeCell ref="A33:K33"/>
    <mergeCell ref="A1:K1"/>
    <mergeCell ref="A2:B3"/>
    <mergeCell ref="C2:C3"/>
    <mergeCell ref="D2:I2"/>
    <mergeCell ref="J2:J3"/>
    <mergeCell ref="K2:K3"/>
    <mergeCell ref="A16:A20"/>
    <mergeCell ref="B16:B20"/>
    <mergeCell ref="A21:K21"/>
    <mergeCell ref="A34:A38"/>
    <mergeCell ref="B34:B38"/>
    <mergeCell ref="L34:L35"/>
    <mergeCell ref="L36:L37"/>
    <mergeCell ref="A39:K39"/>
    <mergeCell ref="L22:L23"/>
    <mergeCell ref="L24:L25"/>
    <mergeCell ref="A27:K27"/>
    <mergeCell ref="A28:A32"/>
    <mergeCell ref="B28:B32"/>
    <mergeCell ref="L28:L32"/>
    <mergeCell ref="A22:A26"/>
    <mergeCell ref="B22:B26"/>
    <mergeCell ref="A51:K51"/>
    <mergeCell ref="A52:A56"/>
    <mergeCell ref="B52:B56"/>
    <mergeCell ref="L52:L56"/>
    <mergeCell ref="A57:K57"/>
    <mergeCell ref="A58:A62"/>
    <mergeCell ref="B58:B62"/>
    <mergeCell ref="L58:L62"/>
    <mergeCell ref="A40:A44"/>
    <mergeCell ref="B40:B44"/>
    <mergeCell ref="L40:L44"/>
    <mergeCell ref="A45:K45"/>
    <mergeCell ref="A46:A50"/>
    <mergeCell ref="B46:B50"/>
    <mergeCell ref="L46:L50"/>
    <mergeCell ref="A71:A75"/>
    <mergeCell ref="B71:B75"/>
    <mergeCell ref="L71:L75"/>
    <mergeCell ref="A76:K76"/>
    <mergeCell ref="A77:A81"/>
    <mergeCell ref="B77:B81"/>
    <mergeCell ref="L77:L78"/>
    <mergeCell ref="L79:L80"/>
    <mergeCell ref="A63:K63"/>
    <mergeCell ref="A64:A68"/>
    <mergeCell ref="B64:B68"/>
    <mergeCell ref="L64:L68"/>
    <mergeCell ref="A69:K69"/>
    <mergeCell ref="A70:K70"/>
    <mergeCell ref="A82:K82"/>
    <mergeCell ref="A83:A87"/>
    <mergeCell ref="B83:B87"/>
    <mergeCell ref="L83:L84"/>
    <mergeCell ref="L85:L86"/>
    <mergeCell ref="L87:L90"/>
    <mergeCell ref="A88:K88"/>
    <mergeCell ref="A89:A93"/>
    <mergeCell ref="B89:B93"/>
    <mergeCell ref="L91:L96"/>
    <mergeCell ref="A94:K94"/>
    <mergeCell ref="A95:A99"/>
    <mergeCell ref="B95:B99"/>
    <mergeCell ref="L97:L102"/>
    <mergeCell ref="A100:K100"/>
    <mergeCell ref="A101:A105"/>
    <mergeCell ref="B101:B105"/>
    <mergeCell ref="L103:L108"/>
    <mergeCell ref="A106:K106"/>
    <mergeCell ref="A107:A111"/>
    <mergeCell ref="B107:B111"/>
    <mergeCell ref="L109:L114"/>
    <mergeCell ref="A112:K112"/>
    <mergeCell ref="A113:A117"/>
    <mergeCell ref="B113:B117"/>
    <mergeCell ref="L115:L120"/>
    <mergeCell ref="A118:K118"/>
    <mergeCell ref="A119:A123"/>
    <mergeCell ref="B119:B123"/>
    <mergeCell ref="L121:L126"/>
    <mergeCell ref="A124:K124"/>
    <mergeCell ref="A125:A129"/>
    <mergeCell ref="B125:B129"/>
    <mergeCell ref="L127:L132"/>
    <mergeCell ref="A130:K130"/>
    <mergeCell ref="A131:A135"/>
    <mergeCell ref="B131:B135"/>
    <mergeCell ref="L133:L138"/>
    <mergeCell ref="A136:K136"/>
    <mergeCell ref="A137:A141"/>
    <mergeCell ref="A149:K149"/>
    <mergeCell ref="A150:K150"/>
    <mergeCell ref="A151:A155"/>
    <mergeCell ref="B151:B155"/>
    <mergeCell ref="A156:K156"/>
    <mergeCell ref="A157:K157"/>
    <mergeCell ref="B137:B141"/>
    <mergeCell ref="L139:L145"/>
    <mergeCell ref="A142:K142"/>
    <mergeCell ref="A143:K143"/>
    <mergeCell ref="A144:A148"/>
    <mergeCell ref="B144:B148"/>
    <mergeCell ref="A171:A175"/>
    <mergeCell ref="B171:B175"/>
    <mergeCell ref="A176:K176"/>
    <mergeCell ref="A177:K177"/>
    <mergeCell ref="A158:A162"/>
    <mergeCell ref="B158:B162"/>
    <mergeCell ref="A163:K163"/>
    <mergeCell ref="A164:A168"/>
    <mergeCell ref="B164:B168"/>
    <mergeCell ref="A211:K211"/>
    <mergeCell ref="A212:K212"/>
    <mergeCell ref="A9:K9"/>
    <mergeCell ref="A15:K15"/>
    <mergeCell ref="A199:A203"/>
    <mergeCell ref="B199:B203"/>
    <mergeCell ref="A204:K204"/>
    <mergeCell ref="A205:K205"/>
    <mergeCell ref="A206:A210"/>
    <mergeCell ref="B206:B210"/>
    <mergeCell ref="A190:K190"/>
    <mergeCell ref="A191:K191"/>
    <mergeCell ref="A192:A196"/>
    <mergeCell ref="B192:B196"/>
    <mergeCell ref="A197:K197"/>
    <mergeCell ref="A198:K198"/>
    <mergeCell ref="A178:A182"/>
    <mergeCell ref="B178:B182"/>
    <mergeCell ref="A183:K183"/>
    <mergeCell ref="A184:K184"/>
    <mergeCell ref="A185:A189"/>
    <mergeCell ref="B185:B189"/>
    <mergeCell ref="A169:K169"/>
    <mergeCell ref="A170:K170"/>
  </mergeCells>
  <pageMargins left="0.70866141732283472" right="0.70866141732283472" top="0.74803149606299213" bottom="0.74803149606299213" header="0.31496062992125984" footer="0.31496062992125984"/>
  <pageSetup paperSize="9" scale="39" fitToHeight="0" orientation="landscape" r:id="rId1"/>
  <rowBreaks count="8" manualBreakCount="8">
    <brk id="27" max="11" man="1"/>
    <brk id="51" max="11" man="1"/>
    <brk id="76" max="11" man="1"/>
    <brk id="105" max="11" man="1"/>
    <brk id="106" max="11" man="1"/>
    <brk id="130" max="11" man="1"/>
    <brk id="163" max="11" man="1"/>
    <brk id="19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в округ</vt:lpstr>
      <vt:lpstr>на 01.04.15</vt:lpstr>
      <vt:lpstr>Свод перечень</vt:lpstr>
      <vt:lpstr>Свод (подробный)</vt:lpstr>
      <vt:lpstr>'на 01.04.15'!Заголовки_для_печати</vt:lpstr>
      <vt:lpstr>'Свод (подробный)'!Заголовки_для_печати</vt:lpstr>
      <vt:lpstr>'Свод перечень'!Заголовки_для_печати</vt:lpstr>
      <vt:lpstr>'на 01.04.15'!Область_печати</vt:lpstr>
      <vt:lpstr>'Свод (подробный)'!Область_печати</vt:lpstr>
      <vt:lpstr>'Свод перечень'!Область_печати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user</cp:lastModifiedBy>
  <cp:lastPrinted>2015-04-03T10:59:39Z</cp:lastPrinted>
  <dcterms:created xsi:type="dcterms:W3CDTF">2011-12-13T05:34:09Z</dcterms:created>
  <dcterms:modified xsi:type="dcterms:W3CDTF">2015-04-08T11:05:56Z</dcterms:modified>
</cp:coreProperties>
</file>